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ru3\Dropbox\Doctoral\Projects\Research Projects\manuscripts\2_methane paper\paper ii - component level\Analysis\7_Other_Emissions\7d_Tanks\"/>
    </mc:Choice>
  </mc:AlternateContent>
  <xr:revisionPtr revIDLastSave="0" documentId="13_ncr:1_{501D852B-3D96-4019-9664-BE1147EAE375}" xr6:coauthVersionLast="45" xr6:coauthVersionMax="45" xr10:uidLastSave="{00000000-0000-0000-0000-000000000000}"/>
  <bookViews>
    <workbookView xWindow="-108" yWindow="-108" windowWidth="19416" windowHeight="11016" xr2:uid="{00000000-000D-0000-FFFF-FFFF00000000}"/>
  </bookViews>
  <sheets>
    <sheet name="Sheet1" sheetId="1" r:id="rId1"/>
    <sheet name="remove 17,25,26" sheetId="2" r:id="rId2"/>
  </sheets>
  <definedNames>
    <definedName name="_xlnm._FilterDatabase" localSheetId="1" hidden="1">'remove 17,25,26'!$A$1:$K$1</definedName>
    <definedName name="_xlnm._FilterDatabase" localSheetId="0" hidden="1">Sheet1!$A$1:$K$1</definedName>
  </definedNames>
  <calcPr calcId="191029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" i="1" l="1"/>
  <c r="D7" i="1"/>
  <c r="E7" i="1"/>
  <c r="F7" i="1"/>
  <c r="H7" i="1" s="1"/>
  <c r="I7" i="1" s="1"/>
  <c r="C11" i="1"/>
  <c r="D11" i="1"/>
  <c r="E11" i="1"/>
  <c r="F11" i="1"/>
  <c r="H11" i="1" s="1"/>
  <c r="I11" i="1" s="1"/>
  <c r="C25" i="1"/>
  <c r="D25" i="1"/>
  <c r="E25" i="1"/>
  <c r="F25" i="1"/>
  <c r="D34" i="1"/>
  <c r="F31" i="2"/>
  <c r="E31" i="2"/>
  <c r="D31" i="2"/>
  <c r="C31" i="2"/>
  <c r="F30" i="2"/>
  <c r="E30" i="2"/>
  <c r="D30" i="2"/>
  <c r="C30" i="2"/>
  <c r="F29" i="2"/>
  <c r="E29" i="2"/>
  <c r="D29" i="2"/>
  <c r="C29" i="2"/>
  <c r="F28" i="2"/>
  <c r="E28" i="2"/>
  <c r="D28" i="2"/>
  <c r="C28" i="2"/>
  <c r="F27" i="2"/>
  <c r="E27" i="2"/>
  <c r="D27" i="2"/>
  <c r="C27" i="2"/>
  <c r="F26" i="2"/>
  <c r="E26" i="2"/>
  <c r="D26" i="2"/>
  <c r="C26" i="2"/>
  <c r="F25" i="2"/>
  <c r="E25" i="2"/>
  <c r="D25" i="2"/>
  <c r="C25" i="2"/>
  <c r="F24" i="2"/>
  <c r="E24" i="2"/>
  <c r="D24" i="2"/>
  <c r="C24" i="2"/>
  <c r="F23" i="2"/>
  <c r="E23" i="2"/>
  <c r="D23" i="2"/>
  <c r="C23" i="2"/>
  <c r="F22" i="2"/>
  <c r="E22" i="2"/>
  <c r="D22" i="2"/>
  <c r="C22" i="2"/>
  <c r="F21" i="2"/>
  <c r="E21" i="2"/>
  <c r="D21" i="2"/>
  <c r="C21" i="2"/>
  <c r="F20" i="2"/>
  <c r="E20" i="2"/>
  <c r="D20" i="2"/>
  <c r="C20" i="2"/>
  <c r="F19" i="2"/>
  <c r="E19" i="2"/>
  <c r="D19" i="2"/>
  <c r="C19" i="2"/>
  <c r="F18" i="2"/>
  <c r="E18" i="2"/>
  <c r="D18" i="2"/>
  <c r="C18" i="2"/>
  <c r="F17" i="2"/>
  <c r="E17" i="2"/>
  <c r="D17" i="2"/>
  <c r="C17" i="2"/>
  <c r="F16" i="2"/>
  <c r="E16" i="2"/>
  <c r="D16" i="2"/>
  <c r="C16" i="2"/>
  <c r="F15" i="2"/>
  <c r="E15" i="2"/>
  <c r="D15" i="2"/>
  <c r="C15" i="2"/>
  <c r="F14" i="2"/>
  <c r="E14" i="2"/>
  <c r="D14" i="2"/>
  <c r="C14" i="2"/>
  <c r="F13" i="2"/>
  <c r="E13" i="2"/>
  <c r="D13" i="2"/>
  <c r="C13" i="2"/>
  <c r="F12" i="2"/>
  <c r="E12" i="2"/>
  <c r="D12" i="2"/>
  <c r="C12" i="2"/>
  <c r="F11" i="2"/>
  <c r="E11" i="2"/>
  <c r="D11" i="2"/>
  <c r="C11" i="2"/>
  <c r="F10" i="2"/>
  <c r="E10" i="2"/>
  <c r="D10" i="2"/>
  <c r="C10" i="2"/>
  <c r="F9" i="2"/>
  <c r="E9" i="2"/>
  <c r="D9" i="2"/>
  <c r="C9" i="2"/>
  <c r="F8" i="2"/>
  <c r="E8" i="2"/>
  <c r="D8" i="2"/>
  <c r="C8" i="2"/>
  <c r="F7" i="2"/>
  <c r="E7" i="2"/>
  <c r="D7" i="2"/>
  <c r="C7" i="2"/>
  <c r="F6" i="2"/>
  <c r="E6" i="2"/>
  <c r="D6" i="2"/>
  <c r="C6" i="2"/>
  <c r="F5" i="2"/>
  <c r="E5" i="2"/>
  <c r="D5" i="2"/>
  <c r="C5" i="2"/>
  <c r="F4" i="2"/>
  <c r="E4" i="2"/>
  <c r="D4" i="2"/>
  <c r="C4" i="2"/>
  <c r="F3" i="2"/>
  <c r="E3" i="2"/>
  <c r="D3" i="2"/>
  <c r="C3" i="2"/>
  <c r="F2" i="2"/>
  <c r="E2" i="2"/>
  <c r="D2" i="2"/>
  <c r="C2" i="2"/>
  <c r="H12" i="2" l="1"/>
  <c r="I12" i="2" s="1"/>
  <c r="J12" i="2" s="1"/>
  <c r="K12" i="2" s="1"/>
  <c r="H15" i="2"/>
  <c r="I15" i="2" s="1"/>
  <c r="J15" i="2" s="1"/>
  <c r="K15" i="2" s="1"/>
  <c r="H21" i="2"/>
  <c r="I21" i="2" s="1"/>
  <c r="J21" i="2" s="1"/>
  <c r="K21" i="2" s="1"/>
  <c r="H8" i="2"/>
  <c r="I8" i="2" s="1"/>
  <c r="J8" i="2" s="1"/>
  <c r="K8" i="2" s="1"/>
  <c r="H14" i="2"/>
  <c r="I14" i="2" s="1"/>
  <c r="J14" i="2" s="1"/>
  <c r="K14" i="2" s="1"/>
  <c r="H16" i="2"/>
  <c r="I16" i="2" s="1"/>
  <c r="J16" i="2" s="1"/>
  <c r="K16" i="2" s="1"/>
  <c r="H18" i="2"/>
  <c r="I18" i="2" s="1"/>
  <c r="J18" i="2" s="1"/>
  <c r="K18" i="2" s="1"/>
  <c r="H30" i="2"/>
  <c r="I30" i="2" s="1"/>
  <c r="J30" i="2" s="1"/>
  <c r="K30" i="2" s="1"/>
  <c r="H3" i="2"/>
  <c r="I3" i="2" s="1"/>
  <c r="J3" i="2" s="1"/>
  <c r="K3" i="2" s="1"/>
  <c r="H5" i="2"/>
  <c r="I5" i="2" s="1"/>
  <c r="J5" i="2" s="1"/>
  <c r="K5" i="2" s="1"/>
  <c r="H19" i="2"/>
  <c r="I19" i="2" s="1"/>
  <c r="H23" i="2"/>
  <c r="I23" i="2" s="1"/>
  <c r="J23" i="2" s="1"/>
  <c r="K23" i="2" s="1"/>
  <c r="H25" i="2"/>
  <c r="H27" i="2"/>
  <c r="I27" i="2" s="1"/>
  <c r="J27" i="2" s="1"/>
  <c r="K27" i="2" s="1"/>
  <c r="H10" i="2"/>
  <c r="I10" i="2" s="1"/>
  <c r="J10" i="2" s="1"/>
  <c r="K10" i="2" s="1"/>
  <c r="H24" i="2"/>
  <c r="I24" i="2" s="1"/>
  <c r="J24" i="2" s="1"/>
  <c r="K24" i="2" s="1"/>
  <c r="H28" i="2"/>
  <c r="I28" i="2" s="1"/>
  <c r="J28" i="2" s="1"/>
  <c r="K28" i="2" s="1"/>
  <c r="J19" i="2"/>
  <c r="K19" i="2" s="1"/>
  <c r="H13" i="2"/>
  <c r="I13" i="2" s="1"/>
  <c r="J13" i="2" s="1"/>
  <c r="K13" i="2" s="1"/>
  <c r="J7" i="1"/>
  <c r="K7" i="1" s="1"/>
  <c r="J11" i="1"/>
  <c r="K11" i="1" s="1"/>
  <c r="H25" i="1"/>
  <c r="I25" i="1" s="1"/>
  <c r="J25" i="1" s="1"/>
  <c r="K25" i="1" s="1"/>
  <c r="H11" i="2"/>
  <c r="I11" i="2" s="1"/>
  <c r="J11" i="2" s="1"/>
  <c r="K11" i="2" s="1"/>
  <c r="H2" i="2"/>
  <c r="H4" i="2"/>
  <c r="I4" i="2" s="1"/>
  <c r="J4" i="2" s="1"/>
  <c r="K4" i="2" s="1"/>
  <c r="H6" i="2"/>
  <c r="I6" i="2" s="1"/>
  <c r="J6" i="2" s="1"/>
  <c r="K6" i="2" s="1"/>
  <c r="H22" i="2"/>
  <c r="I22" i="2" s="1"/>
  <c r="J22" i="2" s="1"/>
  <c r="K22" i="2" s="1"/>
  <c r="H17" i="2"/>
  <c r="I17" i="2" s="1"/>
  <c r="J17" i="2" s="1"/>
  <c r="K17" i="2" s="1"/>
  <c r="H26" i="2"/>
  <c r="I26" i="2" s="1"/>
  <c r="J26" i="2" s="1"/>
  <c r="K26" i="2" s="1"/>
  <c r="H20" i="2"/>
  <c r="I20" i="2" s="1"/>
  <c r="J20" i="2" s="1"/>
  <c r="K20" i="2" s="1"/>
  <c r="H9" i="2"/>
  <c r="I9" i="2" s="1"/>
  <c r="J9" i="2" s="1"/>
  <c r="K9" i="2" s="1"/>
  <c r="H7" i="2"/>
  <c r="I7" i="2" s="1"/>
  <c r="J7" i="2" s="1"/>
  <c r="K7" i="2" s="1"/>
  <c r="H29" i="2"/>
  <c r="I29" i="2" s="1"/>
  <c r="J29" i="2" s="1"/>
  <c r="K29" i="2" s="1"/>
  <c r="H31" i="2"/>
  <c r="I31" i="2" s="1"/>
  <c r="J31" i="2" s="1"/>
  <c r="K31" i="2" s="1"/>
  <c r="I25" i="2"/>
  <c r="D6" i="1"/>
  <c r="E6" i="1"/>
  <c r="F6" i="1"/>
  <c r="D5" i="1"/>
  <c r="E5" i="1"/>
  <c r="F5" i="1"/>
  <c r="D19" i="1"/>
  <c r="E19" i="1"/>
  <c r="F19" i="1"/>
  <c r="D26" i="1"/>
  <c r="E26" i="1"/>
  <c r="F26" i="1"/>
  <c r="D10" i="1"/>
  <c r="E10" i="1"/>
  <c r="F10" i="1"/>
  <c r="D24" i="1"/>
  <c r="E24" i="1"/>
  <c r="F24" i="1"/>
  <c r="D33" i="1"/>
  <c r="E33" i="1"/>
  <c r="F33" i="1"/>
  <c r="E34" i="1"/>
  <c r="F34" i="1"/>
  <c r="D31" i="1"/>
  <c r="E31" i="1"/>
  <c r="F31" i="1"/>
  <c r="D14" i="1"/>
  <c r="E14" i="1"/>
  <c r="F14" i="1"/>
  <c r="D17" i="1"/>
  <c r="E17" i="1"/>
  <c r="F17" i="1"/>
  <c r="D27" i="1"/>
  <c r="E27" i="1"/>
  <c r="F27" i="1"/>
  <c r="D16" i="1"/>
  <c r="E16" i="1"/>
  <c r="F16" i="1"/>
  <c r="D28" i="1"/>
  <c r="E28" i="1"/>
  <c r="F28" i="1"/>
  <c r="D22" i="1"/>
  <c r="E22" i="1"/>
  <c r="F22" i="1"/>
  <c r="D23" i="1"/>
  <c r="E23" i="1"/>
  <c r="F23" i="1"/>
  <c r="D29" i="1"/>
  <c r="E29" i="1"/>
  <c r="F29" i="1"/>
  <c r="D13" i="1"/>
  <c r="E13" i="1"/>
  <c r="F13" i="1"/>
  <c r="D4" i="1"/>
  <c r="E4" i="1"/>
  <c r="F4" i="1"/>
  <c r="D8" i="1"/>
  <c r="E8" i="1"/>
  <c r="F8" i="1"/>
  <c r="D21" i="1"/>
  <c r="E21" i="1"/>
  <c r="F21" i="1"/>
  <c r="D32" i="1"/>
  <c r="E32" i="1"/>
  <c r="F32" i="1"/>
  <c r="D30" i="1"/>
  <c r="E30" i="1"/>
  <c r="F30" i="1"/>
  <c r="D15" i="1"/>
  <c r="E15" i="1"/>
  <c r="F15" i="1"/>
  <c r="D3" i="1"/>
  <c r="E3" i="1"/>
  <c r="F3" i="1"/>
  <c r="D20" i="1"/>
  <c r="E20" i="1"/>
  <c r="F20" i="1"/>
  <c r="D18" i="1"/>
  <c r="E18" i="1"/>
  <c r="F18" i="1"/>
  <c r="D2" i="1"/>
  <c r="E2" i="1"/>
  <c r="F2" i="1"/>
  <c r="D9" i="1"/>
  <c r="E9" i="1"/>
  <c r="F9" i="1"/>
  <c r="F12" i="1"/>
  <c r="E12" i="1"/>
  <c r="D12" i="1"/>
  <c r="C12" i="1"/>
  <c r="C6" i="1"/>
  <c r="C5" i="1"/>
  <c r="C19" i="1"/>
  <c r="C26" i="1"/>
  <c r="C10" i="1"/>
  <c r="C24" i="1"/>
  <c r="C33" i="1"/>
  <c r="C34" i="1"/>
  <c r="C31" i="1"/>
  <c r="C14" i="1"/>
  <c r="C17" i="1"/>
  <c r="C27" i="1"/>
  <c r="C16" i="1"/>
  <c r="C28" i="1"/>
  <c r="C22" i="1"/>
  <c r="C23" i="1"/>
  <c r="C29" i="1"/>
  <c r="C13" i="1"/>
  <c r="C4" i="1"/>
  <c r="C8" i="1"/>
  <c r="C21" i="1"/>
  <c r="C32" i="1"/>
  <c r="C30" i="1"/>
  <c r="C15" i="1"/>
  <c r="C3" i="1"/>
  <c r="C20" i="1"/>
  <c r="C18" i="1"/>
  <c r="C2" i="1"/>
  <c r="C9" i="1"/>
  <c r="I2" i="2" l="1"/>
  <c r="J2" i="2" s="1"/>
  <c r="K2" i="2" s="1"/>
  <c r="H32" i="2"/>
  <c r="H32" i="1"/>
  <c r="I32" i="1" s="1"/>
  <c r="H19" i="1"/>
  <c r="I19" i="1" s="1"/>
  <c r="J19" i="1" s="1"/>
  <c r="K19" i="1" s="1"/>
  <c r="H33" i="2"/>
  <c r="H26" i="1"/>
  <c r="I26" i="1" s="1"/>
  <c r="J26" i="1" s="1"/>
  <c r="K26" i="1" s="1"/>
  <c r="H4" i="1"/>
  <c r="I4" i="1" s="1"/>
  <c r="J4" i="1" s="1"/>
  <c r="K4" i="1" s="1"/>
  <c r="H17" i="1"/>
  <c r="I17" i="1" s="1"/>
  <c r="J17" i="1" s="1"/>
  <c r="K17" i="1" s="1"/>
  <c r="H13" i="1"/>
  <c r="I13" i="1" s="1"/>
  <c r="J13" i="1" s="1"/>
  <c r="K13" i="1" s="1"/>
  <c r="H14" i="1"/>
  <c r="I14" i="1" s="1"/>
  <c r="H33" i="1"/>
  <c r="I33" i="1" s="1"/>
  <c r="J33" i="1" s="1"/>
  <c r="K33" i="1" s="1"/>
  <c r="H3" i="1"/>
  <c r="I3" i="1" s="1"/>
  <c r="J3" i="1" s="1"/>
  <c r="K3" i="1" s="1"/>
  <c r="H18" i="1"/>
  <c r="I18" i="1" s="1"/>
  <c r="J18" i="1" s="1"/>
  <c r="K18" i="1" s="1"/>
  <c r="H8" i="1"/>
  <c r="I8" i="1" s="1"/>
  <c r="J8" i="1" s="1"/>
  <c r="K8" i="1" s="1"/>
  <c r="H27" i="1"/>
  <c r="I27" i="1" s="1"/>
  <c r="H12" i="1"/>
  <c r="I12" i="1" s="1"/>
  <c r="J12" i="1" s="1"/>
  <c r="K12" i="1" s="1"/>
  <c r="H15" i="1"/>
  <c r="I15" i="1" s="1"/>
  <c r="J15" i="1" s="1"/>
  <c r="K15" i="1" s="1"/>
  <c r="H29" i="1"/>
  <c r="I29" i="1" s="1"/>
  <c r="J29" i="1" s="1"/>
  <c r="K29" i="1" s="1"/>
  <c r="H30" i="1"/>
  <c r="I30" i="1" s="1"/>
  <c r="J30" i="1" s="1"/>
  <c r="K30" i="1" s="1"/>
  <c r="H23" i="1"/>
  <c r="I23" i="1" s="1"/>
  <c r="J23" i="1" s="1"/>
  <c r="K23" i="1" s="1"/>
  <c r="H2" i="1"/>
  <c r="I2" i="1" s="1"/>
  <c r="H16" i="1"/>
  <c r="I16" i="1" s="1"/>
  <c r="J16" i="1" s="1"/>
  <c r="K16" i="1" s="1"/>
  <c r="H5" i="1"/>
  <c r="I5" i="1" s="1"/>
  <c r="J5" i="1" s="1"/>
  <c r="K5" i="1" s="1"/>
  <c r="I32" i="2"/>
  <c r="J25" i="2"/>
  <c r="I33" i="2"/>
  <c r="H9" i="1"/>
  <c r="I9" i="1" s="1"/>
  <c r="J9" i="1" s="1"/>
  <c r="K9" i="1" s="1"/>
  <c r="H21" i="1"/>
  <c r="I21" i="1" s="1"/>
  <c r="J21" i="1" s="1"/>
  <c r="K21" i="1" s="1"/>
  <c r="H28" i="1"/>
  <c r="H34" i="1"/>
  <c r="I34" i="1" s="1"/>
  <c r="J34" i="1" s="1"/>
  <c r="K34" i="1" s="1"/>
  <c r="H24" i="1"/>
  <c r="I24" i="1" s="1"/>
  <c r="J24" i="1" s="1"/>
  <c r="K24" i="1" s="1"/>
  <c r="H20" i="1"/>
  <c r="I20" i="1" s="1"/>
  <c r="J20" i="1" s="1"/>
  <c r="K20" i="1" s="1"/>
  <c r="H10" i="1"/>
  <c r="I10" i="1" s="1"/>
  <c r="J10" i="1" s="1"/>
  <c r="K10" i="1" s="1"/>
  <c r="J14" i="1"/>
  <c r="K14" i="1" s="1"/>
  <c r="H22" i="1"/>
  <c r="I22" i="1" s="1"/>
  <c r="J22" i="1" s="1"/>
  <c r="K22" i="1" s="1"/>
  <c r="H31" i="1"/>
  <c r="I31" i="1" s="1"/>
  <c r="J31" i="1" s="1"/>
  <c r="K31" i="1" s="1"/>
  <c r="H6" i="1"/>
  <c r="I6" i="1" s="1"/>
  <c r="J6" i="1" s="1"/>
  <c r="K6" i="1" s="1"/>
  <c r="J32" i="1"/>
  <c r="K32" i="1" s="1"/>
  <c r="J27" i="1"/>
  <c r="K27" i="1" s="1"/>
  <c r="I28" i="1" l="1"/>
  <c r="J28" i="1" s="1"/>
  <c r="H36" i="1"/>
  <c r="K25" i="2"/>
  <c r="J33" i="2"/>
  <c r="J32" i="2"/>
  <c r="I35" i="1"/>
  <c r="H35" i="1"/>
  <c r="K28" i="1"/>
  <c r="I36" i="1"/>
  <c r="J2" i="1"/>
  <c r="K2" i="1" l="1"/>
  <c r="J35" i="1"/>
  <c r="J36" i="1"/>
</calcChain>
</file>

<file path=xl/sharedStrings.xml><?xml version="1.0" encoding="utf-8"?>
<sst xmlns="http://schemas.openxmlformats.org/spreadsheetml/2006/main" count="93" uniqueCount="11">
  <si>
    <t>Tank
Battery</t>
  </si>
  <si>
    <t>Liquid
Hydrocarbon</t>
  </si>
  <si>
    <t>Oil</t>
  </si>
  <si>
    <t>Condensate</t>
  </si>
  <si>
    <r>
      <t>scf/day) Vent Gas</t>
    </r>
    <r>
      <rPr>
        <sz val="5"/>
        <color rgb="FF000000"/>
        <rFont val="TimesNewRomanPSMT"/>
      </rPr>
      <t xml:space="preserve">a </t>
    </r>
  </si>
  <si>
    <r>
      <t>Wt. Mol.</t>
    </r>
    <r>
      <rPr>
        <sz val="5"/>
        <color rgb="FF000000"/>
        <rFont val="TimesNewRomanPSMT"/>
      </rPr>
      <t>b</t>
    </r>
  </si>
  <si>
    <r>
      <t xml:space="preserve">Oil Prod
(bbl/day) </t>
    </r>
    <r>
      <rPr>
        <sz val="5"/>
        <color rgb="FF000000"/>
        <rFont val="TimesNewRomanPSMT"/>
      </rPr>
      <t>f</t>
    </r>
  </si>
  <si>
    <t xml:space="preserve">Methane </t>
  </si>
  <si>
    <t>mf_C1</t>
  </si>
  <si>
    <t>EF (scfCH4/bbl)</t>
  </si>
  <si>
    <t>EF (kgCH4/bbl)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</si>
</sst>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8"/>
      <color rgb="FF000000"/>
      <name val="TimesNewRomanPS-BoldMT"/>
    </font>
    <font>
      <sz val="8"/>
      <color rgb="FF000000"/>
      <name val="TimesNewRomanPSMT"/>
    </font>
    <font>
      <sz val="5"/>
      <color rgb="FF000000"/>
      <name val="TimesNewRomanPSMT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3" fontId="2" fillId="0" borderId="1" xfId="0" applyNumberFormat="1" applyFont="1" applyBorder="1" applyAlignment="1">
      <alignment vertical="center" wrapText="1"/>
    </xf>
    <xf numFmtId="0" fontId="0" fillId="2" borderId="0" xfId="0" applyFill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74"/>
  <sheetViews>
    <sheetView tabSelected="1" workbookViewId="0">
      <selection activeCell="H26" sqref="H26"/>
    </sheetView>
  </sheetViews>
  <sheetFormatPr defaultRowHeight="14.5"/>
  <cols>
    <col min="1" max="2" width="9.1796875" style="4"/>
    <col min="3" max="3" width="18.1796875" style="4" customWidth="1"/>
    <col min="4" max="4" width="14.81640625" style="4" customWidth="1"/>
    <col min="5" max="5" width="17.54296875" style="4" customWidth="1"/>
    <col min="6" max="6" width="14.453125" style="4" customWidth="1"/>
    <col min="8" max="11" width="16.453125" customWidth="1"/>
    <col min="12" max="12" width="23.7265625" customWidth="1"/>
  </cols>
  <sheetData>
    <row r="1" spans="1:17" ht="21">
      <c r="A1" s="4" t="s">
        <v>0</v>
      </c>
      <c r="B1" s="4" t="s">
        <v>1</v>
      </c>
      <c r="C1" s="4" t="s">
        <v>4</v>
      </c>
      <c r="D1" s="4" t="s">
        <v>5</v>
      </c>
      <c r="E1" s="4" t="s">
        <v>6</v>
      </c>
      <c r="F1" s="4" t="s">
        <v>7</v>
      </c>
      <c r="H1" s="4" t="s">
        <v>8</v>
      </c>
      <c r="I1" s="4" t="s">
        <v>8</v>
      </c>
      <c r="J1" s="4" t="s">
        <v>9</v>
      </c>
      <c r="K1" s="4" t="s">
        <v>10</v>
      </c>
      <c r="M1" s="1" t="s">
        <v>0</v>
      </c>
      <c r="N1" s="1" t="s">
        <v>4</v>
      </c>
      <c r="O1" s="1" t="s">
        <v>5</v>
      </c>
      <c r="P1" s="1" t="s">
        <v>6</v>
      </c>
      <c r="Q1" s="2" t="s">
        <v>7</v>
      </c>
    </row>
    <row r="2" spans="1:17">
      <c r="A2" s="4">
        <v>32</v>
      </c>
      <c r="B2" s="4" t="s">
        <v>3</v>
      </c>
      <c r="C2" s="4">
        <f t="shared" ref="C2:C34" si="0">VLOOKUP(A2,$M$2:$Q$34,2,FALSE)</f>
        <v>77319</v>
      </c>
      <c r="D2" s="4">
        <f t="shared" ref="D2:D34" si="1">VLOOKUP(A2,$M$2:$Q$34,3,FALSE)</f>
        <v>50.6</v>
      </c>
      <c r="E2" s="4">
        <f t="shared" ref="E2:E34" si="2">VLOOKUP(A2,$M$2:$Q$34,4,FALSE)</f>
        <v>142</v>
      </c>
      <c r="F2" s="4">
        <f t="shared" ref="F2:F34" si="3">VLOOKUP(A2,$M$2:$Q$34,5,FALSE)</f>
        <v>2.15</v>
      </c>
      <c r="H2" s="5">
        <f t="shared" ref="H2:H34" si="4">(F2/100)*(D2/12)</f>
        <v>9.0658333333333327E-2</v>
      </c>
      <c r="I2" s="5">
        <f t="shared" ref="I2:I34" si="5">IF(H2&gt;1,1,H2)</f>
        <v>9.0658333333333327E-2</v>
      </c>
      <c r="J2">
        <f t="shared" ref="J2:J34" si="6">(C2*I2)/E2</f>
        <v>49.363462499999997</v>
      </c>
      <c r="K2">
        <f t="shared" ref="K2:K34" si="7">J2*1.202*12*(1/1000)</f>
        <v>0.71201858309999999</v>
      </c>
      <c r="M2" s="2">
        <v>1</v>
      </c>
      <c r="N2" s="3">
        <v>4153</v>
      </c>
      <c r="O2" s="2">
        <v>44.8</v>
      </c>
      <c r="P2" s="2">
        <v>250</v>
      </c>
      <c r="Q2" s="2">
        <v>9.9499999999999993</v>
      </c>
    </row>
    <row r="3" spans="1:17">
      <c r="A3" s="4">
        <v>29</v>
      </c>
      <c r="B3" s="4" t="s">
        <v>3</v>
      </c>
      <c r="C3" s="4">
        <f t="shared" si="0"/>
        <v>21601</v>
      </c>
      <c r="D3" s="4">
        <f t="shared" si="1"/>
        <v>43.5</v>
      </c>
      <c r="E3" s="4">
        <f t="shared" si="2"/>
        <v>61</v>
      </c>
      <c r="F3" s="4">
        <f t="shared" si="3"/>
        <v>10.039999999999999</v>
      </c>
      <c r="H3" s="5">
        <f t="shared" si="4"/>
        <v>0.36394999999999994</v>
      </c>
      <c r="I3" s="5">
        <f t="shared" si="5"/>
        <v>0.36394999999999994</v>
      </c>
      <c r="J3">
        <f t="shared" si="6"/>
        <v>128.88006475409833</v>
      </c>
      <c r="K3">
        <f t="shared" si="7"/>
        <v>1.8589660540131141</v>
      </c>
      <c r="M3" s="2">
        <v>7</v>
      </c>
      <c r="N3" s="2">
        <v>977</v>
      </c>
      <c r="O3" s="2">
        <v>19.8</v>
      </c>
      <c r="P3" s="2">
        <v>200</v>
      </c>
      <c r="Q3" s="2">
        <v>67.81</v>
      </c>
    </row>
    <row r="4" spans="1:17">
      <c r="A4" s="4">
        <v>21</v>
      </c>
      <c r="B4" s="4" t="s">
        <v>2</v>
      </c>
      <c r="C4" s="4">
        <f t="shared" si="0"/>
        <v>14974</v>
      </c>
      <c r="D4" s="4">
        <f t="shared" si="1"/>
        <v>43.1</v>
      </c>
      <c r="E4" s="4">
        <f t="shared" si="2"/>
        <v>180</v>
      </c>
      <c r="F4" s="4">
        <f t="shared" si="3"/>
        <v>9.36</v>
      </c>
      <c r="H4" s="5">
        <f t="shared" si="4"/>
        <v>0.33617999999999998</v>
      </c>
      <c r="I4" s="5">
        <f t="shared" si="5"/>
        <v>0.33617999999999998</v>
      </c>
      <c r="J4">
        <f t="shared" si="6"/>
        <v>27.966440666666667</v>
      </c>
      <c r="K4">
        <f t="shared" si="7"/>
        <v>0.40338794017600005</v>
      </c>
      <c r="M4" s="2">
        <v>8</v>
      </c>
      <c r="N4" s="2">
        <v>48</v>
      </c>
      <c r="O4" s="2">
        <v>16.399999999999999</v>
      </c>
      <c r="P4" s="2">
        <v>50</v>
      </c>
      <c r="Q4" s="2">
        <v>96.81</v>
      </c>
    </row>
    <row r="5" spans="1:17">
      <c r="A5" s="4">
        <v>3</v>
      </c>
      <c r="B5" s="4" t="s">
        <v>3</v>
      </c>
      <c r="C5" s="4">
        <f t="shared" si="0"/>
        <v>12642</v>
      </c>
      <c r="D5" s="4">
        <f t="shared" si="1"/>
        <v>33.4</v>
      </c>
      <c r="E5" s="4">
        <f t="shared" si="2"/>
        <v>87</v>
      </c>
      <c r="F5" s="4">
        <f t="shared" si="3"/>
        <v>26.3</v>
      </c>
      <c r="H5" s="5">
        <f t="shared" si="4"/>
        <v>0.73201666666666665</v>
      </c>
      <c r="I5" s="5">
        <f t="shared" si="5"/>
        <v>0.73201666666666665</v>
      </c>
      <c r="J5">
        <f t="shared" si="6"/>
        <v>106.36959425287355</v>
      </c>
      <c r="K5">
        <f t="shared" si="7"/>
        <v>1.5342750275034482</v>
      </c>
      <c r="M5" s="2">
        <v>9</v>
      </c>
      <c r="N5" s="2">
        <v>18</v>
      </c>
      <c r="O5" s="2">
        <v>35.700000000000003</v>
      </c>
      <c r="P5" s="2">
        <v>65</v>
      </c>
      <c r="Q5" s="2">
        <v>25.47</v>
      </c>
    </row>
    <row r="6" spans="1:17">
      <c r="A6" s="4">
        <v>2</v>
      </c>
      <c r="B6" s="4" t="s">
        <v>3</v>
      </c>
      <c r="C6" s="4">
        <f t="shared" si="0"/>
        <v>11406</v>
      </c>
      <c r="D6" s="4">
        <f t="shared" si="1"/>
        <v>27.3</v>
      </c>
      <c r="E6" s="4">
        <f t="shared" si="2"/>
        <v>105</v>
      </c>
      <c r="F6" s="4">
        <f t="shared" si="3"/>
        <v>39.71</v>
      </c>
      <c r="H6" s="5">
        <f t="shared" si="4"/>
        <v>0.9034025</v>
      </c>
      <c r="I6" s="5">
        <f t="shared" si="5"/>
        <v>0.9034025</v>
      </c>
      <c r="J6">
        <f t="shared" si="6"/>
        <v>98.135323</v>
      </c>
      <c r="K6">
        <f t="shared" si="7"/>
        <v>1.4155038989519999</v>
      </c>
      <c r="M6" s="2">
        <v>10</v>
      </c>
      <c r="N6" s="2">
        <v>89</v>
      </c>
      <c r="O6" s="2">
        <v>51.6</v>
      </c>
      <c r="P6" s="2">
        <v>30</v>
      </c>
      <c r="Q6" s="2">
        <v>14.19</v>
      </c>
    </row>
    <row r="7" spans="1:17">
      <c r="A7" s="4">
        <v>26</v>
      </c>
      <c r="B7" s="4" t="s">
        <v>3</v>
      </c>
      <c r="C7" s="4">
        <f t="shared" si="0"/>
        <v>9210</v>
      </c>
      <c r="D7" s="4">
        <f t="shared" si="1"/>
        <v>56.2</v>
      </c>
      <c r="E7" s="4">
        <f t="shared" si="2"/>
        <v>1</v>
      </c>
      <c r="F7" s="4">
        <f t="shared" si="3"/>
        <v>3.93</v>
      </c>
      <c r="H7" s="5">
        <f t="shared" si="4"/>
        <v>0.18405500000000002</v>
      </c>
      <c r="I7" s="5">
        <f t="shared" si="5"/>
        <v>0.18405500000000002</v>
      </c>
      <c r="J7">
        <f t="shared" si="6"/>
        <v>1695.1465500000002</v>
      </c>
      <c r="K7">
        <f t="shared" si="7"/>
        <v>24.450793837199999</v>
      </c>
      <c r="M7" s="2">
        <v>11</v>
      </c>
      <c r="N7" s="3">
        <v>2909</v>
      </c>
      <c r="O7" s="2">
        <v>22.3</v>
      </c>
      <c r="P7" s="2">
        <v>250</v>
      </c>
      <c r="Q7" s="2">
        <v>59.43</v>
      </c>
    </row>
    <row r="8" spans="1:17">
      <c r="A8" s="4">
        <v>22</v>
      </c>
      <c r="B8" s="4" t="s">
        <v>2</v>
      </c>
      <c r="C8" s="4">
        <f t="shared" si="0"/>
        <v>6992</v>
      </c>
      <c r="D8" s="4">
        <f t="shared" si="1"/>
        <v>42.7</v>
      </c>
      <c r="E8" s="4">
        <f t="shared" si="2"/>
        <v>63</v>
      </c>
      <c r="F8" s="4">
        <f t="shared" si="3"/>
        <v>8.4600000000000009</v>
      </c>
      <c r="H8" s="5">
        <f t="shared" si="4"/>
        <v>0.30103500000000005</v>
      </c>
      <c r="I8" s="5">
        <f t="shared" si="5"/>
        <v>0.30103500000000005</v>
      </c>
      <c r="J8">
        <f t="shared" si="6"/>
        <v>33.410106666666671</v>
      </c>
      <c r="K8">
        <f t="shared" si="7"/>
        <v>0.4819073785600001</v>
      </c>
      <c r="M8" s="2">
        <v>12</v>
      </c>
      <c r="N8" s="3">
        <v>2594</v>
      </c>
      <c r="O8" s="2">
        <v>43.9</v>
      </c>
      <c r="P8" s="2">
        <v>250</v>
      </c>
      <c r="Q8" s="2">
        <v>13.96</v>
      </c>
    </row>
    <row r="9" spans="1:17">
      <c r="A9" s="4">
        <v>33</v>
      </c>
      <c r="B9" s="4" t="s">
        <v>2</v>
      </c>
      <c r="C9" s="4">
        <f t="shared" si="0"/>
        <v>6335</v>
      </c>
      <c r="D9" s="4">
        <f t="shared" si="1"/>
        <v>21.5</v>
      </c>
      <c r="E9" s="4">
        <f t="shared" si="2"/>
        <v>60</v>
      </c>
      <c r="F9" s="4">
        <f t="shared" si="3"/>
        <v>58.59</v>
      </c>
      <c r="H9" s="5">
        <f t="shared" si="4"/>
        <v>1.0497375000000002</v>
      </c>
      <c r="I9" s="5">
        <f t="shared" si="5"/>
        <v>1</v>
      </c>
      <c r="J9">
        <f t="shared" si="6"/>
        <v>105.58333333333333</v>
      </c>
      <c r="K9">
        <f t="shared" si="7"/>
        <v>1.522934</v>
      </c>
      <c r="M9" s="2">
        <v>21</v>
      </c>
      <c r="N9" s="3">
        <v>14974</v>
      </c>
      <c r="O9" s="2">
        <v>43.1</v>
      </c>
      <c r="P9" s="2">
        <v>180</v>
      </c>
      <c r="Q9" s="2">
        <v>9.36</v>
      </c>
    </row>
    <row r="10" spans="1:17">
      <c r="A10" s="4">
        <v>6</v>
      </c>
      <c r="B10" s="4" t="s">
        <v>3</v>
      </c>
      <c r="C10" s="4">
        <f t="shared" si="0"/>
        <v>6200</v>
      </c>
      <c r="D10" s="4">
        <f t="shared" si="1"/>
        <v>36.4</v>
      </c>
      <c r="E10" s="4">
        <f t="shared" si="2"/>
        <v>130</v>
      </c>
      <c r="F10" s="4">
        <f t="shared" si="3"/>
        <v>19.27</v>
      </c>
      <c r="H10" s="5">
        <f t="shared" si="4"/>
        <v>0.58452333333333328</v>
      </c>
      <c r="I10" s="5">
        <f t="shared" si="5"/>
        <v>0.58452333333333328</v>
      </c>
      <c r="J10">
        <f t="shared" si="6"/>
        <v>27.877266666666664</v>
      </c>
      <c r="K10">
        <f t="shared" si="7"/>
        <v>0.40210169439999993</v>
      </c>
      <c r="M10" s="2">
        <v>22</v>
      </c>
      <c r="N10" s="3">
        <v>6992</v>
      </c>
      <c r="O10" s="2">
        <v>42.7</v>
      </c>
      <c r="P10" s="2">
        <v>63</v>
      </c>
      <c r="Q10" s="2">
        <v>8.4600000000000009</v>
      </c>
    </row>
    <row r="11" spans="1:17">
      <c r="A11" s="4">
        <v>17</v>
      </c>
      <c r="B11" s="4" t="s">
        <v>3</v>
      </c>
      <c r="C11" s="4">
        <f t="shared" si="0"/>
        <v>4594</v>
      </c>
      <c r="D11" s="4">
        <f t="shared" si="1"/>
        <v>36.6</v>
      </c>
      <c r="E11" s="4">
        <f t="shared" si="2"/>
        <v>2</v>
      </c>
      <c r="F11" s="4">
        <f t="shared" si="3"/>
        <v>23.26</v>
      </c>
      <c r="H11" s="5">
        <f t="shared" si="4"/>
        <v>0.70943000000000012</v>
      </c>
      <c r="I11" s="5">
        <f t="shared" si="5"/>
        <v>0.70943000000000012</v>
      </c>
      <c r="J11">
        <f t="shared" si="6"/>
        <v>1629.5607100000002</v>
      </c>
      <c r="K11">
        <f t="shared" si="7"/>
        <v>23.504783681040003</v>
      </c>
      <c r="M11" s="2">
        <v>31</v>
      </c>
      <c r="N11" s="3">
        <v>2047</v>
      </c>
      <c r="O11" s="2">
        <v>32.1</v>
      </c>
      <c r="P11" s="2">
        <v>125</v>
      </c>
      <c r="Q11" s="2">
        <v>23.91</v>
      </c>
    </row>
    <row r="12" spans="1:17">
      <c r="A12" s="4">
        <v>1</v>
      </c>
      <c r="B12" s="4" t="s">
        <v>2</v>
      </c>
      <c r="C12" s="4">
        <f t="shared" si="0"/>
        <v>4153</v>
      </c>
      <c r="D12" s="4">
        <f t="shared" si="1"/>
        <v>44.8</v>
      </c>
      <c r="E12" s="4">
        <f t="shared" si="2"/>
        <v>250</v>
      </c>
      <c r="F12" s="4">
        <f t="shared" si="3"/>
        <v>9.9499999999999993</v>
      </c>
      <c r="H12" s="5">
        <f t="shared" si="4"/>
        <v>0.37146666666666661</v>
      </c>
      <c r="I12" s="5">
        <f t="shared" si="5"/>
        <v>0.37146666666666661</v>
      </c>
      <c r="J12">
        <f t="shared" si="6"/>
        <v>6.170804266666666</v>
      </c>
      <c r="K12">
        <f t="shared" si="7"/>
        <v>8.9007680742399981E-2</v>
      </c>
      <c r="M12" s="2">
        <v>33</v>
      </c>
      <c r="N12" s="3">
        <v>6335</v>
      </c>
      <c r="O12" s="2">
        <v>21.5</v>
      </c>
      <c r="P12" s="2">
        <v>60</v>
      </c>
      <c r="Q12" s="2">
        <v>58.59</v>
      </c>
    </row>
    <row r="13" spans="1:17">
      <c r="A13" s="4">
        <v>20</v>
      </c>
      <c r="B13" s="4" t="s">
        <v>3</v>
      </c>
      <c r="C13" s="4">
        <f t="shared" si="0"/>
        <v>3113</v>
      </c>
      <c r="D13" s="4">
        <f t="shared" si="1"/>
        <v>46.4</v>
      </c>
      <c r="E13" s="4">
        <f t="shared" si="2"/>
        <v>10</v>
      </c>
      <c r="F13" s="4">
        <f t="shared" si="3"/>
        <v>7.91</v>
      </c>
      <c r="H13" s="5">
        <f t="shared" si="4"/>
        <v>0.30585333333333337</v>
      </c>
      <c r="I13" s="5">
        <f t="shared" si="5"/>
        <v>0.30585333333333337</v>
      </c>
      <c r="J13">
        <f t="shared" si="6"/>
        <v>95.212142666666679</v>
      </c>
      <c r="K13">
        <f t="shared" si="7"/>
        <v>1.3733399458240001</v>
      </c>
      <c r="M13" s="2">
        <v>2</v>
      </c>
      <c r="N13" s="3">
        <v>11406</v>
      </c>
      <c r="O13" s="2">
        <v>27.3</v>
      </c>
      <c r="P13" s="2">
        <v>105</v>
      </c>
      <c r="Q13" s="2">
        <v>39.71</v>
      </c>
    </row>
    <row r="14" spans="1:17">
      <c r="A14" s="4">
        <v>11</v>
      </c>
      <c r="B14" s="4" t="s">
        <v>2</v>
      </c>
      <c r="C14" s="4">
        <f t="shared" si="0"/>
        <v>2909</v>
      </c>
      <c r="D14" s="4">
        <f t="shared" si="1"/>
        <v>22.3</v>
      </c>
      <c r="E14" s="4">
        <f t="shared" si="2"/>
        <v>250</v>
      </c>
      <c r="F14" s="4">
        <f t="shared" si="3"/>
        <v>59.43</v>
      </c>
      <c r="H14" s="5">
        <f t="shared" si="4"/>
        <v>1.1044075000000002</v>
      </c>
      <c r="I14" s="5">
        <f t="shared" si="5"/>
        <v>1</v>
      </c>
      <c r="J14">
        <f t="shared" si="6"/>
        <v>11.635999999999999</v>
      </c>
      <c r="K14">
        <f t="shared" si="7"/>
        <v>0.167837664</v>
      </c>
      <c r="M14" s="2">
        <v>3</v>
      </c>
      <c r="N14" s="3">
        <v>12642</v>
      </c>
      <c r="O14" s="2">
        <v>33.4</v>
      </c>
      <c r="P14" s="2">
        <v>87</v>
      </c>
      <c r="Q14" s="2">
        <v>26.3</v>
      </c>
    </row>
    <row r="15" spans="1:17">
      <c r="A15" s="4">
        <v>28</v>
      </c>
      <c r="B15" s="4" t="s">
        <v>3</v>
      </c>
      <c r="C15" s="4">
        <f t="shared" si="0"/>
        <v>2846</v>
      </c>
      <c r="D15" s="4">
        <f t="shared" si="1"/>
        <v>30.2</v>
      </c>
      <c r="E15" s="4">
        <f t="shared" si="2"/>
        <v>30</v>
      </c>
      <c r="F15" s="4">
        <f t="shared" si="3"/>
        <v>31.93</v>
      </c>
      <c r="H15" s="5">
        <f t="shared" si="4"/>
        <v>0.80357166666666657</v>
      </c>
      <c r="I15" s="5">
        <f t="shared" si="5"/>
        <v>0.80357166666666657</v>
      </c>
      <c r="J15">
        <f t="shared" si="6"/>
        <v>76.232165444444433</v>
      </c>
      <c r="K15">
        <f t="shared" si="7"/>
        <v>1.0995727543706664</v>
      </c>
      <c r="M15" s="2">
        <v>4</v>
      </c>
      <c r="N15" s="3">
        <v>1807</v>
      </c>
      <c r="O15" s="2">
        <v>34.299999999999997</v>
      </c>
      <c r="P15" s="2">
        <v>120</v>
      </c>
      <c r="Q15" s="2">
        <v>22.07</v>
      </c>
    </row>
    <row r="16" spans="1:17">
      <c r="A16" s="4">
        <v>14</v>
      </c>
      <c r="B16" s="4" t="s">
        <v>3</v>
      </c>
      <c r="C16" s="4">
        <f t="shared" si="0"/>
        <v>2744</v>
      </c>
      <c r="D16" s="4">
        <f t="shared" si="1"/>
        <v>30.5</v>
      </c>
      <c r="E16" s="4">
        <f t="shared" si="2"/>
        <v>4</v>
      </c>
      <c r="F16" s="4">
        <f t="shared" si="3"/>
        <v>31.52</v>
      </c>
      <c r="H16" s="5">
        <f t="shared" si="4"/>
        <v>0.80113333333333325</v>
      </c>
      <c r="I16" s="5">
        <f t="shared" si="5"/>
        <v>0.80113333333333325</v>
      </c>
      <c r="J16">
        <f t="shared" si="6"/>
        <v>549.57746666666662</v>
      </c>
      <c r="K16">
        <f t="shared" si="7"/>
        <v>7.9271053791999995</v>
      </c>
      <c r="M16" s="2">
        <v>5</v>
      </c>
      <c r="N16" s="2">
        <v>863</v>
      </c>
      <c r="O16" s="2">
        <v>42.2</v>
      </c>
      <c r="P16" s="2">
        <v>100</v>
      </c>
      <c r="Q16" s="2">
        <v>12.06</v>
      </c>
    </row>
    <row r="17" spans="1:17">
      <c r="A17" s="4">
        <v>12</v>
      </c>
      <c r="B17" s="4" t="s">
        <v>2</v>
      </c>
      <c r="C17" s="4">
        <f t="shared" si="0"/>
        <v>2594</v>
      </c>
      <c r="D17" s="4">
        <f t="shared" si="1"/>
        <v>43.9</v>
      </c>
      <c r="E17" s="4">
        <f t="shared" si="2"/>
        <v>250</v>
      </c>
      <c r="F17" s="4">
        <f t="shared" si="3"/>
        <v>13.96</v>
      </c>
      <c r="H17" s="5">
        <f t="shared" si="4"/>
        <v>0.51070333333333329</v>
      </c>
      <c r="I17" s="5">
        <f t="shared" si="5"/>
        <v>0.51070333333333329</v>
      </c>
      <c r="J17">
        <f t="shared" si="6"/>
        <v>5.2990577866666664</v>
      </c>
      <c r="K17">
        <f t="shared" si="7"/>
        <v>7.6433609514879985E-2</v>
      </c>
      <c r="M17" s="2">
        <v>6</v>
      </c>
      <c r="N17" s="3">
        <v>6200</v>
      </c>
      <c r="O17" s="2">
        <v>36.4</v>
      </c>
      <c r="P17" s="2">
        <v>130</v>
      </c>
      <c r="Q17" s="2">
        <v>19.27</v>
      </c>
    </row>
    <row r="18" spans="1:17">
      <c r="A18" s="4">
        <v>31</v>
      </c>
      <c r="B18" s="4" t="s">
        <v>2</v>
      </c>
      <c r="C18" s="4">
        <f t="shared" si="0"/>
        <v>2047</v>
      </c>
      <c r="D18" s="4">
        <f t="shared" si="1"/>
        <v>32.1</v>
      </c>
      <c r="E18" s="4">
        <f t="shared" si="2"/>
        <v>125</v>
      </c>
      <c r="F18" s="4">
        <f t="shared" si="3"/>
        <v>23.91</v>
      </c>
      <c r="H18" s="5">
        <f t="shared" si="4"/>
        <v>0.63959250000000012</v>
      </c>
      <c r="I18" s="5">
        <f t="shared" si="5"/>
        <v>0.63959250000000012</v>
      </c>
      <c r="J18">
        <f t="shared" si="6"/>
        <v>10.473966780000003</v>
      </c>
      <c r="K18">
        <f t="shared" si="7"/>
        <v>0.15107649683472005</v>
      </c>
      <c r="M18" s="2">
        <v>13</v>
      </c>
      <c r="N18" s="2">
        <v>793</v>
      </c>
      <c r="O18" s="2">
        <v>46.4</v>
      </c>
      <c r="P18" s="2">
        <v>2</v>
      </c>
      <c r="Q18" s="2">
        <v>8.5299999999999994</v>
      </c>
    </row>
    <row r="19" spans="1:17">
      <c r="A19" s="4">
        <v>4</v>
      </c>
      <c r="B19" s="4" t="s">
        <v>3</v>
      </c>
      <c r="C19" s="4">
        <f t="shared" si="0"/>
        <v>1807</v>
      </c>
      <c r="D19" s="4">
        <f t="shared" si="1"/>
        <v>34.299999999999997</v>
      </c>
      <c r="E19" s="4">
        <f t="shared" si="2"/>
        <v>120</v>
      </c>
      <c r="F19" s="4">
        <f t="shared" si="3"/>
        <v>22.07</v>
      </c>
      <c r="H19" s="5">
        <f t="shared" si="4"/>
        <v>0.63083416666666658</v>
      </c>
      <c r="I19" s="5">
        <f t="shared" si="5"/>
        <v>0.63083416666666658</v>
      </c>
      <c r="J19">
        <f t="shared" si="6"/>
        <v>9.4993111597222217</v>
      </c>
      <c r="K19">
        <f t="shared" si="7"/>
        <v>0.13701806416783333</v>
      </c>
      <c r="M19" s="2">
        <v>14</v>
      </c>
      <c r="N19" s="3">
        <v>2744</v>
      </c>
      <c r="O19" s="2">
        <v>30.5</v>
      </c>
      <c r="P19" s="2">
        <v>4</v>
      </c>
      <c r="Q19" s="2">
        <v>31.52</v>
      </c>
    </row>
    <row r="20" spans="1:17">
      <c r="A20" s="4">
        <v>30</v>
      </c>
      <c r="B20" s="4" t="s">
        <v>3</v>
      </c>
      <c r="C20" s="4">
        <f t="shared" si="0"/>
        <v>1639</v>
      </c>
      <c r="D20" s="4">
        <f t="shared" si="1"/>
        <v>34.200000000000003</v>
      </c>
      <c r="E20" s="4">
        <f t="shared" si="2"/>
        <v>15</v>
      </c>
      <c r="F20" s="4">
        <f t="shared" si="3"/>
        <v>23.1</v>
      </c>
      <c r="H20" s="5">
        <f t="shared" si="4"/>
        <v>0.6583500000000001</v>
      </c>
      <c r="I20" s="5">
        <f t="shared" si="5"/>
        <v>0.6583500000000001</v>
      </c>
      <c r="J20">
        <f t="shared" si="6"/>
        <v>71.935710000000014</v>
      </c>
      <c r="K20">
        <f t="shared" si="7"/>
        <v>1.0376006810400003</v>
      </c>
      <c r="M20" s="2">
        <v>15</v>
      </c>
      <c r="N20" s="2">
        <v>584</v>
      </c>
      <c r="O20" s="2">
        <v>47.6</v>
      </c>
      <c r="P20" s="2">
        <v>5</v>
      </c>
      <c r="Q20" s="2">
        <v>6.52</v>
      </c>
    </row>
    <row r="21" spans="1:17">
      <c r="A21" s="4">
        <v>23</v>
      </c>
      <c r="B21" s="4" t="s">
        <v>3</v>
      </c>
      <c r="C21" s="4">
        <f t="shared" si="0"/>
        <v>1358</v>
      </c>
      <c r="D21" s="4">
        <f t="shared" si="1"/>
        <v>51.9</v>
      </c>
      <c r="E21" s="4">
        <f t="shared" si="2"/>
        <v>27</v>
      </c>
      <c r="F21" s="4">
        <f t="shared" si="3"/>
        <v>10.28</v>
      </c>
      <c r="H21" s="5">
        <f t="shared" si="4"/>
        <v>0.44460999999999995</v>
      </c>
      <c r="I21" s="5">
        <f t="shared" si="5"/>
        <v>0.44460999999999995</v>
      </c>
      <c r="J21">
        <f t="shared" si="6"/>
        <v>22.362236296296292</v>
      </c>
      <c r="K21">
        <f t="shared" si="7"/>
        <v>0.32255289633777773</v>
      </c>
      <c r="M21" s="2">
        <v>16</v>
      </c>
      <c r="N21" s="3">
        <v>1084</v>
      </c>
      <c r="O21" s="2">
        <v>50</v>
      </c>
      <c r="P21" s="2">
        <v>2</v>
      </c>
      <c r="Q21" s="2">
        <v>5.83</v>
      </c>
    </row>
    <row r="22" spans="1:17">
      <c r="A22" s="4">
        <v>16</v>
      </c>
      <c r="B22" s="4" t="s">
        <v>3</v>
      </c>
      <c r="C22" s="4">
        <f t="shared" si="0"/>
        <v>1084</v>
      </c>
      <c r="D22" s="4">
        <f t="shared" si="1"/>
        <v>50</v>
      </c>
      <c r="E22" s="4">
        <f t="shared" si="2"/>
        <v>2</v>
      </c>
      <c r="F22" s="4">
        <f t="shared" si="3"/>
        <v>5.83</v>
      </c>
      <c r="H22" s="5">
        <f t="shared" si="4"/>
        <v>0.24291666666666667</v>
      </c>
      <c r="I22" s="5">
        <f t="shared" si="5"/>
        <v>0.24291666666666667</v>
      </c>
      <c r="J22">
        <f t="shared" si="6"/>
        <v>131.66083333333333</v>
      </c>
      <c r="K22">
        <f t="shared" si="7"/>
        <v>1.8990758599999999</v>
      </c>
      <c r="M22" s="2">
        <v>17</v>
      </c>
      <c r="N22" s="3">
        <v>4594</v>
      </c>
      <c r="O22" s="2">
        <v>36.6</v>
      </c>
      <c r="P22" s="2">
        <v>2</v>
      </c>
      <c r="Q22" s="2">
        <v>23.26</v>
      </c>
    </row>
    <row r="23" spans="1:17">
      <c r="A23" s="4">
        <v>18</v>
      </c>
      <c r="B23" s="4" t="s">
        <v>3</v>
      </c>
      <c r="C23" s="4">
        <f t="shared" si="0"/>
        <v>1015</v>
      </c>
      <c r="D23" s="4">
        <f t="shared" si="1"/>
        <v>38.9</v>
      </c>
      <c r="E23" s="4">
        <f t="shared" si="2"/>
        <v>10</v>
      </c>
      <c r="F23" s="4">
        <f t="shared" si="3"/>
        <v>20.239999999999998</v>
      </c>
      <c r="H23" s="5">
        <f t="shared" si="4"/>
        <v>0.65611333333333333</v>
      </c>
      <c r="I23" s="5">
        <f t="shared" si="5"/>
        <v>0.65611333333333333</v>
      </c>
      <c r="J23">
        <f t="shared" si="6"/>
        <v>66.595503333333326</v>
      </c>
      <c r="K23">
        <f t="shared" si="7"/>
        <v>0.96057354007999995</v>
      </c>
      <c r="M23" s="2">
        <v>18</v>
      </c>
      <c r="N23" s="3">
        <v>1015</v>
      </c>
      <c r="O23" s="2">
        <v>38.9</v>
      </c>
      <c r="P23" s="2">
        <v>10</v>
      </c>
      <c r="Q23" s="2">
        <v>20.239999999999998</v>
      </c>
    </row>
    <row r="24" spans="1:17">
      <c r="A24" s="4">
        <v>7</v>
      </c>
      <c r="B24" s="4" t="s">
        <v>2</v>
      </c>
      <c r="C24" s="4">
        <f t="shared" si="0"/>
        <v>977</v>
      </c>
      <c r="D24" s="4">
        <f t="shared" si="1"/>
        <v>19.8</v>
      </c>
      <c r="E24" s="4">
        <f t="shared" si="2"/>
        <v>200</v>
      </c>
      <c r="F24" s="4">
        <f t="shared" si="3"/>
        <v>67.81</v>
      </c>
      <c r="H24" s="5">
        <f t="shared" si="4"/>
        <v>1.1188650000000002</v>
      </c>
      <c r="I24" s="5">
        <f t="shared" si="5"/>
        <v>1</v>
      </c>
      <c r="J24">
        <f t="shared" si="6"/>
        <v>4.8849999999999998</v>
      </c>
      <c r="K24">
        <f t="shared" si="7"/>
        <v>7.0461240000000008E-2</v>
      </c>
      <c r="M24" s="2">
        <v>19</v>
      </c>
      <c r="N24" s="2">
        <v>291</v>
      </c>
      <c r="O24" s="2">
        <v>44.3</v>
      </c>
      <c r="P24" s="2">
        <v>2</v>
      </c>
      <c r="Q24" s="2">
        <v>13.81</v>
      </c>
    </row>
    <row r="25" spans="1:17">
      <c r="A25" s="4">
        <v>25</v>
      </c>
      <c r="B25" s="4" t="s">
        <v>3</v>
      </c>
      <c r="C25" s="4">
        <f t="shared" si="0"/>
        <v>926</v>
      </c>
      <c r="D25" s="4">
        <f t="shared" si="1"/>
        <v>89</v>
      </c>
      <c r="E25" s="4">
        <f t="shared" si="2"/>
        <v>1</v>
      </c>
      <c r="F25" s="4">
        <f t="shared" si="3"/>
        <v>0.09</v>
      </c>
      <c r="H25" s="5">
        <f t="shared" si="4"/>
        <v>6.6750000000000004E-3</v>
      </c>
      <c r="I25" s="5">
        <f t="shared" si="5"/>
        <v>6.6750000000000004E-3</v>
      </c>
      <c r="J25">
        <f t="shared" si="6"/>
        <v>6.1810499999999999</v>
      </c>
      <c r="K25">
        <f t="shared" si="7"/>
        <v>8.9155465199999992E-2</v>
      </c>
      <c r="M25" s="2">
        <v>20</v>
      </c>
      <c r="N25" s="3">
        <v>3113</v>
      </c>
      <c r="O25" s="2">
        <v>46.4</v>
      </c>
      <c r="P25" s="2">
        <v>10</v>
      </c>
      <c r="Q25" s="2">
        <v>7.91</v>
      </c>
    </row>
    <row r="26" spans="1:17">
      <c r="A26" s="4">
        <v>5</v>
      </c>
      <c r="B26" s="4" t="s">
        <v>3</v>
      </c>
      <c r="C26" s="4">
        <f t="shared" si="0"/>
        <v>863</v>
      </c>
      <c r="D26" s="4">
        <f t="shared" si="1"/>
        <v>42.2</v>
      </c>
      <c r="E26" s="4">
        <f t="shared" si="2"/>
        <v>100</v>
      </c>
      <c r="F26" s="4">
        <f t="shared" si="3"/>
        <v>12.06</v>
      </c>
      <c r="H26" s="5">
        <f t="shared" si="4"/>
        <v>0.42411000000000004</v>
      </c>
      <c r="I26" s="5">
        <f t="shared" si="5"/>
        <v>0.42411000000000004</v>
      </c>
      <c r="J26">
        <f t="shared" si="6"/>
        <v>3.6600693</v>
      </c>
      <c r="K26">
        <f t="shared" si="7"/>
        <v>5.279283958320001E-2</v>
      </c>
      <c r="M26" s="2">
        <v>23</v>
      </c>
      <c r="N26" s="3">
        <v>1358</v>
      </c>
      <c r="O26" s="2">
        <v>51.9</v>
      </c>
      <c r="P26" s="2">
        <v>27</v>
      </c>
      <c r="Q26" s="2">
        <v>10.28</v>
      </c>
    </row>
    <row r="27" spans="1:17">
      <c r="A27" s="4">
        <v>13</v>
      </c>
      <c r="B27" s="4" t="s">
        <v>3</v>
      </c>
      <c r="C27" s="4">
        <f t="shared" si="0"/>
        <v>793</v>
      </c>
      <c r="D27" s="4">
        <f t="shared" si="1"/>
        <v>46.4</v>
      </c>
      <c r="E27" s="4">
        <f t="shared" si="2"/>
        <v>2</v>
      </c>
      <c r="F27" s="4">
        <f t="shared" si="3"/>
        <v>8.5299999999999994</v>
      </c>
      <c r="H27" s="5">
        <f t="shared" si="4"/>
        <v>0.3298266666666666</v>
      </c>
      <c r="I27" s="5">
        <f t="shared" si="5"/>
        <v>0.3298266666666666</v>
      </c>
      <c r="J27">
        <f t="shared" si="6"/>
        <v>130.77627333333331</v>
      </c>
      <c r="K27">
        <f t="shared" si="7"/>
        <v>1.8863169665599997</v>
      </c>
      <c r="M27" s="2">
        <v>24</v>
      </c>
      <c r="N27" s="2">
        <v>53</v>
      </c>
      <c r="O27" s="2">
        <v>43</v>
      </c>
      <c r="P27" s="2">
        <v>1</v>
      </c>
      <c r="Q27" s="2">
        <v>12.35</v>
      </c>
    </row>
    <row r="28" spans="1:17">
      <c r="A28" s="4">
        <v>15</v>
      </c>
      <c r="B28" s="4" t="s">
        <v>3</v>
      </c>
      <c r="C28" s="4">
        <f t="shared" si="0"/>
        <v>584</v>
      </c>
      <c r="D28" s="4">
        <f t="shared" si="1"/>
        <v>47.6</v>
      </c>
      <c r="E28" s="4">
        <f t="shared" si="2"/>
        <v>5</v>
      </c>
      <c r="F28" s="4">
        <f t="shared" si="3"/>
        <v>6.52</v>
      </c>
      <c r="H28" s="5">
        <f t="shared" si="4"/>
        <v>0.25862666666666667</v>
      </c>
      <c r="I28" s="5">
        <f t="shared" si="5"/>
        <v>0.25862666666666667</v>
      </c>
      <c r="J28">
        <f t="shared" si="6"/>
        <v>30.207594666666665</v>
      </c>
      <c r="K28">
        <f t="shared" si="7"/>
        <v>0.43571434547199994</v>
      </c>
      <c r="M28" s="2">
        <v>25</v>
      </c>
      <c r="N28" s="2">
        <v>926</v>
      </c>
      <c r="O28" s="2">
        <v>89</v>
      </c>
      <c r="P28" s="2">
        <v>1</v>
      </c>
      <c r="Q28" s="2">
        <v>0.09</v>
      </c>
    </row>
    <row r="29" spans="1:17">
      <c r="A29" s="4">
        <v>19</v>
      </c>
      <c r="B29" s="4" t="s">
        <v>3</v>
      </c>
      <c r="C29" s="4">
        <f t="shared" si="0"/>
        <v>291</v>
      </c>
      <c r="D29" s="4">
        <f t="shared" si="1"/>
        <v>44.3</v>
      </c>
      <c r="E29" s="4">
        <f t="shared" si="2"/>
        <v>2</v>
      </c>
      <c r="F29" s="4">
        <f t="shared" si="3"/>
        <v>13.81</v>
      </c>
      <c r="H29" s="5">
        <f t="shared" si="4"/>
        <v>0.5098191666666666</v>
      </c>
      <c r="I29" s="5">
        <f t="shared" si="5"/>
        <v>0.5098191666666666</v>
      </c>
      <c r="J29">
        <f t="shared" si="6"/>
        <v>74.178688749999992</v>
      </c>
      <c r="K29">
        <f t="shared" si="7"/>
        <v>1.06995340653</v>
      </c>
      <c r="M29" s="2">
        <v>27</v>
      </c>
      <c r="N29" s="2">
        <v>235</v>
      </c>
      <c r="O29" s="2">
        <v>54</v>
      </c>
      <c r="P29" s="2">
        <v>2</v>
      </c>
      <c r="Q29" s="2">
        <v>6.53</v>
      </c>
    </row>
    <row r="30" spans="1:17">
      <c r="A30" s="4">
        <v>27</v>
      </c>
      <c r="B30" s="4" t="s">
        <v>3</v>
      </c>
      <c r="C30" s="4">
        <f t="shared" si="0"/>
        <v>235</v>
      </c>
      <c r="D30" s="4">
        <f t="shared" si="1"/>
        <v>54</v>
      </c>
      <c r="E30" s="4">
        <f t="shared" si="2"/>
        <v>2</v>
      </c>
      <c r="F30" s="4">
        <f t="shared" si="3"/>
        <v>6.53</v>
      </c>
      <c r="H30" s="5">
        <f t="shared" si="4"/>
        <v>0.29385</v>
      </c>
      <c r="I30" s="5">
        <f t="shared" si="5"/>
        <v>0.29385</v>
      </c>
      <c r="J30">
        <f t="shared" si="6"/>
        <v>34.527374999999999</v>
      </c>
      <c r="K30">
        <f t="shared" si="7"/>
        <v>0.49802285699999993</v>
      </c>
      <c r="M30" s="2">
        <v>28</v>
      </c>
      <c r="N30" s="3">
        <v>2846</v>
      </c>
      <c r="O30" s="2">
        <v>30.2</v>
      </c>
      <c r="P30" s="2">
        <v>30</v>
      </c>
      <c r="Q30" s="2">
        <v>31.93</v>
      </c>
    </row>
    <row r="31" spans="1:17">
      <c r="A31" s="4">
        <v>10</v>
      </c>
      <c r="B31" s="4" t="s">
        <v>2</v>
      </c>
      <c r="C31" s="4">
        <f t="shared" si="0"/>
        <v>89</v>
      </c>
      <c r="D31" s="4">
        <f t="shared" si="1"/>
        <v>51.6</v>
      </c>
      <c r="E31" s="4">
        <f t="shared" si="2"/>
        <v>30</v>
      </c>
      <c r="F31" s="4">
        <f t="shared" si="3"/>
        <v>14.19</v>
      </c>
      <c r="H31" s="5">
        <f t="shared" si="4"/>
        <v>0.61016999999999999</v>
      </c>
      <c r="I31" s="5">
        <f t="shared" si="5"/>
        <v>0.61016999999999999</v>
      </c>
      <c r="J31">
        <f t="shared" si="6"/>
        <v>1.810171</v>
      </c>
      <c r="K31">
        <f t="shared" si="7"/>
        <v>2.6109906504000004E-2</v>
      </c>
      <c r="M31" s="2">
        <v>29</v>
      </c>
      <c r="N31" s="3">
        <v>21601</v>
      </c>
      <c r="O31" s="2">
        <v>43.5</v>
      </c>
      <c r="P31" s="2">
        <v>61</v>
      </c>
      <c r="Q31" s="2">
        <v>10.039999999999999</v>
      </c>
    </row>
    <row r="32" spans="1:17">
      <c r="A32" s="4">
        <v>24</v>
      </c>
      <c r="B32" s="4" t="s">
        <v>3</v>
      </c>
      <c r="C32" s="4">
        <f t="shared" si="0"/>
        <v>53</v>
      </c>
      <c r="D32" s="4">
        <f t="shared" si="1"/>
        <v>43</v>
      </c>
      <c r="E32" s="4">
        <f t="shared" si="2"/>
        <v>1</v>
      </c>
      <c r="F32" s="4">
        <f t="shared" si="3"/>
        <v>12.35</v>
      </c>
      <c r="H32" s="5">
        <f t="shared" si="4"/>
        <v>0.44254166666666667</v>
      </c>
      <c r="I32" s="5">
        <f t="shared" si="5"/>
        <v>0.44254166666666667</v>
      </c>
      <c r="J32">
        <f t="shared" si="6"/>
        <v>23.454708333333333</v>
      </c>
      <c r="K32">
        <f t="shared" si="7"/>
        <v>0.33831071299999999</v>
      </c>
      <c r="M32" s="2">
        <v>30</v>
      </c>
      <c r="N32" s="3">
        <v>1639</v>
      </c>
      <c r="O32" s="2">
        <v>34.200000000000003</v>
      </c>
      <c r="P32" s="2">
        <v>15</v>
      </c>
      <c r="Q32" s="2">
        <v>23.1</v>
      </c>
    </row>
    <row r="33" spans="1:40">
      <c r="A33" s="4">
        <v>8</v>
      </c>
      <c r="B33" s="4" t="s">
        <v>2</v>
      </c>
      <c r="C33" s="4">
        <f t="shared" si="0"/>
        <v>48</v>
      </c>
      <c r="D33" s="4">
        <f t="shared" si="1"/>
        <v>16.399999999999999</v>
      </c>
      <c r="E33" s="4">
        <f t="shared" si="2"/>
        <v>50</v>
      </c>
      <c r="F33" s="4">
        <f t="shared" si="3"/>
        <v>96.81</v>
      </c>
      <c r="H33" s="5">
        <f t="shared" si="4"/>
        <v>1.32307</v>
      </c>
      <c r="I33" s="5">
        <f t="shared" si="5"/>
        <v>1</v>
      </c>
      <c r="J33">
        <f t="shared" si="6"/>
        <v>0.96</v>
      </c>
      <c r="K33">
        <f t="shared" si="7"/>
        <v>1.3847039999999998E-2</v>
      </c>
      <c r="M33" s="2">
        <v>32</v>
      </c>
      <c r="N33" s="3">
        <v>77319</v>
      </c>
      <c r="O33" s="2">
        <v>50.6</v>
      </c>
      <c r="P33" s="2">
        <v>142</v>
      </c>
      <c r="Q33" s="2">
        <v>2.15</v>
      </c>
    </row>
    <row r="34" spans="1:40">
      <c r="A34" s="4">
        <v>9</v>
      </c>
      <c r="B34" s="4" t="s">
        <v>2</v>
      </c>
      <c r="C34" s="4">
        <f t="shared" si="0"/>
        <v>18</v>
      </c>
      <c r="D34" s="4">
        <f t="shared" si="1"/>
        <v>35.700000000000003</v>
      </c>
      <c r="E34" s="4">
        <f t="shared" si="2"/>
        <v>65</v>
      </c>
      <c r="F34" s="4">
        <f t="shared" si="3"/>
        <v>25.47</v>
      </c>
      <c r="H34" s="5">
        <f t="shared" si="4"/>
        <v>0.75773249999999992</v>
      </c>
      <c r="I34" s="5">
        <f t="shared" si="5"/>
        <v>0.75773249999999992</v>
      </c>
      <c r="J34">
        <f t="shared" si="6"/>
        <v>0.20983361538461534</v>
      </c>
      <c r="K34">
        <f t="shared" si="7"/>
        <v>3.0266400683076917E-3</v>
      </c>
      <c r="M34" s="2">
        <v>26</v>
      </c>
      <c r="N34" s="3">
        <v>9210</v>
      </c>
      <c r="O34" s="2">
        <v>56.2</v>
      </c>
      <c r="P34" s="2">
        <v>1</v>
      </c>
      <c r="Q34" s="2">
        <v>3.93</v>
      </c>
    </row>
    <row r="35" spans="1:40">
      <c r="H35">
        <f>AVERAGE(H2:H34)</f>
        <v>0.56060083333333344</v>
      </c>
      <c r="I35">
        <f>AVERAGE(I2:I34)</f>
        <v>0.54253780303030308</v>
      </c>
      <c r="J35">
        <f>AVERAGE(J2:J34)</f>
        <v>159.69087313857031</v>
      </c>
    </row>
    <row r="36" spans="1:40">
      <c r="H36" s="5">
        <f>AVERAGE(H28:H34,H19:H25,H2:H17)</f>
        <v>0.57020994444444451</v>
      </c>
      <c r="I36">
        <f>AVERAGE(I28:I34,I19:I25,I2:I17)</f>
        <v>0.5503406111111111</v>
      </c>
      <c r="J36">
        <f>AVERAGE(J28:J34,J19:J25,J2:J17)</f>
        <v>170.82961680531622</v>
      </c>
    </row>
    <row r="42" spans="1:40">
      <c r="G42">
        <v>8.9007680742399981E-2</v>
      </c>
      <c r="H42">
        <v>8.9007680742399981E-2</v>
      </c>
      <c r="I42">
        <v>1.4155038989519999</v>
      </c>
      <c r="J42">
        <v>1.5342750275034482</v>
      </c>
      <c r="K42">
        <v>0.13701806416783333</v>
      </c>
      <c r="L42">
        <v>5.279283958320001E-2</v>
      </c>
      <c r="M42">
        <v>0.40210169439999993</v>
      </c>
      <c r="N42">
        <v>7.0461240000000008E-2</v>
      </c>
      <c r="O42">
        <v>1.3847039999999998E-2</v>
      </c>
      <c r="P42">
        <v>3.0266400683076917E-3</v>
      </c>
      <c r="Q42">
        <v>2.6109906504000004E-2</v>
      </c>
      <c r="R42">
        <v>0.167837664</v>
      </c>
      <c r="S42">
        <v>7.6433609514879985E-2</v>
      </c>
      <c r="T42">
        <v>1.8863169665599997</v>
      </c>
      <c r="U42">
        <v>7.9271053791999995</v>
      </c>
      <c r="V42">
        <v>0.43571434547199994</v>
      </c>
      <c r="W42">
        <v>1.8990758599999999</v>
      </c>
      <c r="X42">
        <v>23.504783681040003</v>
      </c>
      <c r="Y42">
        <v>0.96057354007999995</v>
      </c>
      <c r="Z42">
        <v>1.06995340653</v>
      </c>
      <c r="AA42">
        <v>1.3733399458240001</v>
      </c>
      <c r="AB42">
        <v>0.40338794017600005</v>
      </c>
      <c r="AC42">
        <v>0.4819073785600001</v>
      </c>
      <c r="AD42">
        <v>0.32255289633777773</v>
      </c>
      <c r="AE42">
        <v>0.33831071299999999</v>
      </c>
      <c r="AF42">
        <v>8.9155465199999992E-2</v>
      </c>
      <c r="AG42">
        <v>24.450793837199999</v>
      </c>
      <c r="AH42">
        <v>0.49802285699999993</v>
      </c>
      <c r="AI42">
        <v>1.0995727543706664</v>
      </c>
      <c r="AJ42">
        <v>1.8589660540131141</v>
      </c>
      <c r="AK42">
        <v>1.0376006810400003</v>
      </c>
      <c r="AL42">
        <v>0.15107649683472005</v>
      </c>
      <c r="AM42">
        <v>0.71201858309999999</v>
      </c>
      <c r="AN42">
        <v>1.522934</v>
      </c>
    </row>
    <row r="43" spans="1:40">
      <c r="G43">
        <v>1.4155038989519999</v>
      </c>
    </row>
    <row r="44" spans="1:40">
      <c r="G44">
        <v>1.5342750275034482</v>
      </c>
    </row>
    <row r="45" spans="1:40">
      <c r="G45">
        <v>0.13701806416783333</v>
      </c>
    </row>
    <row r="46" spans="1:40">
      <c r="G46">
        <v>5.279283958320001E-2</v>
      </c>
    </row>
    <row r="47" spans="1:40">
      <c r="G47">
        <v>0.40210169439999993</v>
      </c>
    </row>
    <row r="48" spans="1:40">
      <c r="G48">
        <v>7.0461240000000008E-2</v>
      </c>
    </row>
    <row r="49" spans="7:7">
      <c r="G49">
        <v>1.3847039999999998E-2</v>
      </c>
    </row>
    <row r="50" spans="7:7">
      <c r="G50">
        <v>3.0266400683076917E-3</v>
      </c>
    </row>
    <row r="51" spans="7:7">
      <c r="G51">
        <v>2.6109906504000004E-2</v>
      </c>
    </row>
    <row r="52" spans="7:7">
      <c r="G52">
        <v>0.167837664</v>
      </c>
    </row>
    <row r="53" spans="7:7">
      <c r="G53">
        <v>7.6433609514879985E-2</v>
      </c>
    </row>
    <row r="54" spans="7:7">
      <c r="G54">
        <v>1.8863169665599997</v>
      </c>
    </row>
    <row r="55" spans="7:7">
      <c r="G55">
        <v>7.9271053791999995</v>
      </c>
    </row>
    <row r="56" spans="7:7">
      <c r="G56">
        <v>0.43571434547199994</v>
      </c>
    </row>
    <row r="57" spans="7:7">
      <c r="G57">
        <v>1.8990758599999999</v>
      </c>
    </row>
    <row r="58" spans="7:7">
      <c r="G58">
        <v>23.504783681040003</v>
      </c>
    </row>
    <row r="59" spans="7:7">
      <c r="G59">
        <v>0.96057354007999995</v>
      </c>
    </row>
    <row r="60" spans="7:7">
      <c r="G60">
        <v>1.06995340653</v>
      </c>
    </row>
    <row r="61" spans="7:7">
      <c r="G61">
        <v>1.3733399458240001</v>
      </c>
    </row>
    <row r="62" spans="7:7">
      <c r="G62">
        <v>0.40338794017600005</v>
      </c>
    </row>
    <row r="63" spans="7:7">
      <c r="G63">
        <v>0.4819073785600001</v>
      </c>
    </row>
    <row r="64" spans="7:7">
      <c r="G64">
        <v>0.32255289633777773</v>
      </c>
    </row>
    <row r="65" spans="7:7">
      <c r="G65">
        <v>0.33831071299999999</v>
      </c>
    </row>
    <row r="66" spans="7:7">
      <c r="G66">
        <v>8.9155465199999992E-2</v>
      </c>
    </row>
    <row r="67" spans="7:7">
      <c r="G67">
        <v>24.450793837199999</v>
      </c>
    </row>
    <row r="68" spans="7:7">
      <c r="G68">
        <v>0.49802285699999993</v>
      </c>
    </row>
    <row r="69" spans="7:7">
      <c r="G69">
        <v>1.0995727543706664</v>
      </c>
    </row>
    <row r="70" spans="7:7">
      <c r="G70">
        <v>1.8589660540131141</v>
      </c>
    </row>
    <row r="71" spans="7:7">
      <c r="G71">
        <v>1.0376006810400003</v>
      </c>
    </row>
    <row r="72" spans="7:7">
      <c r="G72">
        <v>0.15107649683472005</v>
      </c>
    </row>
    <row r="73" spans="7:7">
      <c r="G73">
        <v>0.71201858309999999</v>
      </c>
    </row>
    <row r="74" spans="7:7">
      <c r="G74">
        <v>1.522934</v>
      </c>
    </row>
  </sheetData>
  <autoFilter ref="A1:K1" xr:uid="{00000000-0009-0000-0000-000000000000}">
    <sortState xmlns:xlrd2="http://schemas.microsoft.com/office/spreadsheetml/2017/richdata2" ref="A2:K34">
      <sortCondition descending="1" ref="C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71"/>
  <sheetViews>
    <sheetView topLeftCell="F1" workbookViewId="0">
      <selection activeCell="G8" sqref="G8"/>
    </sheetView>
  </sheetViews>
  <sheetFormatPr defaultRowHeight="14.5"/>
  <cols>
    <col min="1" max="2" width="9.1796875" style="4"/>
    <col min="3" max="3" width="18.1796875" style="4" customWidth="1"/>
    <col min="4" max="4" width="14.81640625" style="4" customWidth="1"/>
    <col min="5" max="5" width="17.54296875" style="4" customWidth="1"/>
    <col min="6" max="6" width="14.453125" style="4" customWidth="1"/>
    <col min="8" max="11" width="16.453125" customWidth="1"/>
    <col min="12" max="12" width="23.7265625" customWidth="1"/>
  </cols>
  <sheetData>
    <row r="1" spans="1:17" ht="21">
      <c r="A1" s="4" t="s">
        <v>0</v>
      </c>
      <c r="B1" s="4" t="s">
        <v>1</v>
      </c>
      <c r="C1" s="4" t="s">
        <v>4</v>
      </c>
      <c r="D1" s="4" t="s">
        <v>5</v>
      </c>
      <c r="E1" s="4" t="s">
        <v>6</v>
      </c>
      <c r="F1" s="4" t="s">
        <v>7</v>
      </c>
      <c r="H1" s="4" t="s">
        <v>8</v>
      </c>
      <c r="I1" s="4" t="s">
        <v>8</v>
      </c>
      <c r="J1" s="4" t="s">
        <v>9</v>
      </c>
      <c r="K1" s="4" t="s">
        <v>10</v>
      </c>
      <c r="M1" s="1" t="s">
        <v>0</v>
      </c>
      <c r="N1" s="1" t="s">
        <v>4</v>
      </c>
      <c r="O1" s="1" t="s">
        <v>5</v>
      </c>
      <c r="P1" s="1" t="s">
        <v>6</v>
      </c>
      <c r="Q1" s="2" t="s">
        <v>7</v>
      </c>
    </row>
    <row r="2" spans="1:17">
      <c r="A2" s="4">
        <v>14</v>
      </c>
      <c r="B2" s="4" t="s">
        <v>3</v>
      </c>
      <c r="C2" s="4">
        <f t="shared" ref="C2:C31" si="0">VLOOKUP(A2,$M$2:$Q$34,2,FALSE)</f>
        <v>2744</v>
      </c>
      <c r="D2" s="4">
        <f t="shared" ref="D2:D31" si="1">VLOOKUP(A2,$M$2:$Q$34,3,FALSE)</f>
        <v>30.5</v>
      </c>
      <c r="E2" s="4">
        <f t="shared" ref="E2:E31" si="2">VLOOKUP(A2,$M$2:$Q$34,4,FALSE)</f>
        <v>4</v>
      </c>
      <c r="F2" s="4">
        <f t="shared" ref="F2:F31" si="3">VLOOKUP(A2,$M$2:$Q$34,5,FALSE)</f>
        <v>31.52</v>
      </c>
      <c r="H2" s="5">
        <f t="shared" ref="H2:H31" si="4">(F2/100)*(D2/12)</f>
        <v>0.80113333333333325</v>
      </c>
      <c r="I2" s="5">
        <f t="shared" ref="I2:I31" si="5">IF(H2&gt;1,1,H2)</f>
        <v>0.80113333333333325</v>
      </c>
      <c r="J2">
        <f t="shared" ref="J2:J31" si="6">(C2*I2)/E2</f>
        <v>549.57746666666662</v>
      </c>
      <c r="K2">
        <f t="shared" ref="K2:K31" si="7">J2*1.202*12*(1/1000)</f>
        <v>7.9271053791999995</v>
      </c>
      <c r="M2" s="2">
        <v>1</v>
      </c>
      <c r="N2" s="3">
        <v>4153</v>
      </c>
      <c r="O2" s="2">
        <v>44.8</v>
      </c>
      <c r="P2" s="2">
        <v>250</v>
      </c>
      <c r="Q2" s="2">
        <v>9.9499999999999993</v>
      </c>
    </row>
    <row r="3" spans="1:17">
      <c r="A3" s="4">
        <v>16</v>
      </c>
      <c r="B3" s="4" t="s">
        <v>3</v>
      </c>
      <c r="C3" s="4">
        <f t="shared" si="0"/>
        <v>1084</v>
      </c>
      <c r="D3" s="4">
        <f t="shared" si="1"/>
        <v>50</v>
      </c>
      <c r="E3" s="4">
        <f t="shared" si="2"/>
        <v>2</v>
      </c>
      <c r="F3" s="4">
        <f t="shared" si="3"/>
        <v>5.83</v>
      </c>
      <c r="H3" s="5">
        <f t="shared" si="4"/>
        <v>0.24291666666666667</v>
      </c>
      <c r="I3" s="5">
        <f t="shared" si="5"/>
        <v>0.24291666666666667</v>
      </c>
      <c r="J3">
        <f t="shared" si="6"/>
        <v>131.66083333333333</v>
      </c>
      <c r="K3">
        <f t="shared" si="7"/>
        <v>1.8990758599999999</v>
      </c>
      <c r="M3" s="2">
        <v>7</v>
      </c>
      <c r="N3" s="2">
        <v>977</v>
      </c>
      <c r="O3" s="2">
        <v>19.8</v>
      </c>
      <c r="P3" s="2">
        <v>200</v>
      </c>
      <c r="Q3" s="2">
        <v>67.81</v>
      </c>
    </row>
    <row r="4" spans="1:17">
      <c r="A4" s="4">
        <v>13</v>
      </c>
      <c r="B4" s="4" t="s">
        <v>3</v>
      </c>
      <c r="C4" s="4">
        <f t="shared" si="0"/>
        <v>793</v>
      </c>
      <c r="D4" s="4">
        <f t="shared" si="1"/>
        <v>46.4</v>
      </c>
      <c r="E4" s="4">
        <f t="shared" si="2"/>
        <v>2</v>
      </c>
      <c r="F4" s="4">
        <f t="shared" si="3"/>
        <v>8.5299999999999994</v>
      </c>
      <c r="H4" s="5">
        <f t="shared" si="4"/>
        <v>0.3298266666666666</v>
      </c>
      <c r="I4" s="5">
        <f t="shared" si="5"/>
        <v>0.3298266666666666</v>
      </c>
      <c r="J4">
        <f t="shared" si="6"/>
        <v>130.77627333333331</v>
      </c>
      <c r="K4">
        <f t="shared" si="7"/>
        <v>1.8863169665599997</v>
      </c>
      <c r="M4" s="2">
        <v>8</v>
      </c>
      <c r="N4" s="2">
        <v>48</v>
      </c>
      <c r="O4" s="2">
        <v>16.399999999999999</v>
      </c>
      <c r="P4" s="2">
        <v>50</v>
      </c>
      <c r="Q4" s="2">
        <v>96.81</v>
      </c>
    </row>
    <row r="5" spans="1:17">
      <c r="A5" s="4">
        <v>29</v>
      </c>
      <c r="B5" s="4" t="s">
        <v>3</v>
      </c>
      <c r="C5" s="4">
        <f t="shared" si="0"/>
        <v>21601</v>
      </c>
      <c r="D5" s="4">
        <f t="shared" si="1"/>
        <v>43.5</v>
      </c>
      <c r="E5" s="4">
        <f t="shared" si="2"/>
        <v>61</v>
      </c>
      <c r="F5" s="4">
        <f t="shared" si="3"/>
        <v>10.039999999999999</v>
      </c>
      <c r="H5" s="5">
        <f t="shared" si="4"/>
        <v>0.36394999999999994</v>
      </c>
      <c r="I5" s="5">
        <f t="shared" si="5"/>
        <v>0.36394999999999994</v>
      </c>
      <c r="J5">
        <f t="shared" si="6"/>
        <v>128.88006475409833</v>
      </c>
      <c r="K5">
        <f t="shared" si="7"/>
        <v>1.8589660540131141</v>
      </c>
      <c r="M5" s="2">
        <v>9</v>
      </c>
      <c r="N5" s="2">
        <v>18</v>
      </c>
      <c r="O5" s="2">
        <v>35.700000000000003</v>
      </c>
      <c r="P5" s="2">
        <v>65</v>
      </c>
      <c r="Q5" s="2">
        <v>25.47</v>
      </c>
    </row>
    <row r="6" spans="1:17">
      <c r="A6" s="4">
        <v>3</v>
      </c>
      <c r="B6" s="4" t="s">
        <v>3</v>
      </c>
      <c r="C6" s="4">
        <f t="shared" si="0"/>
        <v>12642</v>
      </c>
      <c r="D6" s="4">
        <f t="shared" si="1"/>
        <v>33.4</v>
      </c>
      <c r="E6" s="4">
        <f t="shared" si="2"/>
        <v>87</v>
      </c>
      <c r="F6" s="4">
        <f t="shared" si="3"/>
        <v>26.3</v>
      </c>
      <c r="H6" s="5">
        <f t="shared" si="4"/>
        <v>0.73201666666666665</v>
      </c>
      <c r="I6" s="5">
        <f t="shared" si="5"/>
        <v>0.73201666666666665</v>
      </c>
      <c r="J6">
        <f t="shared" si="6"/>
        <v>106.36959425287355</v>
      </c>
      <c r="K6">
        <f t="shared" si="7"/>
        <v>1.5342750275034482</v>
      </c>
      <c r="M6" s="2">
        <v>10</v>
      </c>
      <c r="N6" s="2">
        <v>89</v>
      </c>
      <c r="O6" s="2">
        <v>51.6</v>
      </c>
      <c r="P6" s="2">
        <v>30</v>
      </c>
      <c r="Q6" s="2">
        <v>14.19</v>
      </c>
    </row>
    <row r="7" spans="1:17">
      <c r="A7" s="4">
        <v>33</v>
      </c>
      <c r="B7" s="4" t="s">
        <v>2</v>
      </c>
      <c r="C7" s="4">
        <f t="shared" si="0"/>
        <v>6335</v>
      </c>
      <c r="D7" s="4">
        <f t="shared" si="1"/>
        <v>21.5</v>
      </c>
      <c r="E7" s="4">
        <f t="shared" si="2"/>
        <v>60</v>
      </c>
      <c r="F7" s="4">
        <f t="shared" si="3"/>
        <v>58.59</v>
      </c>
      <c r="H7" s="5">
        <f t="shared" si="4"/>
        <v>1.0497375000000002</v>
      </c>
      <c r="I7" s="5">
        <f t="shared" si="5"/>
        <v>1</v>
      </c>
      <c r="J7">
        <f t="shared" si="6"/>
        <v>105.58333333333333</v>
      </c>
      <c r="K7">
        <f t="shared" si="7"/>
        <v>1.522934</v>
      </c>
      <c r="M7" s="2">
        <v>11</v>
      </c>
      <c r="N7" s="3">
        <v>2909</v>
      </c>
      <c r="O7" s="2">
        <v>22.3</v>
      </c>
      <c r="P7" s="2">
        <v>250</v>
      </c>
      <c r="Q7" s="2">
        <v>59.43</v>
      </c>
    </row>
    <row r="8" spans="1:17">
      <c r="A8" s="4">
        <v>2</v>
      </c>
      <c r="B8" s="4" t="s">
        <v>3</v>
      </c>
      <c r="C8" s="4">
        <f t="shared" si="0"/>
        <v>11406</v>
      </c>
      <c r="D8" s="4">
        <f t="shared" si="1"/>
        <v>27.3</v>
      </c>
      <c r="E8" s="4">
        <f t="shared" si="2"/>
        <v>105</v>
      </c>
      <c r="F8" s="4">
        <f t="shared" si="3"/>
        <v>39.71</v>
      </c>
      <c r="H8" s="5">
        <f t="shared" si="4"/>
        <v>0.9034025</v>
      </c>
      <c r="I8" s="5">
        <f t="shared" si="5"/>
        <v>0.9034025</v>
      </c>
      <c r="J8">
        <f t="shared" si="6"/>
        <v>98.135323</v>
      </c>
      <c r="K8">
        <f t="shared" si="7"/>
        <v>1.4155038989519999</v>
      </c>
      <c r="M8" s="2">
        <v>12</v>
      </c>
      <c r="N8" s="3">
        <v>2594</v>
      </c>
      <c r="O8" s="2">
        <v>43.9</v>
      </c>
      <c r="P8" s="2">
        <v>250</v>
      </c>
      <c r="Q8" s="2">
        <v>13.96</v>
      </c>
    </row>
    <row r="9" spans="1:17">
      <c r="A9" s="4">
        <v>20</v>
      </c>
      <c r="B9" s="4" t="s">
        <v>3</v>
      </c>
      <c r="C9" s="4">
        <f t="shared" si="0"/>
        <v>3113</v>
      </c>
      <c r="D9" s="4">
        <f t="shared" si="1"/>
        <v>46.4</v>
      </c>
      <c r="E9" s="4">
        <f t="shared" si="2"/>
        <v>10</v>
      </c>
      <c r="F9" s="4">
        <f t="shared" si="3"/>
        <v>7.91</v>
      </c>
      <c r="H9" s="5">
        <f t="shared" si="4"/>
        <v>0.30585333333333337</v>
      </c>
      <c r="I9" s="5">
        <f t="shared" si="5"/>
        <v>0.30585333333333337</v>
      </c>
      <c r="J9">
        <f t="shared" si="6"/>
        <v>95.212142666666679</v>
      </c>
      <c r="K9">
        <f t="shared" si="7"/>
        <v>1.3733399458240001</v>
      </c>
      <c r="M9" s="2">
        <v>21</v>
      </c>
      <c r="N9" s="3">
        <v>14974</v>
      </c>
      <c r="O9" s="2">
        <v>43.1</v>
      </c>
      <c r="P9" s="2">
        <v>180</v>
      </c>
      <c r="Q9" s="2">
        <v>9.36</v>
      </c>
    </row>
    <row r="10" spans="1:17">
      <c r="A10" s="4">
        <v>28</v>
      </c>
      <c r="B10" s="4" t="s">
        <v>3</v>
      </c>
      <c r="C10" s="4">
        <f t="shared" si="0"/>
        <v>2846</v>
      </c>
      <c r="D10" s="4">
        <f t="shared" si="1"/>
        <v>30.2</v>
      </c>
      <c r="E10" s="4">
        <f t="shared" si="2"/>
        <v>30</v>
      </c>
      <c r="F10" s="4">
        <f t="shared" si="3"/>
        <v>31.93</v>
      </c>
      <c r="H10" s="5">
        <f t="shared" si="4"/>
        <v>0.80357166666666657</v>
      </c>
      <c r="I10" s="5">
        <f t="shared" si="5"/>
        <v>0.80357166666666657</v>
      </c>
      <c r="J10">
        <f t="shared" si="6"/>
        <v>76.232165444444433</v>
      </c>
      <c r="K10">
        <f t="shared" si="7"/>
        <v>1.0995727543706664</v>
      </c>
      <c r="M10" s="2">
        <v>22</v>
      </c>
      <c r="N10" s="3">
        <v>6992</v>
      </c>
      <c r="O10" s="2">
        <v>42.7</v>
      </c>
      <c r="P10" s="2">
        <v>63</v>
      </c>
      <c r="Q10" s="2">
        <v>8.4600000000000009</v>
      </c>
    </row>
    <row r="11" spans="1:17">
      <c r="A11" s="4">
        <v>19</v>
      </c>
      <c r="B11" s="4" t="s">
        <v>3</v>
      </c>
      <c r="C11" s="4">
        <f t="shared" si="0"/>
        <v>291</v>
      </c>
      <c r="D11" s="4">
        <f t="shared" si="1"/>
        <v>44.3</v>
      </c>
      <c r="E11" s="4">
        <f t="shared" si="2"/>
        <v>2</v>
      </c>
      <c r="F11" s="4">
        <f t="shared" si="3"/>
        <v>13.81</v>
      </c>
      <c r="H11" s="5">
        <f t="shared" si="4"/>
        <v>0.5098191666666666</v>
      </c>
      <c r="I11" s="5">
        <f t="shared" si="5"/>
        <v>0.5098191666666666</v>
      </c>
      <c r="J11">
        <f t="shared" si="6"/>
        <v>74.178688749999992</v>
      </c>
      <c r="K11">
        <f t="shared" si="7"/>
        <v>1.06995340653</v>
      </c>
      <c r="M11" s="2">
        <v>31</v>
      </c>
      <c r="N11" s="3">
        <v>2047</v>
      </c>
      <c r="O11" s="2">
        <v>32.1</v>
      </c>
      <c r="P11" s="2">
        <v>125</v>
      </c>
      <c r="Q11" s="2">
        <v>23.91</v>
      </c>
    </row>
    <row r="12" spans="1:17">
      <c r="A12" s="4">
        <v>30</v>
      </c>
      <c r="B12" s="4" t="s">
        <v>3</v>
      </c>
      <c r="C12" s="4">
        <f t="shared" si="0"/>
        <v>1639</v>
      </c>
      <c r="D12" s="4">
        <f t="shared" si="1"/>
        <v>34.200000000000003</v>
      </c>
      <c r="E12" s="4">
        <f t="shared" si="2"/>
        <v>15</v>
      </c>
      <c r="F12" s="4">
        <f t="shared" si="3"/>
        <v>23.1</v>
      </c>
      <c r="H12" s="5">
        <f t="shared" si="4"/>
        <v>0.6583500000000001</v>
      </c>
      <c r="I12" s="5">
        <f t="shared" si="5"/>
        <v>0.6583500000000001</v>
      </c>
      <c r="J12">
        <f t="shared" si="6"/>
        <v>71.935710000000014</v>
      </c>
      <c r="K12">
        <f t="shared" si="7"/>
        <v>1.0376006810400003</v>
      </c>
      <c r="M12" s="2">
        <v>33</v>
      </c>
      <c r="N12" s="3">
        <v>6335</v>
      </c>
      <c r="O12" s="2">
        <v>21.5</v>
      </c>
      <c r="P12" s="2">
        <v>60</v>
      </c>
      <c r="Q12" s="2">
        <v>58.59</v>
      </c>
    </row>
    <row r="13" spans="1:17">
      <c r="A13" s="4">
        <v>18</v>
      </c>
      <c r="B13" s="4" t="s">
        <v>3</v>
      </c>
      <c r="C13" s="4">
        <f t="shared" si="0"/>
        <v>1015</v>
      </c>
      <c r="D13" s="4">
        <f t="shared" si="1"/>
        <v>38.9</v>
      </c>
      <c r="E13" s="4">
        <f t="shared" si="2"/>
        <v>10</v>
      </c>
      <c r="F13" s="4">
        <f t="shared" si="3"/>
        <v>20.239999999999998</v>
      </c>
      <c r="H13" s="5">
        <f t="shared" si="4"/>
        <v>0.65611333333333333</v>
      </c>
      <c r="I13" s="5">
        <f t="shared" si="5"/>
        <v>0.65611333333333333</v>
      </c>
      <c r="J13">
        <f t="shared" si="6"/>
        <v>66.595503333333326</v>
      </c>
      <c r="K13">
        <f t="shared" si="7"/>
        <v>0.96057354007999995</v>
      </c>
      <c r="M13" s="2">
        <v>2</v>
      </c>
      <c r="N13" s="3">
        <v>11406</v>
      </c>
      <c r="O13" s="2">
        <v>27.3</v>
      </c>
      <c r="P13" s="2">
        <v>105</v>
      </c>
      <c r="Q13" s="2">
        <v>39.71</v>
      </c>
    </row>
    <row r="14" spans="1:17">
      <c r="A14" s="4">
        <v>32</v>
      </c>
      <c r="B14" s="4" t="s">
        <v>3</v>
      </c>
      <c r="C14" s="4">
        <f t="shared" si="0"/>
        <v>77319</v>
      </c>
      <c r="D14" s="4">
        <f t="shared" si="1"/>
        <v>50.6</v>
      </c>
      <c r="E14" s="4">
        <f t="shared" si="2"/>
        <v>142</v>
      </c>
      <c r="F14" s="4">
        <f t="shared" si="3"/>
        <v>2.15</v>
      </c>
      <c r="H14" s="5">
        <f t="shared" si="4"/>
        <v>9.0658333333333327E-2</v>
      </c>
      <c r="I14" s="5">
        <f t="shared" si="5"/>
        <v>9.0658333333333327E-2</v>
      </c>
      <c r="J14">
        <f t="shared" si="6"/>
        <v>49.363462499999997</v>
      </c>
      <c r="K14">
        <f t="shared" si="7"/>
        <v>0.71201858309999999</v>
      </c>
      <c r="M14" s="2">
        <v>3</v>
      </c>
      <c r="N14" s="3">
        <v>12642</v>
      </c>
      <c r="O14" s="2">
        <v>33.4</v>
      </c>
      <c r="P14" s="2">
        <v>87</v>
      </c>
      <c r="Q14" s="2">
        <v>26.3</v>
      </c>
    </row>
    <row r="15" spans="1:17">
      <c r="A15" s="4">
        <v>27</v>
      </c>
      <c r="B15" s="4" t="s">
        <v>3</v>
      </c>
      <c r="C15" s="4">
        <f t="shared" si="0"/>
        <v>235</v>
      </c>
      <c r="D15" s="4">
        <f t="shared" si="1"/>
        <v>54</v>
      </c>
      <c r="E15" s="4">
        <f t="shared" si="2"/>
        <v>2</v>
      </c>
      <c r="F15" s="4">
        <f t="shared" si="3"/>
        <v>6.53</v>
      </c>
      <c r="H15" s="5">
        <f t="shared" si="4"/>
        <v>0.29385</v>
      </c>
      <c r="I15" s="5">
        <f t="shared" si="5"/>
        <v>0.29385</v>
      </c>
      <c r="J15">
        <f t="shared" si="6"/>
        <v>34.527374999999999</v>
      </c>
      <c r="K15">
        <f t="shared" si="7"/>
        <v>0.49802285699999993</v>
      </c>
      <c r="M15" s="2">
        <v>4</v>
      </c>
      <c r="N15" s="3">
        <v>1807</v>
      </c>
      <c r="O15" s="2">
        <v>34.299999999999997</v>
      </c>
      <c r="P15" s="2">
        <v>120</v>
      </c>
      <c r="Q15" s="2">
        <v>22.07</v>
      </c>
    </row>
    <row r="16" spans="1:17">
      <c r="A16" s="4">
        <v>22</v>
      </c>
      <c r="B16" s="4" t="s">
        <v>2</v>
      </c>
      <c r="C16" s="4">
        <f t="shared" si="0"/>
        <v>6992</v>
      </c>
      <c r="D16" s="4">
        <f t="shared" si="1"/>
        <v>42.7</v>
      </c>
      <c r="E16" s="4">
        <f t="shared" si="2"/>
        <v>63</v>
      </c>
      <c r="F16" s="4">
        <f t="shared" si="3"/>
        <v>8.4600000000000009</v>
      </c>
      <c r="H16" s="5">
        <f t="shared" si="4"/>
        <v>0.30103500000000005</v>
      </c>
      <c r="I16" s="5">
        <f t="shared" si="5"/>
        <v>0.30103500000000005</v>
      </c>
      <c r="J16">
        <f t="shared" si="6"/>
        <v>33.410106666666671</v>
      </c>
      <c r="K16">
        <f t="shared" si="7"/>
        <v>0.4819073785600001</v>
      </c>
      <c r="M16" s="2">
        <v>5</v>
      </c>
      <c r="N16" s="2">
        <v>863</v>
      </c>
      <c r="O16" s="2">
        <v>42.2</v>
      </c>
      <c r="P16" s="2">
        <v>100</v>
      </c>
      <c r="Q16" s="2">
        <v>12.06</v>
      </c>
    </row>
    <row r="17" spans="1:17">
      <c r="A17" s="4">
        <v>15</v>
      </c>
      <c r="B17" s="4" t="s">
        <v>3</v>
      </c>
      <c r="C17" s="4">
        <f t="shared" si="0"/>
        <v>584</v>
      </c>
      <c r="D17" s="4">
        <f t="shared" si="1"/>
        <v>47.6</v>
      </c>
      <c r="E17" s="4">
        <f t="shared" si="2"/>
        <v>5</v>
      </c>
      <c r="F17" s="4">
        <f t="shared" si="3"/>
        <v>6.52</v>
      </c>
      <c r="H17" s="5">
        <f t="shared" si="4"/>
        <v>0.25862666666666667</v>
      </c>
      <c r="I17" s="5">
        <f t="shared" si="5"/>
        <v>0.25862666666666667</v>
      </c>
      <c r="J17">
        <f t="shared" si="6"/>
        <v>30.207594666666665</v>
      </c>
      <c r="K17">
        <f t="shared" si="7"/>
        <v>0.43571434547199994</v>
      </c>
      <c r="M17" s="2">
        <v>6</v>
      </c>
      <c r="N17" s="3">
        <v>6200</v>
      </c>
      <c r="O17" s="2">
        <v>36.4</v>
      </c>
      <c r="P17" s="2">
        <v>130</v>
      </c>
      <c r="Q17" s="2">
        <v>19.27</v>
      </c>
    </row>
    <row r="18" spans="1:17">
      <c r="A18" s="4">
        <v>21</v>
      </c>
      <c r="B18" s="4" t="s">
        <v>2</v>
      </c>
      <c r="C18" s="4">
        <f t="shared" si="0"/>
        <v>14974</v>
      </c>
      <c r="D18" s="4">
        <f t="shared" si="1"/>
        <v>43.1</v>
      </c>
      <c r="E18" s="4">
        <f t="shared" si="2"/>
        <v>180</v>
      </c>
      <c r="F18" s="4">
        <f t="shared" si="3"/>
        <v>9.36</v>
      </c>
      <c r="H18" s="5">
        <f t="shared" si="4"/>
        <v>0.33617999999999998</v>
      </c>
      <c r="I18" s="5">
        <f t="shared" si="5"/>
        <v>0.33617999999999998</v>
      </c>
      <c r="J18">
        <f t="shared" si="6"/>
        <v>27.966440666666667</v>
      </c>
      <c r="K18">
        <f t="shared" si="7"/>
        <v>0.40338794017600005</v>
      </c>
      <c r="M18" s="2">
        <v>13</v>
      </c>
      <c r="N18" s="2">
        <v>793</v>
      </c>
      <c r="O18" s="2">
        <v>46.4</v>
      </c>
      <c r="P18" s="2">
        <v>2</v>
      </c>
      <c r="Q18" s="2">
        <v>8.5299999999999994</v>
      </c>
    </row>
    <row r="19" spans="1:17">
      <c r="A19" s="4">
        <v>6</v>
      </c>
      <c r="B19" s="4" t="s">
        <v>3</v>
      </c>
      <c r="C19" s="4">
        <f t="shared" si="0"/>
        <v>6200</v>
      </c>
      <c r="D19" s="4">
        <f t="shared" si="1"/>
        <v>36.4</v>
      </c>
      <c r="E19" s="4">
        <f t="shared" si="2"/>
        <v>130</v>
      </c>
      <c r="F19" s="4">
        <f t="shared" si="3"/>
        <v>19.27</v>
      </c>
      <c r="H19" s="5">
        <f t="shared" si="4"/>
        <v>0.58452333333333328</v>
      </c>
      <c r="I19" s="5">
        <f t="shared" si="5"/>
        <v>0.58452333333333328</v>
      </c>
      <c r="J19">
        <f t="shared" si="6"/>
        <v>27.877266666666664</v>
      </c>
      <c r="K19">
        <f t="shared" si="7"/>
        <v>0.40210169439999993</v>
      </c>
      <c r="M19" s="2">
        <v>14</v>
      </c>
      <c r="N19" s="3">
        <v>2744</v>
      </c>
      <c r="O19" s="2">
        <v>30.5</v>
      </c>
      <c r="P19" s="2">
        <v>4</v>
      </c>
      <c r="Q19" s="2">
        <v>31.52</v>
      </c>
    </row>
    <row r="20" spans="1:17">
      <c r="A20" s="4">
        <v>24</v>
      </c>
      <c r="B20" s="4" t="s">
        <v>3</v>
      </c>
      <c r="C20" s="4">
        <f t="shared" si="0"/>
        <v>53</v>
      </c>
      <c r="D20" s="4">
        <f t="shared" si="1"/>
        <v>43</v>
      </c>
      <c r="E20" s="4">
        <f t="shared" si="2"/>
        <v>1</v>
      </c>
      <c r="F20" s="4">
        <f t="shared" si="3"/>
        <v>12.35</v>
      </c>
      <c r="H20" s="5">
        <f t="shared" si="4"/>
        <v>0.44254166666666667</v>
      </c>
      <c r="I20" s="5">
        <f t="shared" si="5"/>
        <v>0.44254166666666667</v>
      </c>
      <c r="J20">
        <f t="shared" si="6"/>
        <v>23.454708333333333</v>
      </c>
      <c r="K20">
        <f t="shared" si="7"/>
        <v>0.33831071299999999</v>
      </c>
      <c r="M20" s="2">
        <v>15</v>
      </c>
      <c r="N20" s="2">
        <v>584</v>
      </c>
      <c r="O20" s="2">
        <v>47.6</v>
      </c>
      <c r="P20" s="2">
        <v>5</v>
      </c>
      <c r="Q20" s="2">
        <v>6.52</v>
      </c>
    </row>
    <row r="21" spans="1:17">
      <c r="A21" s="4">
        <v>23</v>
      </c>
      <c r="B21" s="4" t="s">
        <v>3</v>
      </c>
      <c r="C21" s="4">
        <f t="shared" si="0"/>
        <v>1358</v>
      </c>
      <c r="D21" s="4">
        <f t="shared" si="1"/>
        <v>51.9</v>
      </c>
      <c r="E21" s="4">
        <f t="shared" si="2"/>
        <v>27</v>
      </c>
      <c r="F21" s="4">
        <f t="shared" si="3"/>
        <v>10.28</v>
      </c>
      <c r="H21" s="5">
        <f t="shared" si="4"/>
        <v>0.44460999999999995</v>
      </c>
      <c r="I21" s="5">
        <f t="shared" si="5"/>
        <v>0.44460999999999995</v>
      </c>
      <c r="J21">
        <f t="shared" si="6"/>
        <v>22.362236296296292</v>
      </c>
      <c r="K21">
        <f t="shared" si="7"/>
        <v>0.32255289633777773</v>
      </c>
      <c r="M21" s="2">
        <v>16</v>
      </c>
      <c r="N21" s="3">
        <v>1084</v>
      </c>
      <c r="O21" s="2">
        <v>50</v>
      </c>
      <c r="P21" s="2">
        <v>2</v>
      </c>
      <c r="Q21" s="2">
        <v>5.83</v>
      </c>
    </row>
    <row r="22" spans="1:17">
      <c r="A22" s="4">
        <v>11</v>
      </c>
      <c r="B22" s="4" t="s">
        <v>2</v>
      </c>
      <c r="C22" s="4">
        <f t="shared" si="0"/>
        <v>2909</v>
      </c>
      <c r="D22" s="4">
        <f t="shared" si="1"/>
        <v>22.3</v>
      </c>
      <c r="E22" s="4">
        <f t="shared" si="2"/>
        <v>250</v>
      </c>
      <c r="F22" s="4">
        <f t="shared" si="3"/>
        <v>59.43</v>
      </c>
      <c r="H22" s="5">
        <f t="shared" si="4"/>
        <v>1.1044075000000002</v>
      </c>
      <c r="I22" s="5">
        <f t="shared" si="5"/>
        <v>1</v>
      </c>
      <c r="J22">
        <f t="shared" si="6"/>
        <v>11.635999999999999</v>
      </c>
      <c r="K22">
        <f t="shared" si="7"/>
        <v>0.167837664</v>
      </c>
      <c r="M22" s="2">
        <v>17</v>
      </c>
      <c r="N22" s="3">
        <v>4594</v>
      </c>
      <c r="O22" s="2">
        <v>36.6</v>
      </c>
      <c r="P22" s="2">
        <v>2</v>
      </c>
      <c r="Q22" s="2">
        <v>23.26</v>
      </c>
    </row>
    <row r="23" spans="1:17">
      <c r="A23" s="4">
        <v>31</v>
      </c>
      <c r="B23" s="4" t="s">
        <v>2</v>
      </c>
      <c r="C23" s="4">
        <f t="shared" si="0"/>
        <v>2047</v>
      </c>
      <c r="D23" s="4">
        <f t="shared" si="1"/>
        <v>32.1</v>
      </c>
      <c r="E23" s="4">
        <f t="shared" si="2"/>
        <v>125</v>
      </c>
      <c r="F23" s="4">
        <f t="shared" si="3"/>
        <v>23.91</v>
      </c>
      <c r="H23" s="5">
        <f t="shared" si="4"/>
        <v>0.63959250000000012</v>
      </c>
      <c r="I23" s="5">
        <f t="shared" si="5"/>
        <v>0.63959250000000012</v>
      </c>
      <c r="J23">
        <f t="shared" si="6"/>
        <v>10.473966780000003</v>
      </c>
      <c r="K23">
        <f t="shared" si="7"/>
        <v>0.15107649683472005</v>
      </c>
      <c r="M23" s="2">
        <v>18</v>
      </c>
      <c r="N23" s="3">
        <v>1015</v>
      </c>
      <c r="O23" s="2">
        <v>38.9</v>
      </c>
      <c r="P23" s="2">
        <v>10</v>
      </c>
      <c r="Q23" s="2">
        <v>20.239999999999998</v>
      </c>
    </row>
    <row r="24" spans="1:17">
      <c r="A24" s="4">
        <v>4</v>
      </c>
      <c r="B24" s="4" t="s">
        <v>3</v>
      </c>
      <c r="C24" s="4">
        <f t="shared" si="0"/>
        <v>1807</v>
      </c>
      <c r="D24" s="4">
        <f t="shared" si="1"/>
        <v>34.299999999999997</v>
      </c>
      <c r="E24" s="4">
        <f t="shared" si="2"/>
        <v>120</v>
      </c>
      <c r="F24" s="4">
        <f t="shared" si="3"/>
        <v>22.07</v>
      </c>
      <c r="H24" s="5">
        <f t="shared" si="4"/>
        <v>0.63083416666666658</v>
      </c>
      <c r="I24" s="5">
        <f t="shared" si="5"/>
        <v>0.63083416666666658</v>
      </c>
      <c r="J24">
        <f t="shared" si="6"/>
        <v>9.4993111597222217</v>
      </c>
      <c r="K24">
        <f t="shared" si="7"/>
        <v>0.13701806416783333</v>
      </c>
      <c r="M24" s="2">
        <v>19</v>
      </c>
      <c r="N24" s="2">
        <v>291</v>
      </c>
      <c r="O24" s="2">
        <v>44.3</v>
      </c>
      <c r="P24" s="2">
        <v>2</v>
      </c>
      <c r="Q24" s="2">
        <v>13.81</v>
      </c>
    </row>
    <row r="25" spans="1:17">
      <c r="A25" s="4">
        <v>1</v>
      </c>
      <c r="B25" s="4" t="s">
        <v>2</v>
      </c>
      <c r="C25" s="4">
        <f t="shared" si="0"/>
        <v>4153</v>
      </c>
      <c r="D25" s="4">
        <f t="shared" si="1"/>
        <v>44.8</v>
      </c>
      <c r="E25" s="4">
        <f t="shared" si="2"/>
        <v>250</v>
      </c>
      <c r="F25" s="4">
        <f t="shared" si="3"/>
        <v>9.9499999999999993</v>
      </c>
      <c r="H25" s="5">
        <f t="shared" si="4"/>
        <v>0.37146666666666661</v>
      </c>
      <c r="I25" s="5">
        <f t="shared" si="5"/>
        <v>0.37146666666666661</v>
      </c>
      <c r="J25">
        <f t="shared" si="6"/>
        <v>6.170804266666666</v>
      </c>
      <c r="K25">
        <f t="shared" si="7"/>
        <v>8.9007680742399981E-2</v>
      </c>
      <c r="M25" s="2">
        <v>20</v>
      </c>
      <c r="N25" s="3">
        <v>3113</v>
      </c>
      <c r="O25" s="2">
        <v>46.4</v>
      </c>
      <c r="P25" s="2">
        <v>10</v>
      </c>
      <c r="Q25" s="2">
        <v>7.91</v>
      </c>
    </row>
    <row r="26" spans="1:17">
      <c r="A26" s="4">
        <v>12</v>
      </c>
      <c r="B26" s="4" t="s">
        <v>2</v>
      </c>
      <c r="C26" s="4">
        <f t="shared" si="0"/>
        <v>2594</v>
      </c>
      <c r="D26" s="4">
        <f t="shared" si="1"/>
        <v>43.9</v>
      </c>
      <c r="E26" s="4">
        <f t="shared" si="2"/>
        <v>250</v>
      </c>
      <c r="F26" s="4">
        <f t="shared" si="3"/>
        <v>13.96</v>
      </c>
      <c r="H26" s="5">
        <f t="shared" si="4"/>
        <v>0.51070333333333329</v>
      </c>
      <c r="I26" s="5">
        <f t="shared" si="5"/>
        <v>0.51070333333333329</v>
      </c>
      <c r="J26">
        <f t="shared" si="6"/>
        <v>5.2990577866666664</v>
      </c>
      <c r="K26">
        <f t="shared" si="7"/>
        <v>7.6433609514879985E-2</v>
      </c>
      <c r="M26" s="2">
        <v>23</v>
      </c>
      <c r="N26" s="3">
        <v>1358</v>
      </c>
      <c r="O26" s="2">
        <v>51.9</v>
      </c>
      <c r="P26" s="2">
        <v>27</v>
      </c>
      <c r="Q26" s="2">
        <v>10.28</v>
      </c>
    </row>
    <row r="27" spans="1:17">
      <c r="A27" s="4">
        <v>7</v>
      </c>
      <c r="B27" s="4" t="s">
        <v>2</v>
      </c>
      <c r="C27" s="4">
        <f t="shared" si="0"/>
        <v>977</v>
      </c>
      <c r="D27" s="4">
        <f t="shared" si="1"/>
        <v>19.8</v>
      </c>
      <c r="E27" s="4">
        <f t="shared" si="2"/>
        <v>200</v>
      </c>
      <c r="F27" s="4">
        <f t="shared" si="3"/>
        <v>67.81</v>
      </c>
      <c r="H27" s="5">
        <f t="shared" si="4"/>
        <v>1.1188650000000002</v>
      </c>
      <c r="I27" s="5">
        <f t="shared" si="5"/>
        <v>1</v>
      </c>
      <c r="J27">
        <f t="shared" si="6"/>
        <v>4.8849999999999998</v>
      </c>
      <c r="K27">
        <f t="shared" si="7"/>
        <v>7.0461240000000008E-2</v>
      </c>
      <c r="M27" s="2">
        <v>24</v>
      </c>
      <c r="N27" s="2">
        <v>53</v>
      </c>
      <c r="O27" s="2">
        <v>43</v>
      </c>
      <c r="P27" s="2">
        <v>1</v>
      </c>
      <c r="Q27" s="2">
        <v>12.35</v>
      </c>
    </row>
    <row r="28" spans="1:17">
      <c r="A28" s="4">
        <v>5</v>
      </c>
      <c r="B28" s="4" t="s">
        <v>3</v>
      </c>
      <c r="C28" s="4">
        <f t="shared" si="0"/>
        <v>863</v>
      </c>
      <c r="D28" s="4">
        <f t="shared" si="1"/>
        <v>42.2</v>
      </c>
      <c r="E28" s="4">
        <f t="shared" si="2"/>
        <v>100</v>
      </c>
      <c r="F28" s="4">
        <f t="shared" si="3"/>
        <v>12.06</v>
      </c>
      <c r="H28" s="5">
        <f t="shared" si="4"/>
        <v>0.42411000000000004</v>
      </c>
      <c r="I28" s="5">
        <f t="shared" si="5"/>
        <v>0.42411000000000004</v>
      </c>
      <c r="J28">
        <f t="shared" si="6"/>
        <v>3.6600693</v>
      </c>
      <c r="K28">
        <f t="shared" si="7"/>
        <v>5.279283958320001E-2</v>
      </c>
      <c r="M28" s="2">
        <v>25</v>
      </c>
      <c r="N28" s="2">
        <v>926</v>
      </c>
      <c r="O28" s="2">
        <v>89</v>
      </c>
      <c r="P28" s="2">
        <v>1</v>
      </c>
      <c r="Q28" s="2">
        <v>0.09</v>
      </c>
    </row>
    <row r="29" spans="1:17">
      <c r="A29" s="4">
        <v>10</v>
      </c>
      <c r="B29" s="4" t="s">
        <v>2</v>
      </c>
      <c r="C29" s="4">
        <f t="shared" si="0"/>
        <v>89</v>
      </c>
      <c r="D29" s="4">
        <f t="shared" si="1"/>
        <v>51.6</v>
      </c>
      <c r="E29" s="4">
        <f t="shared" si="2"/>
        <v>30</v>
      </c>
      <c r="F29" s="4">
        <f t="shared" si="3"/>
        <v>14.19</v>
      </c>
      <c r="H29" s="5">
        <f t="shared" si="4"/>
        <v>0.61016999999999999</v>
      </c>
      <c r="I29" s="5">
        <f t="shared" si="5"/>
        <v>0.61016999999999999</v>
      </c>
      <c r="J29">
        <f t="shared" si="6"/>
        <v>1.810171</v>
      </c>
      <c r="K29">
        <f t="shared" si="7"/>
        <v>2.6109906504000004E-2</v>
      </c>
      <c r="M29" s="2">
        <v>27</v>
      </c>
      <c r="N29" s="2">
        <v>235</v>
      </c>
      <c r="O29" s="2">
        <v>54</v>
      </c>
      <c r="P29" s="2">
        <v>2</v>
      </c>
      <c r="Q29" s="2">
        <v>6.53</v>
      </c>
    </row>
    <row r="30" spans="1:17">
      <c r="A30" s="4">
        <v>8</v>
      </c>
      <c r="B30" s="4" t="s">
        <v>2</v>
      </c>
      <c r="C30" s="4">
        <f t="shared" si="0"/>
        <v>48</v>
      </c>
      <c r="D30" s="4">
        <f t="shared" si="1"/>
        <v>16.399999999999999</v>
      </c>
      <c r="E30" s="4">
        <f t="shared" si="2"/>
        <v>50</v>
      </c>
      <c r="F30" s="4">
        <f t="shared" si="3"/>
        <v>96.81</v>
      </c>
      <c r="H30" s="5">
        <f t="shared" si="4"/>
        <v>1.32307</v>
      </c>
      <c r="I30" s="5">
        <f t="shared" si="5"/>
        <v>1</v>
      </c>
      <c r="J30">
        <f t="shared" si="6"/>
        <v>0.96</v>
      </c>
      <c r="K30">
        <f t="shared" si="7"/>
        <v>1.3847039999999998E-2</v>
      </c>
      <c r="M30" s="2">
        <v>28</v>
      </c>
      <c r="N30" s="3">
        <v>2846</v>
      </c>
      <c r="O30" s="2">
        <v>30.2</v>
      </c>
      <c r="P30" s="2">
        <v>30</v>
      </c>
      <c r="Q30" s="2">
        <v>31.93</v>
      </c>
    </row>
    <row r="31" spans="1:17">
      <c r="A31" s="4">
        <v>9</v>
      </c>
      <c r="B31" s="4" t="s">
        <v>2</v>
      </c>
      <c r="C31" s="4">
        <f t="shared" si="0"/>
        <v>18</v>
      </c>
      <c r="D31" s="4">
        <f t="shared" si="1"/>
        <v>35.700000000000003</v>
      </c>
      <c r="E31" s="4">
        <f t="shared" si="2"/>
        <v>65</v>
      </c>
      <c r="F31" s="4">
        <f t="shared" si="3"/>
        <v>25.47</v>
      </c>
      <c r="H31" s="5">
        <f t="shared" si="4"/>
        <v>0.75773249999999992</v>
      </c>
      <c r="I31" s="5">
        <f t="shared" si="5"/>
        <v>0.75773249999999992</v>
      </c>
      <c r="J31">
        <f t="shared" si="6"/>
        <v>0.20983361538461534</v>
      </c>
      <c r="K31">
        <f t="shared" si="7"/>
        <v>3.0266400683076917E-3</v>
      </c>
      <c r="M31" s="2">
        <v>29</v>
      </c>
      <c r="N31" s="3">
        <v>21601</v>
      </c>
      <c r="O31" s="2">
        <v>43.5</v>
      </c>
      <c r="P31" s="2">
        <v>61</v>
      </c>
      <c r="Q31" s="2">
        <v>10.039999999999999</v>
      </c>
    </row>
    <row r="32" spans="1:17">
      <c r="H32" s="5">
        <f>AVERAGE(H2:H31)</f>
        <v>0.58665558333333345</v>
      </c>
      <c r="I32">
        <f>AVERAGE(I2:I31)</f>
        <v>0.56678624999999994</v>
      </c>
      <c r="J32">
        <f>AVERAGE(J2:J31)</f>
        <v>64.630350119093976</v>
      </c>
      <c r="M32" s="2">
        <v>30</v>
      </c>
      <c r="N32" s="3">
        <v>1639</v>
      </c>
      <c r="O32" s="2">
        <v>34.200000000000003</v>
      </c>
      <c r="P32" s="2">
        <v>15</v>
      </c>
      <c r="Q32" s="2">
        <v>23.1</v>
      </c>
    </row>
    <row r="33" spans="7:40">
      <c r="H33" s="5">
        <f>AVERAGE(H25:H31,H17:H23,H2:H15)</f>
        <v>0.59527851190476189</v>
      </c>
      <c r="I33">
        <f>AVERAGE(I25:I31,I17:I23,I2:I15)</f>
        <v>0.57398994047619045</v>
      </c>
      <c r="J33">
        <f>AVERAGE(J25:J31,J17:J23,J2:J15)</f>
        <v>67.714324490943937</v>
      </c>
      <c r="M33" s="2">
        <v>32</v>
      </c>
      <c r="N33" s="3">
        <v>77319</v>
      </c>
      <c r="O33" s="2">
        <v>50.6</v>
      </c>
      <c r="P33" s="2">
        <v>142</v>
      </c>
      <c r="Q33" s="2">
        <v>2.15</v>
      </c>
    </row>
    <row r="34" spans="7:40">
      <c r="M34" s="2">
        <v>26</v>
      </c>
      <c r="N34" s="3">
        <v>9210</v>
      </c>
      <c r="O34" s="2">
        <v>56.2</v>
      </c>
      <c r="P34" s="2">
        <v>1</v>
      </c>
      <c r="Q34" s="2">
        <v>3.93</v>
      </c>
    </row>
    <row r="39" spans="7:40">
      <c r="G39">
        <v>8.9007680742399981E-2</v>
      </c>
      <c r="H39">
        <v>8.9007680742399981E-2</v>
      </c>
      <c r="I39">
        <v>1.4155038989519999</v>
      </c>
      <c r="J39">
        <v>1.5342750275034482</v>
      </c>
      <c r="K39">
        <v>0.13701806416783333</v>
      </c>
    </row>
    <row r="40" spans="7:40">
      <c r="G40">
        <v>1.4155038989519999</v>
      </c>
    </row>
    <row r="41" spans="7:40">
      <c r="G41">
        <v>1.5342750275034482</v>
      </c>
    </row>
    <row r="42" spans="7:40">
      <c r="G42">
        <v>0.13701806416783333</v>
      </c>
      <c r="L42">
        <v>5.279283958320001E-2</v>
      </c>
      <c r="M42">
        <v>0.40210169439999993</v>
      </c>
      <c r="N42">
        <v>7.0461240000000008E-2</v>
      </c>
      <c r="O42">
        <v>1.3847039999999998E-2</v>
      </c>
      <c r="P42">
        <v>3.0266400683076917E-3</v>
      </c>
      <c r="Q42">
        <v>2.6109906504000004E-2</v>
      </c>
      <c r="R42">
        <v>0.167837664</v>
      </c>
      <c r="S42">
        <v>7.6433609514879985E-2</v>
      </c>
      <c r="T42">
        <v>1.8863169665599997</v>
      </c>
      <c r="U42">
        <v>7.9271053791999995</v>
      </c>
      <c r="V42">
        <v>0.43571434547199994</v>
      </c>
      <c r="W42">
        <v>1.8990758599999999</v>
      </c>
      <c r="X42">
        <v>23.504783681040003</v>
      </c>
      <c r="Y42">
        <v>0.96057354007999995</v>
      </c>
      <c r="Z42">
        <v>1.06995340653</v>
      </c>
      <c r="AA42">
        <v>1.3733399458240001</v>
      </c>
      <c r="AB42">
        <v>0.40338794017600005</v>
      </c>
      <c r="AC42">
        <v>0.4819073785600001</v>
      </c>
      <c r="AD42">
        <v>0.32255289633777773</v>
      </c>
      <c r="AE42">
        <v>0.33831071299999999</v>
      </c>
      <c r="AF42">
        <v>8.9155465199999992E-2</v>
      </c>
      <c r="AG42">
        <v>24.450793837199999</v>
      </c>
      <c r="AH42">
        <v>0.49802285699999993</v>
      </c>
      <c r="AI42">
        <v>1.0995727543706664</v>
      </c>
      <c r="AJ42">
        <v>1.8589660540131141</v>
      </c>
      <c r="AK42">
        <v>1.0376006810400003</v>
      </c>
      <c r="AL42">
        <v>0.15107649683472005</v>
      </c>
      <c r="AM42">
        <v>0.71201858309999999</v>
      </c>
      <c r="AN42">
        <v>1.522934</v>
      </c>
    </row>
    <row r="43" spans="7:40">
      <c r="G43">
        <v>5.279283958320001E-2</v>
      </c>
    </row>
    <row r="44" spans="7:40">
      <c r="G44">
        <v>0.40210169439999993</v>
      </c>
    </row>
    <row r="45" spans="7:40">
      <c r="G45">
        <v>7.0461240000000008E-2</v>
      </c>
    </row>
    <row r="46" spans="7:40">
      <c r="G46">
        <v>1.3847039999999998E-2</v>
      </c>
    </row>
    <row r="47" spans="7:40">
      <c r="G47">
        <v>3.0266400683076917E-3</v>
      </c>
    </row>
    <row r="48" spans="7:40">
      <c r="G48">
        <v>2.6109906504000004E-2</v>
      </c>
    </row>
    <row r="49" spans="7:7">
      <c r="G49">
        <v>0.167837664</v>
      </c>
    </row>
    <row r="50" spans="7:7">
      <c r="G50">
        <v>7.6433609514879985E-2</v>
      </c>
    </row>
    <row r="51" spans="7:7">
      <c r="G51">
        <v>1.8863169665599997</v>
      </c>
    </row>
    <row r="52" spans="7:7">
      <c r="G52">
        <v>7.9271053791999995</v>
      </c>
    </row>
    <row r="53" spans="7:7">
      <c r="G53">
        <v>0.43571434547199994</v>
      </c>
    </row>
    <row r="54" spans="7:7">
      <c r="G54">
        <v>1.8990758599999999</v>
      </c>
    </row>
    <row r="55" spans="7:7">
      <c r="G55">
        <v>23.504783681040003</v>
      </c>
    </row>
    <row r="56" spans="7:7">
      <c r="G56">
        <v>0.96057354007999995</v>
      </c>
    </row>
    <row r="57" spans="7:7">
      <c r="G57">
        <v>1.06995340653</v>
      </c>
    </row>
    <row r="58" spans="7:7">
      <c r="G58">
        <v>1.3733399458240001</v>
      </c>
    </row>
    <row r="59" spans="7:7">
      <c r="G59">
        <v>0.40338794017600005</v>
      </c>
    </row>
    <row r="60" spans="7:7">
      <c r="G60">
        <v>0.4819073785600001</v>
      </c>
    </row>
    <row r="61" spans="7:7">
      <c r="G61">
        <v>0.32255289633777773</v>
      </c>
    </row>
    <row r="62" spans="7:7">
      <c r="G62">
        <v>0.33831071299999999</v>
      </c>
    </row>
    <row r="63" spans="7:7">
      <c r="G63">
        <v>8.9155465199999992E-2</v>
      </c>
    </row>
    <row r="64" spans="7:7">
      <c r="G64">
        <v>24.450793837199999</v>
      </c>
    </row>
    <row r="65" spans="7:7">
      <c r="G65">
        <v>0.49802285699999993</v>
      </c>
    </row>
    <row r="66" spans="7:7">
      <c r="G66">
        <v>1.0995727543706664</v>
      </c>
    </row>
    <row r="67" spans="7:7">
      <c r="G67">
        <v>1.8589660540131141</v>
      </c>
    </row>
    <row r="68" spans="7:7">
      <c r="G68">
        <v>1.0376006810400003</v>
      </c>
    </row>
    <row r="69" spans="7:7">
      <c r="G69">
        <v>0.15107649683472005</v>
      </c>
    </row>
    <row r="70" spans="7:7">
      <c r="G70">
        <v>0.71201858309999999</v>
      </c>
    </row>
    <row r="71" spans="7:7">
      <c r="G71">
        <v>1.522934</v>
      </c>
    </row>
  </sheetData>
  <autoFilter ref="A1:K1" xr:uid="{00000000-0009-0000-0000-000001000000}">
    <sortState xmlns:xlrd2="http://schemas.microsoft.com/office/spreadsheetml/2017/richdata2" ref="A2:K34">
      <sortCondition descending="1" ref="K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remove 17,25,26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Scott Rutherford</dc:creator>
  <cp:lastModifiedBy>Jeff Rutherford</cp:lastModifiedBy>
  <dcterms:created xsi:type="dcterms:W3CDTF">2019-12-12T18:03:38Z</dcterms:created>
  <dcterms:modified xsi:type="dcterms:W3CDTF">2020-05-08T02:25:01Z</dcterms:modified>
</cp:coreProperties>
</file>