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xlin\Documents\GitHub\villager-defense-minigame\dev assets\"/>
    </mc:Choice>
  </mc:AlternateContent>
  <xr:revisionPtr revIDLastSave="0" documentId="13_ncr:1_{4D8A0FBA-C910-4D6E-A4C7-9D231E99818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Zombie Stats" sheetId="1" r:id="rId1"/>
    <sheet name="Silverfish Stats" sheetId="22" state="hidden" r:id="rId2"/>
    <sheet name="Spider Stats" sheetId="12" state="hidden" r:id="rId3"/>
    <sheet name="Cave Spider Stats" sheetId="13" state="hidden" r:id="rId4"/>
    <sheet name="Phantom Stats" sheetId="19" state="hidden" r:id="rId5"/>
    <sheet name="Ghast Stats" sheetId="20" state="hidden" r:id="rId6"/>
    <sheet name="Charged Creeper Stats" sheetId="23" state="hidden" r:id="rId7"/>
    <sheet name="Creeper Stats" sheetId="15" state="hidden" r:id="rId8"/>
    <sheet name="Witch Stats" sheetId="21" state="hidden" r:id="rId9"/>
    <sheet name="Blaze Stats" sheetId="16" state="hidden" r:id="rId10"/>
    <sheet name="Pillager Stats" sheetId="24" r:id="rId11"/>
    <sheet name="Husk Stats" sheetId="7" state="hidden" r:id="rId12"/>
    <sheet name="Baby Husk Stats" sheetId="8" state="hidden" r:id="rId13"/>
    <sheet name="Skeleton Stats" sheetId="5" r:id="rId14"/>
    <sheet name="Baby Zombie Stats" sheetId="6" state="hidden" r:id="rId15"/>
    <sheet name="Stray Stats" sheetId="14" r:id="rId16"/>
    <sheet name="Vindicator Stats" sheetId="18" state="hidden" r:id="rId17"/>
    <sheet name="Brute Stats" sheetId="17" state="hidden" r:id="rId18"/>
    <sheet name="Piglin Soldier Stats" sheetId="10" r:id="rId19"/>
    <sheet name="Piglin Sniper Stats" sheetId="11" r:id="rId20"/>
    <sheet name="Wither Skeleton Stats" sheetId="9" r:id="rId21"/>
    <sheet name="Sword Stats" sheetId="2" state="hidden" r:id="rId22"/>
    <sheet name="Axe Stats" sheetId="3" state="hidden" r:id="rId23"/>
    <sheet name="Scythe Stats" sheetId="4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8" i="24" l="1"/>
  <c r="AE8" i="24"/>
  <c r="AD8" i="24"/>
  <c r="AC8" i="24"/>
  <c r="AB8" i="24"/>
  <c r="AA8" i="24"/>
  <c r="Z8" i="24"/>
  <c r="Y8" i="24"/>
  <c r="X8" i="24"/>
  <c r="V8" i="24"/>
  <c r="U8" i="24"/>
  <c r="T8" i="24"/>
  <c r="S8" i="24"/>
  <c r="R8" i="24"/>
  <c r="Q8" i="24"/>
  <c r="O8" i="24"/>
  <c r="N8" i="24"/>
  <c r="M8" i="24"/>
  <c r="L8" i="24"/>
  <c r="K8" i="24"/>
  <c r="J8" i="24"/>
  <c r="I8" i="24"/>
  <c r="H8" i="24"/>
  <c r="F8" i="24"/>
  <c r="AF7" i="24"/>
  <c r="AE7" i="24"/>
  <c r="AD7" i="24"/>
  <c r="AC7" i="24"/>
  <c r="AB7" i="24"/>
  <c r="AA7" i="24"/>
  <c r="Z7" i="24"/>
  <c r="Y7" i="24"/>
  <c r="X7" i="24"/>
  <c r="V7" i="24"/>
  <c r="U7" i="24"/>
  <c r="T7" i="24"/>
  <c r="S7" i="24"/>
  <c r="R7" i="24"/>
  <c r="Q7" i="24"/>
  <c r="O7" i="24"/>
  <c r="N7" i="24"/>
  <c r="M7" i="24"/>
  <c r="L7" i="24"/>
  <c r="K7" i="24"/>
  <c r="J7" i="24"/>
  <c r="I7" i="24"/>
  <c r="H7" i="24"/>
  <c r="F7" i="24"/>
  <c r="AF6" i="24"/>
  <c r="AE6" i="24"/>
  <c r="AD6" i="24"/>
  <c r="AC6" i="24"/>
  <c r="AB6" i="24"/>
  <c r="AA6" i="24"/>
  <c r="Z6" i="24"/>
  <c r="Y6" i="24"/>
  <c r="X6" i="24"/>
  <c r="V6" i="24"/>
  <c r="U6" i="24"/>
  <c r="T6" i="24"/>
  <c r="S6" i="24"/>
  <c r="R6" i="24"/>
  <c r="Q6" i="24"/>
  <c r="O6" i="24"/>
  <c r="N6" i="24"/>
  <c r="M6" i="24"/>
  <c r="L6" i="24"/>
  <c r="K6" i="24"/>
  <c r="J6" i="24"/>
  <c r="I6" i="24"/>
  <c r="H6" i="24"/>
  <c r="F6" i="24"/>
  <c r="AF5" i="24"/>
  <c r="AE5" i="24"/>
  <c r="AD5" i="24"/>
  <c r="AC5" i="24"/>
  <c r="AB5" i="24"/>
  <c r="AA5" i="24"/>
  <c r="Z5" i="24"/>
  <c r="Y5" i="24"/>
  <c r="X5" i="24"/>
  <c r="V5" i="24"/>
  <c r="U5" i="24"/>
  <c r="T5" i="24"/>
  <c r="S5" i="24"/>
  <c r="R5" i="24"/>
  <c r="Q5" i="24"/>
  <c r="O5" i="24"/>
  <c r="N5" i="24"/>
  <c r="M5" i="24"/>
  <c r="L5" i="24"/>
  <c r="K5" i="24"/>
  <c r="J5" i="24"/>
  <c r="I5" i="24"/>
  <c r="H5" i="24"/>
  <c r="F5" i="24"/>
  <c r="AF4" i="24"/>
  <c r="AE4" i="24"/>
  <c r="AD4" i="24"/>
  <c r="AC4" i="24"/>
  <c r="AB4" i="24"/>
  <c r="AA4" i="24"/>
  <c r="Z4" i="24"/>
  <c r="Y4" i="24"/>
  <c r="X4" i="24"/>
  <c r="V4" i="24"/>
  <c r="U4" i="24"/>
  <c r="T4" i="24"/>
  <c r="S4" i="24"/>
  <c r="R4" i="24"/>
  <c r="Q4" i="24"/>
  <c r="O4" i="24"/>
  <c r="N4" i="24"/>
  <c r="M4" i="24"/>
  <c r="L4" i="24"/>
  <c r="K4" i="24"/>
  <c r="J4" i="24"/>
  <c r="I4" i="24"/>
  <c r="H4" i="24"/>
  <c r="F4" i="24"/>
  <c r="AF3" i="24"/>
  <c r="AE3" i="24"/>
  <c r="AD3" i="24"/>
  <c r="AC3" i="24"/>
  <c r="AB3" i="24"/>
  <c r="AA3" i="24"/>
  <c r="Z3" i="24"/>
  <c r="Y3" i="24"/>
  <c r="X3" i="24"/>
  <c r="V3" i="24"/>
  <c r="U3" i="24"/>
  <c r="T3" i="24"/>
  <c r="S3" i="24"/>
  <c r="R3" i="24"/>
  <c r="Q3" i="24"/>
  <c r="O3" i="24"/>
  <c r="N3" i="24"/>
  <c r="M3" i="24"/>
  <c r="L3" i="24"/>
  <c r="K3" i="24"/>
  <c r="J3" i="24"/>
  <c r="I3" i="24"/>
  <c r="H3" i="24"/>
  <c r="F3" i="24"/>
  <c r="AF2" i="24"/>
  <c r="AE2" i="24"/>
  <c r="AD2" i="24"/>
  <c r="AC2" i="24"/>
  <c r="AB2" i="24"/>
  <c r="AA2" i="24"/>
  <c r="Z2" i="24"/>
  <c r="Y2" i="24"/>
  <c r="X2" i="24"/>
  <c r="V2" i="24"/>
  <c r="U2" i="24"/>
  <c r="T2" i="24"/>
  <c r="S2" i="24"/>
  <c r="R2" i="24"/>
  <c r="Q2" i="24"/>
  <c r="O2" i="24"/>
  <c r="N2" i="24"/>
  <c r="M2" i="24"/>
  <c r="L2" i="24"/>
  <c r="K2" i="24"/>
  <c r="J2" i="24"/>
  <c r="I2" i="24"/>
  <c r="H2" i="24"/>
  <c r="F2" i="24"/>
  <c r="AF5" i="23"/>
  <c r="AE5" i="23"/>
  <c r="AD5" i="23"/>
  <c r="AC5" i="23"/>
  <c r="AB5" i="23"/>
  <c r="AA5" i="23"/>
  <c r="Z5" i="23"/>
  <c r="Y5" i="23"/>
  <c r="X5" i="23"/>
  <c r="V5" i="23"/>
  <c r="U5" i="23"/>
  <c r="T5" i="23"/>
  <c r="S5" i="23"/>
  <c r="R5" i="23"/>
  <c r="Q5" i="23"/>
  <c r="O5" i="23"/>
  <c r="N5" i="23"/>
  <c r="M5" i="23"/>
  <c r="L5" i="23"/>
  <c r="K5" i="23"/>
  <c r="J5" i="23"/>
  <c r="I5" i="23"/>
  <c r="H5" i="23"/>
  <c r="F5" i="23"/>
  <c r="AF4" i="23"/>
  <c r="AE4" i="23"/>
  <c r="AD4" i="23"/>
  <c r="AC4" i="23"/>
  <c r="AB4" i="23"/>
  <c r="AA4" i="23"/>
  <c r="Z4" i="23"/>
  <c r="Y4" i="23"/>
  <c r="X4" i="23"/>
  <c r="V4" i="23"/>
  <c r="U4" i="23"/>
  <c r="T4" i="23"/>
  <c r="S4" i="23"/>
  <c r="R4" i="23"/>
  <c r="Q4" i="23"/>
  <c r="O4" i="23"/>
  <c r="N4" i="23"/>
  <c r="M4" i="23"/>
  <c r="L4" i="23"/>
  <c r="K4" i="23"/>
  <c r="J4" i="23"/>
  <c r="I4" i="23"/>
  <c r="H4" i="23"/>
  <c r="F4" i="23"/>
  <c r="AF3" i="23"/>
  <c r="AE3" i="23"/>
  <c r="AD3" i="23"/>
  <c r="AC3" i="23"/>
  <c r="AB3" i="23"/>
  <c r="AA3" i="23"/>
  <c r="Z3" i="23"/>
  <c r="Y3" i="23"/>
  <c r="X3" i="23"/>
  <c r="V3" i="23"/>
  <c r="U3" i="23"/>
  <c r="T3" i="23"/>
  <c r="S3" i="23"/>
  <c r="R3" i="23"/>
  <c r="Q3" i="23"/>
  <c r="O3" i="23"/>
  <c r="N3" i="23"/>
  <c r="M3" i="23"/>
  <c r="L3" i="23"/>
  <c r="K3" i="23"/>
  <c r="J3" i="23"/>
  <c r="I3" i="23"/>
  <c r="H3" i="23"/>
  <c r="F3" i="23"/>
  <c r="AF2" i="23"/>
  <c r="AE2" i="23"/>
  <c r="AD2" i="23"/>
  <c r="AC2" i="23"/>
  <c r="AB2" i="23"/>
  <c r="AA2" i="23"/>
  <c r="Z2" i="23"/>
  <c r="Y2" i="23"/>
  <c r="X2" i="23"/>
  <c r="V2" i="23"/>
  <c r="U2" i="23"/>
  <c r="T2" i="23"/>
  <c r="S2" i="23"/>
  <c r="R2" i="23"/>
  <c r="Q2" i="23"/>
  <c r="O2" i="23"/>
  <c r="N2" i="23"/>
  <c r="M2" i="23"/>
  <c r="L2" i="23"/>
  <c r="K2" i="23"/>
  <c r="J2" i="23"/>
  <c r="I2" i="23"/>
  <c r="H2" i="23"/>
  <c r="F2" i="23"/>
  <c r="AF8" i="22"/>
  <c r="AE8" i="22"/>
  <c r="AD8" i="22"/>
  <c r="AC8" i="22"/>
  <c r="AB8" i="22"/>
  <c r="AA8" i="22"/>
  <c r="Z8" i="22"/>
  <c r="Y8" i="22"/>
  <c r="X8" i="22"/>
  <c r="V8" i="22"/>
  <c r="U8" i="22"/>
  <c r="T8" i="22"/>
  <c r="S8" i="22"/>
  <c r="R8" i="22"/>
  <c r="Q8" i="22"/>
  <c r="O8" i="22"/>
  <c r="N8" i="22"/>
  <c r="M8" i="22"/>
  <c r="L8" i="22"/>
  <c r="K8" i="22"/>
  <c r="J8" i="22"/>
  <c r="I8" i="22"/>
  <c r="H8" i="22"/>
  <c r="F8" i="22"/>
  <c r="AF7" i="22"/>
  <c r="AE7" i="22"/>
  <c r="AD7" i="22"/>
  <c r="AC7" i="22"/>
  <c r="AB7" i="22"/>
  <c r="AA7" i="22"/>
  <c r="Z7" i="22"/>
  <c r="Y7" i="22"/>
  <c r="X7" i="22"/>
  <c r="V7" i="22"/>
  <c r="U7" i="22"/>
  <c r="T7" i="22"/>
  <c r="S7" i="22"/>
  <c r="R7" i="22"/>
  <c r="Q7" i="22"/>
  <c r="O7" i="22"/>
  <c r="N7" i="22"/>
  <c r="M7" i="22"/>
  <c r="L7" i="22"/>
  <c r="K7" i="22"/>
  <c r="J7" i="22"/>
  <c r="I7" i="22"/>
  <c r="H7" i="22"/>
  <c r="F7" i="22"/>
  <c r="AF6" i="22"/>
  <c r="AE6" i="22"/>
  <c r="AD6" i="22"/>
  <c r="AC6" i="22"/>
  <c r="AB6" i="22"/>
  <c r="AA6" i="22"/>
  <c r="Z6" i="22"/>
  <c r="Y6" i="22"/>
  <c r="X6" i="22"/>
  <c r="V6" i="22"/>
  <c r="U6" i="22"/>
  <c r="T6" i="22"/>
  <c r="S6" i="22"/>
  <c r="R6" i="22"/>
  <c r="Q6" i="22"/>
  <c r="O6" i="22"/>
  <c r="N6" i="22"/>
  <c r="M6" i="22"/>
  <c r="L6" i="22"/>
  <c r="K6" i="22"/>
  <c r="J6" i="22"/>
  <c r="I6" i="22"/>
  <c r="H6" i="22"/>
  <c r="F6" i="22"/>
  <c r="AF5" i="22"/>
  <c r="AE5" i="22"/>
  <c r="AD5" i="22"/>
  <c r="AC5" i="22"/>
  <c r="AB5" i="22"/>
  <c r="AA5" i="22"/>
  <c r="Z5" i="22"/>
  <c r="Y5" i="22"/>
  <c r="X5" i="22"/>
  <c r="V5" i="22"/>
  <c r="U5" i="22"/>
  <c r="T5" i="22"/>
  <c r="S5" i="22"/>
  <c r="R5" i="22"/>
  <c r="Q5" i="22"/>
  <c r="O5" i="22"/>
  <c r="N5" i="22"/>
  <c r="M5" i="22"/>
  <c r="L5" i="22"/>
  <c r="K5" i="22"/>
  <c r="J5" i="22"/>
  <c r="I5" i="22"/>
  <c r="H5" i="22"/>
  <c r="F5" i="22"/>
  <c r="AF4" i="22"/>
  <c r="AE4" i="22"/>
  <c r="AD4" i="22"/>
  <c r="AC4" i="22"/>
  <c r="AB4" i="22"/>
  <c r="AA4" i="22"/>
  <c r="Z4" i="22"/>
  <c r="Y4" i="22"/>
  <c r="X4" i="22"/>
  <c r="V4" i="22"/>
  <c r="U4" i="22"/>
  <c r="T4" i="22"/>
  <c r="S4" i="22"/>
  <c r="R4" i="22"/>
  <c r="Q4" i="22"/>
  <c r="O4" i="22"/>
  <c r="N4" i="22"/>
  <c r="M4" i="22"/>
  <c r="L4" i="22"/>
  <c r="K4" i="22"/>
  <c r="J4" i="22"/>
  <c r="I4" i="22"/>
  <c r="H4" i="22"/>
  <c r="F4" i="22"/>
  <c r="AF3" i="22"/>
  <c r="AE3" i="22"/>
  <c r="AD3" i="22"/>
  <c r="AC3" i="22"/>
  <c r="AB3" i="22"/>
  <c r="AA3" i="22"/>
  <c r="Z3" i="22"/>
  <c r="Y3" i="22"/>
  <c r="X3" i="22"/>
  <c r="V3" i="22"/>
  <c r="U3" i="22"/>
  <c r="T3" i="22"/>
  <c r="S3" i="22"/>
  <c r="R3" i="22"/>
  <c r="Q3" i="22"/>
  <c r="O3" i="22"/>
  <c r="N3" i="22"/>
  <c r="M3" i="22"/>
  <c r="L3" i="22"/>
  <c r="K3" i="22"/>
  <c r="J3" i="22"/>
  <c r="I3" i="22"/>
  <c r="H3" i="22"/>
  <c r="F3" i="22"/>
  <c r="AF2" i="22"/>
  <c r="AE2" i="22"/>
  <c r="AD2" i="22"/>
  <c r="AC2" i="22"/>
  <c r="AB2" i="22"/>
  <c r="AA2" i="22"/>
  <c r="Z2" i="22"/>
  <c r="Y2" i="22"/>
  <c r="X2" i="22"/>
  <c r="V2" i="22"/>
  <c r="U2" i="22"/>
  <c r="T2" i="22"/>
  <c r="S2" i="22"/>
  <c r="R2" i="22"/>
  <c r="Q2" i="22"/>
  <c r="O2" i="22"/>
  <c r="N2" i="22"/>
  <c r="M2" i="22"/>
  <c r="L2" i="22"/>
  <c r="K2" i="22"/>
  <c r="J2" i="22"/>
  <c r="I2" i="22"/>
  <c r="H2" i="22"/>
  <c r="F2" i="22"/>
  <c r="AF6" i="21"/>
  <c r="AE6" i="21"/>
  <c r="AD6" i="21"/>
  <c r="AC6" i="21"/>
  <c r="AB6" i="21"/>
  <c r="AA6" i="21"/>
  <c r="Z6" i="21"/>
  <c r="Y6" i="21"/>
  <c r="X6" i="21"/>
  <c r="V6" i="21"/>
  <c r="U6" i="21"/>
  <c r="T6" i="21"/>
  <c r="S6" i="21"/>
  <c r="R6" i="21"/>
  <c r="Q6" i="21"/>
  <c r="O6" i="21"/>
  <c r="N6" i="21"/>
  <c r="M6" i="21"/>
  <c r="L6" i="21"/>
  <c r="K6" i="21"/>
  <c r="J6" i="21"/>
  <c r="I6" i="21"/>
  <c r="H6" i="21"/>
  <c r="F6" i="21"/>
  <c r="AF5" i="21"/>
  <c r="AE5" i="21"/>
  <c r="AD5" i="21"/>
  <c r="AC5" i="21"/>
  <c r="AB5" i="21"/>
  <c r="AA5" i="21"/>
  <c r="Z5" i="21"/>
  <c r="Y5" i="21"/>
  <c r="X5" i="21"/>
  <c r="V5" i="21"/>
  <c r="U5" i="21"/>
  <c r="T5" i="21"/>
  <c r="S5" i="21"/>
  <c r="R5" i="21"/>
  <c r="Q5" i="21"/>
  <c r="O5" i="21"/>
  <c r="N5" i="21"/>
  <c r="M5" i="21"/>
  <c r="L5" i="21"/>
  <c r="K5" i="21"/>
  <c r="J5" i="21"/>
  <c r="I5" i="21"/>
  <c r="H5" i="21"/>
  <c r="F5" i="21"/>
  <c r="AF4" i="21"/>
  <c r="AE4" i="21"/>
  <c r="AD4" i="21"/>
  <c r="AC4" i="21"/>
  <c r="AB4" i="21"/>
  <c r="AA4" i="21"/>
  <c r="Z4" i="21"/>
  <c r="Y4" i="21"/>
  <c r="X4" i="21"/>
  <c r="V4" i="21"/>
  <c r="U4" i="21"/>
  <c r="T4" i="21"/>
  <c r="S4" i="21"/>
  <c r="R4" i="21"/>
  <c r="Q4" i="21"/>
  <c r="O4" i="21"/>
  <c r="N4" i="21"/>
  <c r="M4" i="21"/>
  <c r="L4" i="21"/>
  <c r="K4" i="21"/>
  <c r="J4" i="21"/>
  <c r="I4" i="21"/>
  <c r="H4" i="21"/>
  <c r="F4" i="21"/>
  <c r="AF3" i="21"/>
  <c r="AE3" i="21"/>
  <c r="AD3" i="21"/>
  <c r="AC3" i="21"/>
  <c r="AB3" i="21"/>
  <c r="AA3" i="21"/>
  <c r="Z3" i="21"/>
  <c r="Y3" i="21"/>
  <c r="X3" i="21"/>
  <c r="V3" i="21"/>
  <c r="U3" i="21"/>
  <c r="T3" i="21"/>
  <c r="S3" i="21"/>
  <c r="R3" i="21"/>
  <c r="Q3" i="21"/>
  <c r="O3" i="21"/>
  <c r="N3" i="21"/>
  <c r="M3" i="21"/>
  <c r="L3" i="21"/>
  <c r="K3" i="21"/>
  <c r="J3" i="21"/>
  <c r="I3" i="21"/>
  <c r="H3" i="21"/>
  <c r="F3" i="21"/>
  <c r="AF2" i="21"/>
  <c r="AE2" i="21"/>
  <c r="AD2" i="21"/>
  <c r="AC2" i="21"/>
  <c r="AB2" i="21"/>
  <c r="AA2" i="21"/>
  <c r="Z2" i="21"/>
  <c r="Y2" i="21"/>
  <c r="X2" i="21"/>
  <c r="V2" i="21"/>
  <c r="U2" i="21"/>
  <c r="T2" i="21"/>
  <c r="S2" i="21"/>
  <c r="R2" i="21"/>
  <c r="Q2" i="21"/>
  <c r="O2" i="21"/>
  <c r="N2" i="21"/>
  <c r="M2" i="21"/>
  <c r="L2" i="21"/>
  <c r="K2" i="21"/>
  <c r="J2" i="21"/>
  <c r="I2" i="21"/>
  <c r="H2" i="21"/>
  <c r="F2" i="21"/>
  <c r="AF6" i="20"/>
  <c r="AE6" i="20"/>
  <c r="AD6" i="20"/>
  <c r="AC6" i="20"/>
  <c r="AB6" i="20"/>
  <c r="AA6" i="20"/>
  <c r="Z6" i="20"/>
  <c r="Y6" i="20"/>
  <c r="X6" i="20"/>
  <c r="V6" i="20"/>
  <c r="U6" i="20"/>
  <c r="T6" i="20"/>
  <c r="S6" i="20"/>
  <c r="R6" i="20"/>
  <c r="Q6" i="20"/>
  <c r="O6" i="20"/>
  <c r="N6" i="20"/>
  <c r="M6" i="20"/>
  <c r="L6" i="20"/>
  <c r="K6" i="20"/>
  <c r="J6" i="20"/>
  <c r="I6" i="20"/>
  <c r="H6" i="20"/>
  <c r="F6" i="20"/>
  <c r="AF5" i="20"/>
  <c r="AE5" i="20"/>
  <c r="AD5" i="20"/>
  <c r="AC5" i="20"/>
  <c r="AB5" i="20"/>
  <c r="AA5" i="20"/>
  <c r="Z5" i="20"/>
  <c r="Y5" i="20"/>
  <c r="X5" i="20"/>
  <c r="V5" i="20"/>
  <c r="U5" i="20"/>
  <c r="T5" i="20"/>
  <c r="S5" i="20"/>
  <c r="R5" i="20"/>
  <c r="Q5" i="20"/>
  <c r="O5" i="20"/>
  <c r="N5" i="20"/>
  <c r="M5" i="20"/>
  <c r="L5" i="20"/>
  <c r="K5" i="20"/>
  <c r="J5" i="20"/>
  <c r="I5" i="20"/>
  <c r="H5" i="20"/>
  <c r="F5" i="20"/>
  <c r="AF4" i="20"/>
  <c r="AE4" i="20"/>
  <c r="AD4" i="20"/>
  <c r="AC4" i="20"/>
  <c r="AB4" i="20"/>
  <c r="AA4" i="20"/>
  <c r="Z4" i="20"/>
  <c r="Y4" i="20"/>
  <c r="X4" i="20"/>
  <c r="V4" i="20"/>
  <c r="U4" i="20"/>
  <c r="T4" i="20"/>
  <c r="S4" i="20"/>
  <c r="R4" i="20"/>
  <c r="Q4" i="20"/>
  <c r="O4" i="20"/>
  <c r="N4" i="20"/>
  <c r="M4" i="20"/>
  <c r="L4" i="20"/>
  <c r="K4" i="20"/>
  <c r="J4" i="20"/>
  <c r="I4" i="20"/>
  <c r="H4" i="20"/>
  <c r="F4" i="20"/>
  <c r="AF3" i="20"/>
  <c r="AE3" i="20"/>
  <c r="AD3" i="20"/>
  <c r="AC3" i="20"/>
  <c r="AB3" i="20"/>
  <c r="AA3" i="20"/>
  <c r="Z3" i="20"/>
  <c r="Y3" i="20"/>
  <c r="X3" i="20"/>
  <c r="V3" i="20"/>
  <c r="U3" i="20"/>
  <c r="T3" i="20"/>
  <c r="S3" i="20"/>
  <c r="R3" i="20"/>
  <c r="Q3" i="20"/>
  <c r="O3" i="20"/>
  <c r="N3" i="20"/>
  <c r="M3" i="20"/>
  <c r="L3" i="20"/>
  <c r="K3" i="20"/>
  <c r="J3" i="20"/>
  <c r="I3" i="20"/>
  <c r="H3" i="20"/>
  <c r="F3" i="20"/>
  <c r="AF2" i="20"/>
  <c r="AE2" i="20"/>
  <c r="AD2" i="20"/>
  <c r="AC2" i="20"/>
  <c r="AB2" i="20"/>
  <c r="AA2" i="20"/>
  <c r="Z2" i="20"/>
  <c r="Y2" i="20"/>
  <c r="X2" i="20"/>
  <c r="V2" i="20"/>
  <c r="U2" i="20"/>
  <c r="T2" i="20"/>
  <c r="S2" i="20"/>
  <c r="R2" i="20"/>
  <c r="Q2" i="20"/>
  <c r="O2" i="20"/>
  <c r="N2" i="20"/>
  <c r="M2" i="20"/>
  <c r="L2" i="20"/>
  <c r="K2" i="20"/>
  <c r="J2" i="20"/>
  <c r="I2" i="20"/>
  <c r="H2" i="20"/>
  <c r="F2" i="20"/>
  <c r="AF8" i="19"/>
  <c r="AE8" i="19"/>
  <c r="AD8" i="19"/>
  <c r="AC8" i="19"/>
  <c r="AB8" i="19"/>
  <c r="AA8" i="19"/>
  <c r="Z8" i="19"/>
  <c r="Y8" i="19"/>
  <c r="X8" i="19"/>
  <c r="V8" i="19"/>
  <c r="U8" i="19"/>
  <c r="T8" i="19"/>
  <c r="S8" i="19"/>
  <c r="R8" i="19"/>
  <c r="Q8" i="19"/>
  <c r="O8" i="19"/>
  <c r="N8" i="19"/>
  <c r="M8" i="19"/>
  <c r="L8" i="19"/>
  <c r="K8" i="19"/>
  <c r="J8" i="19"/>
  <c r="I8" i="19"/>
  <c r="H8" i="19"/>
  <c r="F8" i="19"/>
  <c r="AF7" i="19"/>
  <c r="AE7" i="19"/>
  <c r="AD7" i="19"/>
  <c r="AC7" i="19"/>
  <c r="AB7" i="19"/>
  <c r="AA7" i="19"/>
  <c r="Z7" i="19"/>
  <c r="Y7" i="19"/>
  <c r="X7" i="19"/>
  <c r="V7" i="19"/>
  <c r="U7" i="19"/>
  <c r="T7" i="19"/>
  <c r="S7" i="19"/>
  <c r="R7" i="19"/>
  <c r="Q7" i="19"/>
  <c r="O7" i="19"/>
  <c r="N7" i="19"/>
  <c r="M7" i="19"/>
  <c r="L7" i="19"/>
  <c r="K7" i="19"/>
  <c r="J7" i="19"/>
  <c r="I7" i="19"/>
  <c r="H7" i="19"/>
  <c r="F7" i="19"/>
  <c r="AF6" i="19"/>
  <c r="AE6" i="19"/>
  <c r="AD6" i="19"/>
  <c r="AC6" i="19"/>
  <c r="AB6" i="19"/>
  <c r="AA6" i="19"/>
  <c r="Z6" i="19"/>
  <c r="Y6" i="19"/>
  <c r="X6" i="19"/>
  <c r="V6" i="19"/>
  <c r="U6" i="19"/>
  <c r="T6" i="19"/>
  <c r="S6" i="19"/>
  <c r="R6" i="19"/>
  <c r="Q6" i="19"/>
  <c r="O6" i="19"/>
  <c r="N6" i="19"/>
  <c r="M6" i="19"/>
  <c r="L6" i="19"/>
  <c r="K6" i="19"/>
  <c r="J6" i="19"/>
  <c r="I6" i="19"/>
  <c r="H6" i="19"/>
  <c r="F6" i="19"/>
  <c r="AF5" i="19"/>
  <c r="AE5" i="19"/>
  <c r="AD5" i="19"/>
  <c r="AC5" i="19"/>
  <c r="AB5" i="19"/>
  <c r="AA5" i="19"/>
  <c r="Z5" i="19"/>
  <c r="Y5" i="19"/>
  <c r="X5" i="19"/>
  <c r="V5" i="19"/>
  <c r="U5" i="19"/>
  <c r="T5" i="19"/>
  <c r="S5" i="19"/>
  <c r="R5" i="19"/>
  <c r="Q5" i="19"/>
  <c r="O5" i="19"/>
  <c r="N5" i="19"/>
  <c r="M5" i="19"/>
  <c r="L5" i="19"/>
  <c r="K5" i="19"/>
  <c r="J5" i="19"/>
  <c r="I5" i="19"/>
  <c r="H5" i="19"/>
  <c r="F5" i="19"/>
  <c r="AF4" i="19"/>
  <c r="AE4" i="19"/>
  <c r="AD4" i="19"/>
  <c r="AC4" i="19"/>
  <c r="AB4" i="19"/>
  <c r="AA4" i="19"/>
  <c r="Z4" i="19"/>
  <c r="Y4" i="19"/>
  <c r="X4" i="19"/>
  <c r="V4" i="19"/>
  <c r="U4" i="19"/>
  <c r="T4" i="19"/>
  <c r="S4" i="19"/>
  <c r="R4" i="19"/>
  <c r="Q4" i="19"/>
  <c r="O4" i="19"/>
  <c r="N4" i="19"/>
  <c r="M4" i="19"/>
  <c r="L4" i="19"/>
  <c r="K4" i="19"/>
  <c r="J4" i="19"/>
  <c r="I4" i="19"/>
  <c r="H4" i="19"/>
  <c r="F4" i="19"/>
  <c r="AF3" i="19"/>
  <c r="AE3" i="19"/>
  <c r="AD3" i="19"/>
  <c r="AC3" i="19"/>
  <c r="AB3" i="19"/>
  <c r="AA3" i="19"/>
  <c r="Z3" i="19"/>
  <c r="Y3" i="19"/>
  <c r="X3" i="19"/>
  <c r="V3" i="19"/>
  <c r="U3" i="19"/>
  <c r="T3" i="19"/>
  <c r="S3" i="19"/>
  <c r="R3" i="19"/>
  <c r="Q3" i="19"/>
  <c r="O3" i="19"/>
  <c r="N3" i="19"/>
  <c r="M3" i="19"/>
  <c r="L3" i="19"/>
  <c r="K3" i="19"/>
  <c r="J3" i="19"/>
  <c r="I3" i="19"/>
  <c r="H3" i="19"/>
  <c r="F3" i="19"/>
  <c r="AF2" i="19"/>
  <c r="AE2" i="19"/>
  <c r="AD2" i="19"/>
  <c r="AC2" i="19"/>
  <c r="AB2" i="19"/>
  <c r="AA2" i="19"/>
  <c r="Z2" i="19"/>
  <c r="Y2" i="19"/>
  <c r="X2" i="19"/>
  <c r="V2" i="19"/>
  <c r="U2" i="19"/>
  <c r="T2" i="19"/>
  <c r="S2" i="19"/>
  <c r="R2" i="19"/>
  <c r="Q2" i="19"/>
  <c r="O2" i="19"/>
  <c r="N2" i="19"/>
  <c r="M2" i="19"/>
  <c r="L2" i="19"/>
  <c r="K2" i="19"/>
  <c r="J2" i="19"/>
  <c r="I2" i="19"/>
  <c r="H2" i="19"/>
  <c r="F2" i="19"/>
  <c r="AF6" i="18"/>
  <c r="AE6" i="18"/>
  <c r="AD6" i="18"/>
  <c r="AC6" i="18"/>
  <c r="AB6" i="18"/>
  <c r="AA6" i="18"/>
  <c r="Z6" i="18"/>
  <c r="Y6" i="18"/>
  <c r="X6" i="18"/>
  <c r="V6" i="18"/>
  <c r="U6" i="18"/>
  <c r="T6" i="18"/>
  <c r="S6" i="18"/>
  <c r="R6" i="18"/>
  <c r="Q6" i="18"/>
  <c r="O6" i="18"/>
  <c r="N6" i="18"/>
  <c r="M6" i="18"/>
  <c r="L6" i="18"/>
  <c r="K6" i="18"/>
  <c r="J6" i="18"/>
  <c r="I6" i="18"/>
  <c r="H6" i="18"/>
  <c r="F6" i="18"/>
  <c r="AF5" i="18"/>
  <c r="AE5" i="18"/>
  <c r="AD5" i="18"/>
  <c r="AC5" i="18"/>
  <c r="AB5" i="18"/>
  <c r="AA5" i="18"/>
  <c r="Z5" i="18"/>
  <c r="Y5" i="18"/>
  <c r="X5" i="18"/>
  <c r="V5" i="18"/>
  <c r="U5" i="18"/>
  <c r="T5" i="18"/>
  <c r="S5" i="18"/>
  <c r="R5" i="18"/>
  <c r="Q5" i="18"/>
  <c r="O5" i="18"/>
  <c r="N5" i="18"/>
  <c r="M5" i="18"/>
  <c r="L5" i="18"/>
  <c r="K5" i="18"/>
  <c r="J5" i="18"/>
  <c r="I5" i="18"/>
  <c r="H5" i="18"/>
  <c r="F5" i="18"/>
  <c r="AF4" i="18"/>
  <c r="AE4" i="18"/>
  <c r="AD4" i="18"/>
  <c r="AC4" i="18"/>
  <c r="AB4" i="18"/>
  <c r="AA4" i="18"/>
  <c r="Z4" i="18"/>
  <c r="Y4" i="18"/>
  <c r="X4" i="18"/>
  <c r="V4" i="18"/>
  <c r="U4" i="18"/>
  <c r="T4" i="18"/>
  <c r="S4" i="18"/>
  <c r="R4" i="18"/>
  <c r="Q4" i="18"/>
  <c r="O4" i="18"/>
  <c r="N4" i="18"/>
  <c r="M4" i="18"/>
  <c r="L4" i="18"/>
  <c r="K4" i="18"/>
  <c r="J4" i="18"/>
  <c r="I4" i="18"/>
  <c r="H4" i="18"/>
  <c r="F4" i="18"/>
  <c r="AF3" i="18"/>
  <c r="AE3" i="18"/>
  <c r="AD3" i="18"/>
  <c r="AC3" i="18"/>
  <c r="AB3" i="18"/>
  <c r="AA3" i="18"/>
  <c r="Z3" i="18"/>
  <c r="Y3" i="18"/>
  <c r="X3" i="18"/>
  <c r="V3" i="18"/>
  <c r="U3" i="18"/>
  <c r="T3" i="18"/>
  <c r="S3" i="18"/>
  <c r="R3" i="18"/>
  <c r="Q3" i="18"/>
  <c r="O3" i="18"/>
  <c r="N3" i="18"/>
  <c r="M3" i="18"/>
  <c r="L3" i="18"/>
  <c r="K3" i="18"/>
  <c r="J3" i="18"/>
  <c r="I3" i="18"/>
  <c r="H3" i="18"/>
  <c r="F3" i="18"/>
  <c r="AF2" i="18"/>
  <c r="AE2" i="18"/>
  <c r="AD2" i="18"/>
  <c r="AC2" i="18"/>
  <c r="AB2" i="18"/>
  <c r="AA2" i="18"/>
  <c r="Z2" i="18"/>
  <c r="Y2" i="18"/>
  <c r="X2" i="18"/>
  <c r="V2" i="18"/>
  <c r="U2" i="18"/>
  <c r="T2" i="18"/>
  <c r="S2" i="18"/>
  <c r="R2" i="18"/>
  <c r="Q2" i="18"/>
  <c r="O2" i="18"/>
  <c r="N2" i="18"/>
  <c r="M2" i="18"/>
  <c r="L2" i="18"/>
  <c r="K2" i="18"/>
  <c r="J2" i="18"/>
  <c r="I2" i="18"/>
  <c r="H2" i="18"/>
  <c r="F2" i="18"/>
  <c r="AF6" i="17"/>
  <c r="AE6" i="17"/>
  <c r="AD6" i="17"/>
  <c r="AC6" i="17"/>
  <c r="AB6" i="17"/>
  <c r="AA6" i="17"/>
  <c r="Z6" i="17"/>
  <c r="Y6" i="17"/>
  <c r="X6" i="17"/>
  <c r="V6" i="17"/>
  <c r="U6" i="17"/>
  <c r="T6" i="17"/>
  <c r="S6" i="17"/>
  <c r="R6" i="17"/>
  <c r="Q6" i="17"/>
  <c r="O6" i="17"/>
  <c r="N6" i="17"/>
  <c r="M6" i="17"/>
  <c r="L6" i="17"/>
  <c r="K6" i="17"/>
  <c r="J6" i="17"/>
  <c r="I6" i="17"/>
  <c r="H6" i="17"/>
  <c r="F6" i="17"/>
  <c r="AF5" i="17"/>
  <c r="AE5" i="17"/>
  <c r="AD5" i="17"/>
  <c r="AC5" i="17"/>
  <c r="AB5" i="17"/>
  <c r="AA5" i="17"/>
  <c r="Z5" i="17"/>
  <c r="Y5" i="17"/>
  <c r="X5" i="17"/>
  <c r="V5" i="17"/>
  <c r="U5" i="17"/>
  <c r="T5" i="17"/>
  <c r="S5" i="17"/>
  <c r="R5" i="17"/>
  <c r="Q5" i="17"/>
  <c r="O5" i="17"/>
  <c r="N5" i="17"/>
  <c r="M5" i="17"/>
  <c r="L5" i="17"/>
  <c r="K5" i="17"/>
  <c r="J5" i="17"/>
  <c r="I5" i="17"/>
  <c r="H5" i="17"/>
  <c r="F5" i="17"/>
  <c r="AF4" i="17"/>
  <c r="AE4" i="17"/>
  <c r="AD4" i="17"/>
  <c r="AC4" i="17"/>
  <c r="AB4" i="17"/>
  <c r="AA4" i="17"/>
  <c r="Z4" i="17"/>
  <c r="Y4" i="17"/>
  <c r="X4" i="17"/>
  <c r="V4" i="17"/>
  <c r="U4" i="17"/>
  <c r="T4" i="17"/>
  <c r="S4" i="17"/>
  <c r="R4" i="17"/>
  <c r="Q4" i="17"/>
  <c r="O4" i="17"/>
  <c r="N4" i="17"/>
  <c r="M4" i="17"/>
  <c r="L4" i="17"/>
  <c r="K4" i="17"/>
  <c r="J4" i="17"/>
  <c r="I4" i="17"/>
  <c r="H4" i="17"/>
  <c r="F4" i="17"/>
  <c r="AF3" i="17"/>
  <c r="AE3" i="17"/>
  <c r="AD3" i="17"/>
  <c r="AC3" i="17"/>
  <c r="AB3" i="17"/>
  <c r="AA3" i="17"/>
  <c r="Z3" i="17"/>
  <c r="Y3" i="17"/>
  <c r="X3" i="17"/>
  <c r="V3" i="17"/>
  <c r="U3" i="17"/>
  <c r="T3" i="17"/>
  <c r="S3" i="17"/>
  <c r="R3" i="17"/>
  <c r="Q3" i="17"/>
  <c r="O3" i="17"/>
  <c r="N3" i="17"/>
  <c r="M3" i="17"/>
  <c r="L3" i="17"/>
  <c r="K3" i="17"/>
  <c r="J3" i="17"/>
  <c r="I3" i="17"/>
  <c r="H3" i="17"/>
  <c r="F3" i="17"/>
  <c r="AF2" i="17"/>
  <c r="AE2" i="17"/>
  <c r="AD2" i="17"/>
  <c r="AC2" i="17"/>
  <c r="AB2" i="17"/>
  <c r="AA2" i="17"/>
  <c r="Z2" i="17"/>
  <c r="Y2" i="17"/>
  <c r="X2" i="17"/>
  <c r="V2" i="17"/>
  <c r="U2" i="17"/>
  <c r="T2" i="17"/>
  <c r="S2" i="17"/>
  <c r="R2" i="17"/>
  <c r="Q2" i="17"/>
  <c r="O2" i="17"/>
  <c r="N2" i="17"/>
  <c r="M2" i="17"/>
  <c r="L2" i="17"/>
  <c r="K2" i="17"/>
  <c r="J2" i="17"/>
  <c r="I2" i="17"/>
  <c r="H2" i="17"/>
  <c r="F2" i="17"/>
  <c r="AF6" i="16"/>
  <c r="AE6" i="16"/>
  <c r="AD6" i="16"/>
  <c r="AC6" i="16"/>
  <c r="AB6" i="16"/>
  <c r="AA6" i="16"/>
  <c r="Z6" i="16"/>
  <c r="Y6" i="16"/>
  <c r="X6" i="16"/>
  <c r="V6" i="16"/>
  <c r="U6" i="16"/>
  <c r="T6" i="16"/>
  <c r="S6" i="16"/>
  <c r="R6" i="16"/>
  <c r="Q6" i="16"/>
  <c r="O6" i="16"/>
  <c r="N6" i="16"/>
  <c r="M6" i="16"/>
  <c r="L6" i="16"/>
  <c r="K6" i="16"/>
  <c r="J6" i="16"/>
  <c r="I6" i="16"/>
  <c r="H6" i="16"/>
  <c r="F6" i="16"/>
  <c r="AF5" i="16"/>
  <c r="AE5" i="16"/>
  <c r="AD5" i="16"/>
  <c r="AC5" i="16"/>
  <c r="AB5" i="16"/>
  <c r="AA5" i="16"/>
  <c r="Z5" i="16"/>
  <c r="Y5" i="16"/>
  <c r="X5" i="16"/>
  <c r="V5" i="16"/>
  <c r="U5" i="16"/>
  <c r="T5" i="16"/>
  <c r="S5" i="16"/>
  <c r="R5" i="16"/>
  <c r="Q5" i="16"/>
  <c r="O5" i="16"/>
  <c r="N5" i="16"/>
  <c r="M5" i="16"/>
  <c r="L5" i="16"/>
  <c r="K5" i="16"/>
  <c r="J5" i="16"/>
  <c r="I5" i="16"/>
  <c r="H5" i="16"/>
  <c r="F5" i="16"/>
  <c r="AF4" i="16"/>
  <c r="AE4" i="16"/>
  <c r="AD4" i="16"/>
  <c r="AC4" i="16"/>
  <c r="AB4" i="16"/>
  <c r="AA4" i="16"/>
  <c r="Z4" i="16"/>
  <c r="Y4" i="16"/>
  <c r="X4" i="16"/>
  <c r="V4" i="16"/>
  <c r="U4" i="16"/>
  <c r="T4" i="16"/>
  <c r="S4" i="16"/>
  <c r="R4" i="16"/>
  <c r="Q4" i="16"/>
  <c r="O4" i="16"/>
  <c r="N4" i="16"/>
  <c r="M4" i="16"/>
  <c r="L4" i="16"/>
  <c r="K4" i="16"/>
  <c r="J4" i="16"/>
  <c r="I4" i="16"/>
  <c r="H4" i="16"/>
  <c r="F4" i="16"/>
  <c r="AF3" i="16"/>
  <c r="AE3" i="16"/>
  <c r="AD3" i="16"/>
  <c r="AC3" i="16"/>
  <c r="AB3" i="16"/>
  <c r="AA3" i="16"/>
  <c r="Z3" i="16"/>
  <c r="Y3" i="16"/>
  <c r="X3" i="16"/>
  <c r="V3" i="16"/>
  <c r="U3" i="16"/>
  <c r="T3" i="16"/>
  <c r="S3" i="16"/>
  <c r="R3" i="16"/>
  <c r="Q3" i="16"/>
  <c r="O3" i="16"/>
  <c r="N3" i="16"/>
  <c r="M3" i="16"/>
  <c r="L3" i="16"/>
  <c r="K3" i="16"/>
  <c r="J3" i="16"/>
  <c r="I3" i="16"/>
  <c r="H3" i="16"/>
  <c r="F3" i="16"/>
  <c r="AF2" i="16"/>
  <c r="AE2" i="16"/>
  <c r="AD2" i="16"/>
  <c r="AC2" i="16"/>
  <c r="AB2" i="16"/>
  <c r="AA2" i="16"/>
  <c r="Z2" i="16"/>
  <c r="Y2" i="16"/>
  <c r="X2" i="16"/>
  <c r="V2" i="16"/>
  <c r="U2" i="16"/>
  <c r="T2" i="16"/>
  <c r="S2" i="16"/>
  <c r="R2" i="16"/>
  <c r="Q2" i="16"/>
  <c r="O2" i="16"/>
  <c r="N2" i="16"/>
  <c r="M2" i="16"/>
  <c r="L2" i="16"/>
  <c r="K2" i="16"/>
  <c r="J2" i="16"/>
  <c r="I2" i="16"/>
  <c r="H2" i="16"/>
  <c r="F2" i="16"/>
  <c r="AF6" i="15"/>
  <c r="AE6" i="15"/>
  <c r="AD6" i="15"/>
  <c r="AC6" i="15"/>
  <c r="AB6" i="15"/>
  <c r="AA6" i="15"/>
  <c r="Z6" i="15"/>
  <c r="Y6" i="15"/>
  <c r="X6" i="15"/>
  <c r="V6" i="15"/>
  <c r="U6" i="15"/>
  <c r="T6" i="15"/>
  <c r="S6" i="15"/>
  <c r="R6" i="15"/>
  <c r="Q6" i="15"/>
  <c r="O6" i="15"/>
  <c r="N6" i="15"/>
  <c r="M6" i="15"/>
  <c r="L6" i="15"/>
  <c r="K6" i="15"/>
  <c r="J6" i="15"/>
  <c r="I6" i="15"/>
  <c r="H6" i="15"/>
  <c r="F6" i="15"/>
  <c r="AF5" i="15"/>
  <c r="AE5" i="15"/>
  <c r="AD5" i="15"/>
  <c r="AC5" i="15"/>
  <c r="AB5" i="15"/>
  <c r="AA5" i="15"/>
  <c r="Z5" i="15"/>
  <c r="Y5" i="15"/>
  <c r="X5" i="15"/>
  <c r="V5" i="15"/>
  <c r="U5" i="15"/>
  <c r="T5" i="15"/>
  <c r="S5" i="15"/>
  <c r="R5" i="15"/>
  <c r="Q5" i="15"/>
  <c r="O5" i="15"/>
  <c r="N5" i="15"/>
  <c r="M5" i="15"/>
  <c r="L5" i="15"/>
  <c r="K5" i="15"/>
  <c r="J5" i="15"/>
  <c r="I5" i="15"/>
  <c r="H5" i="15"/>
  <c r="F5" i="15"/>
  <c r="AF4" i="15"/>
  <c r="AE4" i="15"/>
  <c r="AD4" i="15"/>
  <c r="AC4" i="15"/>
  <c r="AB4" i="15"/>
  <c r="AA4" i="15"/>
  <c r="Z4" i="15"/>
  <c r="Y4" i="15"/>
  <c r="X4" i="15"/>
  <c r="V4" i="15"/>
  <c r="U4" i="15"/>
  <c r="T4" i="15"/>
  <c r="S4" i="15"/>
  <c r="R4" i="15"/>
  <c r="Q4" i="15"/>
  <c r="O4" i="15"/>
  <c r="N4" i="15"/>
  <c r="M4" i="15"/>
  <c r="L4" i="15"/>
  <c r="K4" i="15"/>
  <c r="J4" i="15"/>
  <c r="I4" i="15"/>
  <c r="H4" i="15"/>
  <c r="F4" i="15"/>
  <c r="AF3" i="15"/>
  <c r="AE3" i="15"/>
  <c r="AD3" i="15"/>
  <c r="AC3" i="15"/>
  <c r="AB3" i="15"/>
  <c r="AA3" i="15"/>
  <c r="Z3" i="15"/>
  <c r="Y3" i="15"/>
  <c r="X3" i="15"/>
  <c r="V3" i="15"/>
  <c r="U3" i="15"/>
  <c r="T3" i="15"/>
  <c r="S3" i="15"/>
  <c r="R3" i="15"/>
  <c r="Q3" i="15"/>
  <c r="O3" i="15"/>
  <c r="N3" i="15"/>
  <c r="M3" i="15"/>
  <c r="L3" i="15"/>
  <c r="K3" i="15"/>
  <c r="J3" i="15"/>
  <c r="I3" i="15"/>
  <c r="H3" i="15"/>
  <c r="F3" i="15"/>
  <c r="AF2" i="15"/>
  <c r="AE2" i="15"/>
  <c r="AD2" i="15"/>
  <c r="AC2" i="15"/>
  <c r="AB2" i="15"/>
  <c r="AA2" i="15"/>
  <c r="Z2" i="15"/>
  <c r="Y2" i="15"/>
  <c r="X2" i="15"/>
  <c r="V2" i="15"/>
  <c r="U2" i="15"/>
  <c r="T2" i="15"/>
  <c r="S2" i="15"/>
  <c r="R2" i="15"/>
  <c r="Q2" i="15"/>
  <c r="O2" i="15"/>
  <c r="N2" i="15"/>
  <c r="M2" i="15"/>
  <c r="L2" i="15"/>
  <c r="K2" i="15"/>
  <c r="J2" i="15"/>
  <c r="I2" i="15"/>
  <c r="H2" i="15"/>
  <c r="F2" i="15"/>
  <c r="AF8" i="14"/>
  <c r="AE8" i="14"/>
  <c r="AD8" i="14"/>
  <c r="AC8" i="14"/>
  <c r="AB8" i="14"/>
  <c r="AA8" i="14"/>
  <c r="Z8" i="14"/>
  <c r="Y8" i="14"/>
  <c r="X8" i="14"/>
  <c r="V8" i="14"/>
  <c r="U8" i="14"/>
  <c r="T8" i="14"/>
  <c r="S8" i="14"/>
  <c r="R8" i="14"/>
  <c r="Q8" i="14"/>
  <c r="O8" i="14"/>
  <c r="N8" i="14"/>
  <c r="M8" i="14"/>
  <c r="L8" i="14"/>
  <c r="K8" i="14"/>
  <c r="J8" i="14"/>
  <c r="I8" i="14"/>
  <c r="H8" i="14"/>
  <c r="F8" i="14"/>
  <c r="AF7" i="14"/>
  <c r="AE7" i="14"/>
  <c r="AD7" i="14"/>
  <c r="AC7" i="14"/>
  <c r="AB7" i="14"/>
  <c r="AA7" i="14"/>
  <c r="Z7" i="14"/>
  <c r="Y7" i="14"/>
  <c r="X7" i="14"/>
  <c r="V7" i="14"/>
  <c r="U7" i="14"/>
  <c r="T7" i="14"/>
  <c r="S7" i="14"/>
  <c r="R7" i="14"/>
  <c r="Q7" i="14"/>
  <c r="O7" i="14"/>
  <c r="N7" i="14"/>
  <c r="M7" i="14"/>
  <c r="L7" i="14"/>
  <c r="K7" i="14"/>
  <c r="J7" i="14"/>
  <c r="I7" i="14"/>
  <c r="H7" i="14"/>
  <c r="F7" i="14"/>
  <c r="AF6" i="14"/>
  <c r="AE6" i="14"/>
  <c r="AD6" i="14"/>
  <c r="AC6" i="14"/>
  <c r="AB6" i="14"/>
  <c r="AA6" i="14"/>
  <c r="Z6" i="14"/>
  <c r="Y6" i="14"/>
  <c r="X6" i="14"/>
  <c r="V6" i="14"/>
  <c r="U6" i="14"/>
  <c r="T6" i="14"/>
  <c r="S6" i="14"/>
  <c r="R6" i="14"/>
  <c r="Q6" i="14"/>
  <c r="O6" i="14"/>
  <c r="N6" i="14"/>
  <c r="M6" i="14"/>
  <c r="L6" i="14"/>
  <c r="K6" i="14"/>
  <c r="J6" i="14"/>
  <c r="I6" i="14"/>
  <c r="H6" i="14"/>
  <c r="F6" i="14"/>
  <c r="AF5" i="14"/>
  <c r="AE5" i="14"/>
  <c r="AD5" i="14"/>
  <c r="AC5" i="14"/>
  <c r="AB5" i="14"/>
  <c r="AA5" i="14"/>
  <c r="Z5" i="14"/>
  <c r="Y5" i="14"/>
  <c r="X5" i="14"/>
  <c r="V5" i="14"/>
  <c r="U5" i="14"/>
  <c r="T5" i="14"/>
  <c r="S5" i="14"/>
  <c r="R5" i="14"/>
  <c r="Q5" i="14"/>
  <c r="O5" i="14"/>
  <c r="N5" i="14"/>
  <c r="M5" i="14"/>
  <c r="L5" i="14"/>
  <c r="K5" i="14"/>
  <c r="J5" i="14"/>
  <c r="I5" i="14"/>
  <c r="H5" i="14"/>
  <c r="F5" i="14"/>
  <c r="AF4" i="14"/>
  <c r="AE4" i="14"/>
  <c r="AD4" i="14"/>
  <c r="AC4" i="14"/>
  <c r="AB4" i="14"/>
  <c r="AA4" i="14"/>
  <c r="Z4" i="14"/>
  <c r="Y4" i="14"/>
  <c r="X4" i="14"/>
  <c r="V4" i="14"/>
  <c r="U4" i="14"/>
  <c r="T4" i="14"/>
  <c r="S4" i="14"/>
  <c r="R4" i="14"/>
  <c r="Q4" i="14"/>
  <c r="O4" i="14"/>
  <c r="N4" i="14"/>
  <c r="M4" i="14"/>
  <c r="L4" i="14"/>
  <c r="K4" i="14"/>
  <c r="J4" i="14"/>
  <c r="I4" i="14"/>
  <c r="H4" i="14"/>
  <c r="F4" i="14"/>
  <c r="AF3" i="14"/>
  <c r="AE3" i="14"/>
  <c r="AD3" i="14"/>
  <c r="AC3" i="14"/>
  <c r="AB3" i="14"/>
  <c r="AA3" i="14"/>
  <c r="Z3" i="14"/>
  <c r="Y3" i="14"/>
  <c r="X3" i="14"/>
  <c r="V3" i="14"/>
  <c r="U3" i="14"/>
  <c r="T3" i="14"/>
  <c r="S3" i="14"/>
  <c r="R3" i="14"/>
  <c r="Q3" i="14"/>
  <c r="O3" i="14"/>
  <c r="N3" i="14"/>
  <c r="M3" i="14"/>
  <c r="L3" i="14"/>
  <c r="K3" i="14"/>
  <c r="J3" i="14"/>
  <c r="I3" i="14"/>
  <c r="H3" i="14"/>
  <c r="F3" i="14"/>
  <c r="AF2" i="14"/>
  <c r="AE2" i="14"/>
  <c r="AD2" i="14"/>
  <c r="AC2" i="14"/>
  <c r="AB2" i="14"/>
  <c r="AA2" i="14"/>
  <c r="Z2" i="14"/>
  <c r="Y2" i="14"/>
  <c r="X2" i="14"/>
  <c r="V2" i="14"/>
  <c r="U2" i="14"/>
  <c r="T2" i="14"/>
  <c r="S2" i="14"/>
  <c r="R2" i="14"/>
  <c r="Q2" i="14"/>
  <c r="O2" i="14"/>
  <c r="N2" i="14"/>
  <c r="M2" i="14"/>
  <c r="L2" i="14"/>
  <c r="K2" i="14"/>
  <c r="J2" i="14"/>
  <c r="I2" i="14"/>
  <c r="H2" i="14"/>
  <c r="F2" i="14"/>
  <c r="AF8" i="13"/>
  <c r="AE8" i="13"/>
  <c r="AD8" i="13"/>
  <c r="AC8" i="13"/>
  <c r="AB8" i="13"/>
  <c r="AA8" i="13"/>
  <c r="Z8" i="13"/>
  <c r="Y8" i="13"/>
  <c r="X8" i="13"/>
  <c r="V8" i="13"/>
  <c r="U8" i="13"/>
  <c r="T8" i="13"/>
  <c r="S8" i="13"/>
  <c r="R8" i="13"/>
  <c r="Q8" i="13"/>
  <c r="O8" i="13"/>
  <c r="N8" i="13"/>
  <c r="M8" i="13"/>
  <c r="L8" i="13"/>
  <c r="K8" i="13"/>
  <c r="J8" i="13"/>
  <c r="I8" i="13"/>
  <c r="H8" i="13"/>
  <c r="F8" i="13"/>
  <c r="AF7" i="13"/>
  <c r="AE7" i="13"/>
  <c r="AD7" i="13"/>
  <c r="AC7" i="13"/>
  <c r="AB7" i="13"/>
  <c r="AA7" i="13"/>
  <c r="Z7" i="13"/>
  <c r="Y7" i="13"/>
  <c r="X7" i="13"/>
  <c r="V7" i="13"/>
  <c r="U7" i="13"/>
  <c r="T7" i="13"/>
  <c r="S7" i="13"/>
  <c r="R7" i="13"/>
  <c r="Q7" i="13"/>
  <c r="O7" i="13"/>
  <c r="N7" i="13"/>
  <c r="M7" i="13"/>
  <c r="L7" i="13"/>
  <c r="K7" i="13"/>
  <c r="J7" i="13"/>
  <c r="I7" i="13"/>
  <c r="H7" i="13"/>
  <c r="F7" i="13"/>
  <c r="AF6" i="13"/>
  <c r="AE6" i="13"/>
  <c r="AD6" i="13"/>
  <c r="AC6" i="13"/>
  <c r="AB6" i="13"/>
  <c r="AA6" i="13"/>
  <c r="Z6" i="13"/>
  <c r="Y6" i="13"/>
  <c r="X6" i="13"/>
  <c r="V6" i="13"/>
  <c r="U6" i="13"/>
  <c r="T6" i="13"/>
  <c r="S6" i="13"/>
  <c r="R6" i="13"/>
  <c r="Q6" i="13"/>
  <c r="O6" i="13"/>
  <c r="N6" i="13"/>
  <c r="M6" i="13"/>
  <c r="L6" i="13"/>
  <c r="K6" i="13"/>
  <c r="J6" i="13"/>
  <c r="I6" i="13"/>
  <c r="H6" i="13"/>
  <c r="F6" i="13"/>
  <c r="AF5" i="13"/>
  <c r="AE5" i="13"/>
  <c r="AD5" i="13"/>
  <c r="AC5" i="13"/>
  <c r="AB5" i="13"/>
  <c r="AA5" i="13"/>
  <c r="Z5" i="13"/>
  <c r="Y5" i="13"/>
  <c r="X5" i="13"/>
  <c r="V5" i="13"/>
  <c r="U5" i="13"/>
  <c r="T5" i="13"/>
  <c r="S5" i="13"/>
  <c r="R5" i="13"/>
  <c r="Q5" i="13"/>
  <c r="O5" i="13"/>
  <c r="N5" i="13"/>
  <c r="M5" i="13"/>
  <c r="L5" i="13"/>
  <c r="K5" i="13"/>
  <c r="J5" i="13"/>
  <c r="I5" i="13"/>
  <c r="H5" i="13"/>
  <c r="F5" i="13"/>
  <c r="AF4" i="13"/>
  <c r="AE4" i="13"/>
  <c r="AD4" i="13"/>
  <c r="AC4" i="13"/>
  <c r="AB4" i="13"/>
  <c r="AA4" i="13"/>
  <c r="Z4" i="13"/>
  <c r="Y4" i="13"/>
  <c r="X4" i="13"/>
  <c r="V4" i="13"/>
  <c r="U4" i="13"/>
  <c r="T4" i="13"/>
  <c r="S4" i="13"/>
  <c r="R4" i="13"/>
  <c r="Q4" i="13"/>
  <c r="O4" i="13"/>
  <c r="N4" i="13"/>
  <c r="M4" i="13"/>
  <c r="L4" i="13"/>
  <c r="K4" i="13"/>
  <c r="J4" i="13"/>
  <c r="I4" i="13"/>
  <c r="H4" i="13"/>
  <c r="F4" i="13"/>
  <c r="AF3" i="13"/>
  <c r="AE3" i="13"/>
  <c r="AD3" i="13"/>
  <c r="AC3" i="13"/>
  <c r="AB3" i="13"/>
  <c r="AA3" i="13"/>
  <c r="Z3" i="13"/>
  <c r="Y3" i="13"/>
  <c r="X3" i="13"/>
  <c r="V3" i="13"/>
  <c r="U3" i="13"/>
  <c r="T3" i="13"/>
  <c r="S3" i="13"/>
  <c r="R3" i="13"/>
  <c r="Q3" i="13"/>
  <c r="O3" i="13"/>
  <c r="N3" i="13"/>
  <c r="M3" i="13"/>
  <c r="L3" i="13"/>
  <c r="K3" i="13"/>
  <c r="J3" i="13"/>
  <c r="I3" i="13"/>
  <c r="H3" i="13"/>
  <c r="F3" i="13"/>
  <c r="AF2" i="13"/>
  <c r="AE2" i="13"/>
  <c r="AD2" i="13"/>
  <c r="AC2" i="13"/>
  <c r="AB2" i="13"/>
  <c r="AA2" i="13"/>
  <c r="Z2" i="13"/>
  <c r="Y2" i="13"/>
  <c r="X2" i="13"/>
  <c r="V2" i="13"/>
  <c r="U2" i="13"/>
  <c r="T2" i="13"/>
  <c r="S2" i="13"/>
  <c r="R2" i="13"/>
  <c r="Q2" i="13"/>
  <c r="O2" i="13"/>
  <c r="N2" i="13"/>
  <c r="M2" i="13"/>
  <c r="L2" i="13"/>
  <c r="K2" i="13"/>
  <c r="J2" i="13"/>
  <c r="I2" i="13"/>
  <c r="H2" i="13"/>
  <c r="F2" i="13"/>
  <c r="AF8" i="12"/>
  <c r="AE8" i="12"/>
  <c r="AD8" i="12"/>
  <c r="AC8" i="12"/>
  <c r="AB8" i="12"/>
  <c r="AA8" i="12"/>
  <c r="Z8" i="12"/>
  <c r="Y8" i="12"/>
  <c r="X8" i="12"/>
  <c r="V8" i="12"/>
  <c r="U8" i="12"/>
  <c r="T8" i="12"/>
  <c r="S8" i="12"/>
  <c r="R8" i="12"/>
  <c r="Q8" i="12"/>
  <c r="O8" i="12"/>
  <c r="N8" i="12"/>
  <c r="M8" i="12"/>
  <c r="L8" i="12"/>
  <c r="K8" i="12"/>
  <c r="J8" i="12"/>
  <c r="I8" i="12"/>
  <c r="H8" i="12"/>
  <c r="F8" i="12"/>
  <c r="AF7" i="12"/>
  <c r="AE7" i="12"/>
  <c r="AD7" i="12"/>
  <c r="AC7" i="12"/>
  <c r="AB7" i="12"/>
  <c r="AA7" i="12"/>
  <c r="Z7" i="12"/>
  <c r="Y7" i="12"/>
  <c r="X7" i="12"/>
  <c r="V7" i="12"/>
  <c r="U7" i="12"/>
  <c r="T7" i="12"/>
  <c r="S7" i="12"/>
  <c r="R7" i="12"/>
  <c r="Q7" i="12"/>
  <c r="O7" i="12"/>
  <c r="N7" i="12"/>
  <c r="M7" i="12"/>
  <c r="L7" i="12"/>
  <c r="K7" i="12"/>
  <c r="J7" i="12"/>
  <c r="I7" i="12"/>
  <c r="H7" i="12"/>
  <c r="F7" i="12"/>
  <c r="AF6" i="12"/>
  <c r="AE6" i="12"/>
  <c r="AD6" i="12"/>
  <c r="AC6" i="12"/>
  <c r="AB6" i="12"/>
  <c r="AA6" i="12"/>
  <c r="Z6" i="12"/>
  <c r="Y6" i="12"/>
  <c r="X6" i="12"/>
  <c r="V6" i="12"/>
  <c r="U6" i="12"/>
  <c r="T6" i="12"/>
  <c r="S6" i="12"/>
  <c r="R6" i="12"/>
  <c r="Q6" i="12"/>
  <c r="O6" i="12"/>
  <c r="N6" i="12"/>
  <c r="M6" i="12"/>
  <c r="L6" i="12"/>
  <c r="K6" i="12"/>
  <c r="J6" i="12"/>
  <c r="I6" i="12"/>
  <c r="H6" i="12"/>
  <c r="F6" i="12"/>
  <c r="AF5" i="12"/>
  <c r="AE5" i="12"/>
  <c r="AD5" i="12"/>
  <c r="AC5" i="12"/>
  <c r="AB5" i="12"/>
  <c r="AA5" i="12"/>
  <c r="Z5" i="12"/>
  <c r="Y5" i="12"/>
  <c r="X5" i="12"/>
  <c r="V5" i="12"/>
  <c r="U5" i="12"/>
  <c r="T5" i="12"/>
  <c r="S5" i="12"/>
  <c r="R5" i="12"/>
  <c r="Q5" i="12"/>
  <c r="O5" i="12"/>
  <c r="N5" i="12"/>
  <c r="M5" i="12"/>
  <c r="L5" i="12"/>
  <c r="K5" i="12"/>
  <c r="J5" i="12"/>
  <c r="I5" i="12"/>
  <c r="H5" i="12"/>
  <c r="F5" i="12"/>
  <c r="AF4" i="12"/>
  <c r="AE4" i="12"/>
  <c r="AD4" i="12"/>
  <c r="AC4" i="12"/>
  <c r="AB4" i="12"/>
  <c r="AA4" i="12"/>
  <c r="Z4" i="12"/>
  <c r="Y4" i="12"/>
  <c r="X4" i="12"/>
  <c r="V4" i="12"/>
  <c r="U4" i="12"/>
  <c r="T4" i="12"/>
  <c r="S4" i="12"/>
  <c r="R4" i="12"/>
  <c r="Q4" i="12"/>
  <c r="O4" i="12"/>
  <c r="N4" i="12"/>
  <c r="M4" i="12"/>
  <c r="L4" i="12"/>
  <c r="K4" i="12"/>
  <c r="J4" i="12"/>
  <c r="I4" i="12"/>
  <c r="H4" i="12"/>
  <c r="F4" i="12"/>
  <c r="AF3" i="12"/>
  <c r="AE3" i="12"/>
  <c r="AD3" i="12"/>
  <c r="AC3" i="12"/>
  <c r="AB3" i="12"/>
  <c r="AA3" i="12"/>
  <c r="Z3" i="12"/>
  <c r="Y3" i="12"/>
  <c r="X3" i="12"/>
  <c r="V3" i="12"/>
  <c r="U3" i="12"/>
  <c r="T3" i="12"/>
  <c r="S3" i="12"/>
  <c r="R3" i="12"/>
  <c r="Q3" i="12"/>
  <c r="O3" i="12"/>
  <c r="N3" i="12"/>
  <c r="M3" i="12"/>
  <c r="L3" i="12"/>
  <c r="K3" i="12"/>
  <c r="J3" i="12"/>
  <c r="I3" i="12"/>
  <c r="H3" i="12"/>
  <c r="F3" i="12"/>
  <c r="AF2" i="12"/>
  <c r="AE2" i="12"/>
  <c r="AD2" i="12"/>
  <c r="AC2" i="12"/>
  <c r="AB2" i="12"/>
  <c r="AA2" i="12"/>
  <c r="Z2" i="12"/>
  <c r="Y2" i="12"/>
  <c r="X2" i="12"/>
  <c r="V2" i="12"/>
  <c r="U2" i="12"/>
  <c r="T2" i="12"/>
  <c r="S2" i="12"/>
  <c r="R2" i="12"/>
  <c r="Q2" i="12"/>
  <c r="O2" i="12"/>
  <c r="N2" i="12"/>
  <c r="M2" i="12"/>
  <c r="L2" i="12"/>
  <c r="K2" i="12"/>
  <c r="J2" i="12"/>
  <c r="I2" i="12"/>
  <c r="H2" i="12"/>
  <c r="F2" i="12"/>
  <c r="O8" i="6"/>
  <c r="N8" i="6"/>
  <c r="M8" i="6"/>
  <c r="L8" i="6"/>
  <c r="K8" i="6"/>
  <c r="J8" i="6"/>
  <c r="I8" i="6"/>
  <c r="H8" i="6"/>
  <c r="O7" i="6"/>
  <c r="N7" i="6"/>
  <c r="M7" i="6"/>
  <c r="L7" i="6"/>
  <c r="K7" i="6"/>
  <c r="J7" i="6"/>
  <c r="I7" i="6"/>
  <c r="H7" i="6"/>
  <c r="O6" i="6"/>
  <c r="N6" i="6"/>
  <c r="M6" i="6"/>
  <c r="L6" i="6"/>
  <c r="K6" i="6"/>
  <c r="J6" i="6"/>
  <c r="I6" i="6"/>
  <c r="H6" i="6"/>
  <c r="O5" i="6"/>
  <c r="N5" i="6"/>
  <c r="M5" i="6"/>
  <c r="L5" i="6"/>
  <c r="K5" i="6"/>
  <c r="J5" i="6"/>
  <c r="I5" i="6"/>
  <c r="H5" i="6"/>
  <c r="O4" i="6"/>
  <c r="N4" i="6"/>
  <c r="M4" i="6"/>
  <c r="L4" i="6"/>
  <c r="K4" i="6"/>
  <c r="J4" i="6"/>
  <c r="I4" i="6"/>
  <c r="H4" i="6"/>
  <c r="O3" i="6"/>
  <c r="N3" i="6"/>
  <c r="M3" i="6"/>
  <c r="L3" i="6"/>
  <c r="K3" i="6"/>
  <c r="J3" i="6"/>
  <c r="I3" i="6"/>
  <c r="H3" i="6"/>
  <c r="O2" i="6"/>
  <c r="N2" i="6"/>
  <c r="M2" i="6"/>
  <c r="L2" i="6"/>
  <c r="K2" i="6"/>
  <c r="J2" i="6"/>
  <c r="I2" i="6"/>
  <c r="H2" i="6"/>
  <c r="O8" i="8"/>
  <c r="N8" i="8"/>
  <c r="M8" i="8"/>
  <c r="L8" i="8"/>
  <c r="K8" i="8"/>
  <c r="J8" i="8"/>
  <c r="I8" i="8"/>
  <c r="H8" i="8"/>
  <c r="O7" i="8"/>
  <c r="N7" i="8"/>
  <c r="M7" i="8"/>
  <c r="L7" i="8"/>
  <c r="K7" i="8"/>
  <c r="J7" i="8"/>
  <c r="I7" i="8"/>
  <c r="H7" i="8"/>
  <c r="O6" i="8"/>
  <c r="N6" i="8"/>
  <c r="M6" i="8"/>
  <c r="L6" i="8"/>
  <c r="K6" i="8"/>
  <c r="J6" i="8"/>
  <c r="I6" i="8"/>
  <c r="H6" i="8"/>
  <c r="O5" i="8"/>
  <c r="N5" i="8"/>
  <c r="M5" i="8"/>
  <c r="L5" i="8"/>
  <c r="K5" i="8"/>
  <c r="J5" i="8"/>
  <c r="I5" i="8"/>
  <c r="H5" i="8"/>
  <c r="O4" i="8"/>
  <c r="N4" i="8"/>
  <c r="M4" i="8"/>
  <c r="L4" i="8"/>
  <c r="K4" i="8"/>
  <c r="J4" i="8"/>
  <c r="I4" i="8"/>
  <c r="H4" i="8"/>
  <c r="O3" i="8"/>
  <c r="N3" i="8"/>
  <c r="M3" i="8"/>
  <c r="L3" i="8"/>
  <c r="K3" i="8"/>
  <c r="J3" i="8"/>
  <c r="I3" i="8"/>
  <c r="H3" i="8"/>
  <c r="O2" i="8"/>
  <c r="N2" i="8"/>
  <c r="M2" i="8"/>
  <c r="L2" i="8"/>
  <c r="K2" i="8"/>
  <c r="J2" i="8"/>
  <c r="I2" i="8"/>
  <c r="H2" i="8"/>
  <c r="O8" i="5"/>
  <c r="N8" i="5"/>
  <c r="M8" i="5"/>
  <c r="L8" i="5"/>
  <c r="K8" i="5"/>
  <c r="J8" i="5"/>
  <c r="I8" i="5"/>
  <c r="H8" i="5"/>
  <c r="O7" i="5"/>
  <c r="N7" i="5"/>
  <c r="M7" i="5"/>
  <c r="L7" i="5"/>
  <c r="K7" i="5"/>
  <c r="J7" i="5"/>
  <c r="I7" i="5"/>
  <c r="H7" i="5"/>
  <c r="O6" i="5"/>
  <c r="N6" i="5"/>
  <c r="M6" i="5"/>
  <c r="L6" i="5"/>
  <c r="K6" i="5"/>
  <c r="J6" i="5"/>
  <c r="I6" i="5"/>
  <c r="H6" i="5"/>
  <c r="O5" i="5"/>
  <c r="N5" i="5"/>
  <c r="M5" i="5"/>
  <c r="L5" i="5"/>
  <c r="K5" i="5"/>
  <c r="J5" i="5"/>
  <c r="I5" i="5"/>
  <c r="H5" i="5"/>
  <c r="O4" i="5"/>
  <c r="N4" i="5"/>
  <c r="M4" i="5"/>
  <c r="L4" i="5"/>
  <c r="K4" i="5"/>
  <c r="J4" i="5"/>
  <c r="I4" i="5"/>
  <c r="H4" i="5"/>
  <c r="O3" i="5"/>
  <c r="N3" i="5"/>
  <c r="M3" i="5"/>
  <c r="L3" i="5"/>
  <c r="K3" i="5"/>
  <c r="J3" i="5"/>
  <c r="I3" i="5"/>
  <c r="H3" i="5"/>
  <c r="O2" i="5"/>
  <c r="N2" i="5"/>
  <c r="M2" i="5"/>
  <c r="L2" i="5"/>
  <c r="K2" i="5"/>
  <c r="J2" i="5"/>
  <c r="I2" i="5"/>
  <c r="H2" i="5"/>
  <c r="O8" i="9"/>
  <c r="N8" i="9"/>
  <c r="M8" i="9"/>
  <c r="L8" i="9"/>
  <c r="K8" i="9"/>
  <c r="J8" i="9"/>
  <c r="I8" i="9"/>
  <c r="H8" i="9"/>
  <c r="O7" i="9"/>
  <c r="N7" i="9"/>
  <c r="M7" i="9"/>
  <c r="L7" i="9"/>
  <c r="K7" i="9"/>
  <c r="J7" i="9"/>
  <c r="I7" i="9"/>
  <c r="H7" i="9"/>
  <c r="O6" i="9"/>
  <c r="N6" i="9"/>
  <c r="M6" i="9"/>
  <c r="L6" i="9"/>
  <c r="K6" i="9"/>
  <c r="J6" i="9"/>
  <c r="I6" i="9"/>
  <c r="H6" i="9"/>
  <c r="O5" i="9"/>
  <c r="N5" i="9"/>
  <c r="M5" i="9"/>
  <c r="L5" i="9"/>
  <c r="K5" i="9"/>
  <c r="J5" i="9"/>
  <c r="I5" i="9"/>
  <c r="H5" i="9"/>
  <c r="O4" i="9"/>
  <c r="N4" i="9"/>
  <c r="M4" i="9"/>
  <c r="L4" i="9"/>
  <c r="K4" i="9"/>
  <c r="J4" i="9"/>
  <c r="I4" i="9"/>
  <c r="H4" i="9"/>
  <c r="O3" i="9"/>
  <c r="N3" i="9"/>
  <c r="M3" i="9"/>
  <c r="L3" i="9"/>
  <c r="K3" i="9"/>
  <c r="J3" i="9"/>
  <c r="I3" i="9"/>
  <c r="H3" i="9"/>
  <c r="O2" i="9"/>
  <c r="N2" i="9"/>
  <c r="M2" i="9"/>
  <c r="L2" i="9"/>
  <c r="K2" i="9"/>
  <c r="J2" i="9"/>
  <c r="I2" i="9"/>
  <c r="H2" i="9"/>
  <c r="O8" i="11"/>
  <c r="N8" i="11"/>
  <c r="M8" i="11"/>
  <c r="L8" i="11"/>
  <c r="K8" i="11"/>
  <c r="J8" i="11"/>
  <c r="I8" i="11"/>
  <c r="H8" i="11"/>
  <c r="O7" i="11"/>
  <c r="N7" i="11"/>
  <c r="M7" i="11"/>
  <c r="L7" i="11"/>
  <c r="K7" i="11"/>
  <c r="J7" i="11"/>
  <c r="I7" i="11"/>
  <c r="H7" i="11"/>
  <c r="O6" i="11"/>
  <c r="N6" i="11"/>
  <c r="M6" i="11"/>
  <c r="L6" i="11"/>
  <c r="K6" i="11"/>
  <c r="J6" i="11"/>
  <c r="I6" i="11"/>
  <c r="H6" i="11"/>
  <c r="O5" i="11"/>
  <c r="N5" i="11"/>
  <c r="M5" i="11"/>
  <c r="L5" i="11"/>
  <c r="K5" i="11"/>
  <c r="J5" i="11"/>
  <c r="I5" i="11"/>
  <c r="H5" i="11"/>
  <c r="O4" i="11"/>
  <c r="N4" i="11"/>
  <c r="M4" i="11"/>
  <c r="L4" i="11"/>
  <c r="K4" i="11"/>
  <c r="J4" i="11"/>
  <c r="I4" i="11"/>
  <c r="H4" i="11"/>
  <c r="O3" i="11"/>
  <c r="N3" i="11"/>
  <c r="M3" i="11"/>
  <c r="L3" i="11"/>
  <c r="K3" i="11"/>
  <c r="J3" i="11"/>
  <c r="I3" i="11"/>
  <c r="H3" i="11"/>
  <c r="O2" i="11"/>
  <c r="N2" i="11"/>
  <c r="M2" i="11"/>
  <c r="L2" i="11"/>
  <c r="K2" i="11"/>
  <c r="J2" i="11"/>
  <c r="I2" i="11"/>
  <c r="H2" i="11"/>
  <c r="O8" i="10"/>
  <c r="N8" i="10"/>
  <c r="M8" i="10"/>
  <c r="L8" i="10"/>
  <c r="K8" i="10"/>
  <c r="J8" i="10"/>
  <c r="I8" i="10"/>
  <c r="H8" i="10"/>
  <c r="O7" i="10"/>
  <c r="N7" i="10"/>
  <c r="M7" i="10"/>
  <c r="L7" i="10"/>
  <c r="K7" i="10"/>
  <c r="J7" i="10"/>
  <c r="I7" i="10"/>
  <c r="H7" i="10"/>
  <c r="O6" i="10"/>
  <c r="N6" i="10"/>
  <c r="M6" i="10"/>
  <c r="L6" i="10"/>
  <c r="K6" i="10"/>
  <c r="J6" i="10"/>
  <c r="I6" i="10"/>
  <c r="H6" i="10"/>
  <c r="O5" i="10"/>
  <c r="N5" i="10"/>
  <c r="M5" i="10"/>
  <c r="L5" i="10"/>
  <c r="K5" i="10"/>
  <c r="J5" i="10"/>
  <c r="I5" i="10"/>
  <c r="H5" i="10"/>
  <c r="O4" i="10"/>
  <c r="N4" i="10"/>
  <c r="M4" i="10"/>
  <c r="L4" i="10"/>
  <c r="K4" i="10"/>
  <c r="J4" i="10"/>
  <c r="I4" i="10"/>
  <c r="H4" i="10"/>
  <c r="O3" i="10"/>
  <c r="N3" i="10"/>
  <c r="M3" i="10"/>
  <c r="L3" i="10"/>
  <c r="K3" i="10"/>
  <c r="J3" i="10"/>
  <c r="I3" i="10"/>
  <c r="H3" i="10"/>
  <c r="O2" i="10"/>
  <c r="N2" i="10"/>
  <c r="M2" i="10"/>
  <c r="L2" i="10"/>
  <c r="K2" i="10"/>
  <c r="J2" i="10"/>
  <c r="I2" i="10"/>
  <c r="H2" i="10"/>
  <c r="O8" i="7"/>
  <c r="N8" i="7"/>
  <c r="M8" i="7"/>
  <c r="L8" i="7"/>
  <c r="K8" i="7"/>
  <c r="J8" i="7"/>
  <c r="I8" i="7"/>
  <c r="H8" i="7"/>
  <c r="O7" i="7"/>
  <c r="N7" i="7"/>
  <c r="M7" i="7"/>
  <c r="L7" i="7"/>
  <c r="K7" i="7"/>
  <c r="J7" i="7"/>
  <c r="I7" i="7"/>
  <c r="H7" i="7"/>
  <c r="O6" i="7"/>
  <c r="N6" i="7"/>
  <c r="M6" i="7"/>
  <c r="L6" i="7"/>
  <c r="K6" i="7"/>
  <c r="J6" i="7"/>
  <c r="I6" i="7"/>
  <c r="H6" i="7"/>
  <c r="O5" i="7"/>
  <c r="N5" i="7"/>
  <c r="M5" i="7"/>
  <c r="L5" i="7"/>
  <c r="K5" i="7"/>
  <c r="J5" i="7"/>
  <c r="I5" i="7"/>
  <c r="H5" i="7"/>
  <c r="O4" i="7"/>
  <c r="N4" i="7"/>
  <c r="M4" i="7"/>
  <c r="L4" i="7"/>
  <c r="K4" i="7"/>
  <c r="J4" i="7"/>
  <c r="I4" i="7"/>
  <c r="H4" i="7"/>
  <c r="O3" i="7"/>
  <c r="N3" i="7"/>
  <c r="M3" i="7"/>
  <c r="L3" i="7"/>
  <c r="K3" i="7"/>
  <c r="J3" i="7"/>
  <c r="I3" i="7"/>
  <c r="H3" i="7"/>
  <c r="O2" i="7"/>
  <c r="N2" i="7"/>
  <c r="M2" i="7"/>
  <c r="L2" i="7"/>
  <c r="K2" i="7"/>
  <c r="J2" i="7"/>
  <c r="I2" i="7"/>
  <c r="H2" i="7"/>
  <c r="N3" i="1"/>
  <c r="O3" i="1"/>
  <c r="N4" i="1"/>
  <c r="O4" i="1"/>
  <c r="N5" i="1"/>
  <c r="O5" i="1"/>
  <c r="N6" i="1"/>
  <c r="O6" i="1"/>
  <c r="N7" i="1"/>
  <c r="O7" i="1"/>
  <c r="N8" i="1"/>
  <c r="O8" i="1"/>
  <c r="O2" i="1"/>
  <c r="N2" i="1"/>
  <c r="M3" i="1"/>
  <c r="M4" i="1"/>
  <c r="M5" i="1"/>
  <c r="M6" i="1"/>
  <c r="M7" i="1"/>
  <c r="M8" i="1"/>
  <c r="M2" i="1"/>
  <c r="L3" i="1"/>
  <c r="L4" i="1"/>
  <c r="L5" i="1"/>
  <c r="L6" i="1"/>
  <c r="L7" i="1"/>
  <c r="L8" i="1"/>
  <c r="L2" i="1"/>
  <c r="K3" i="1"/>
  <c r="K4" i="1"/>
  <c r="K5" i="1"/>
  <c r="K6" i="1"/>
  <c r="K7" i="1"/>
  <c r="K8" i="1"/>
  <c r="K2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  <c r="H2" i="1"/>
  <c r="H3" i="1"/>
  <c r="H4" i="1"/>
  <c r="H5" i="1"/>
  <c r="H6" i="1"/>
  <c r="H7" i="1"/>
  <c r="H8" i="1"/>
  <c r="AF8" i="11"/>
  <c r="AE8" i="11"/>
  <c r="AD8" i="11"/>
  <c r="AC8" i="11"/>
  <c r="AB8" i="11"/>
  <c r="AA8" i="11"/>
  <c r="Z8" i="11"/>
  <c r="Y8" i="11"/>
  <c r="X8" i="11"/>
  <c r="V8" i="11"/>
  <c r="U8" i="11"/>
  <c r="T8" i="11"/>
  <c r="S8" i="11"/>
  <c r="R8" i="11"/>
  <c r="Q8" i="11"/>
  <c r="F8" i="11"/>
  <c r="AF7" i="11"/>
  <c r="AE7" i="11"/>
  <c r="AD7" i="11"/>
  <c r="AC7" i="11"/>
  <c r="AB7" i="11"/>
  <c r="AA7" i="11"/>
  <c r="Z7" i="11"/>
  <c r="Y7" i="11"/>
  <c r="X7" i="11"/>
  <c r="V7" i="11"/>
  <c r="U7" i="11"/>
  <c r="T7" i="11"/>
  <c r="S7" i="11"/>
  <c r="R7" i="11"/>
  <c r="Q7" i="11"/>
  <c r="F7" i="11"/>
  <c r="AF6" i="11"/>
  <c r="AE6" i="11"/>
  <c r="AD6" i="11"/>
  <c r="AC6" i="11"/>
  <c r="AB6" i="11"/>
  <c r="AA6" i="11"/>
  <c r="Z6" i="11"/>
  <c r="Y6" i="11"/>
  <c r="X6" i="11"/>
  <c r="V6" i="11"/>
  <c r="U6" i="11"/>
  <c r="T6" i="11"/>
  <c r="S6" i="11"/>
  <c r="R6" i="11"/>
  <c r="Q6" i="11"/>
  <c r="F6" i="11"/>
  <c r="AF5" i="11"/>
  <c r="AE5" i="11"/>
  <c r="AD5" i="11"/>
  <c r="AC5" i="11"/>
  <c r="AB5" i="11"/>
  <c r="AA5" i="11"/>
  <c r="Z5" i="11"/>
  <c r="Y5" i="11"/>
  <c r="X5" i="11"/>
  <c r="V5" i="11"/>
  <c r="U5" i="11"/>
  <c r="T5" i="11"/>
  <c r="S5" i="11"/>
  <c r="R5" i="11"/>
  <c r="Q5" i="11"/>
  <c r="F5" i="11"/>
  <c r="AF4" i="11"/>
  <c r="AE4" i="11"/>
  <c r="AD4" i="11"/>
  <c r="AC4" i="11"/>
  <c r="AB4" i="11"/>
  <c r="AA4" i="11"/>
  <c r="Z4" i="11"/>
  <c r="Y4" i="11"/>
  <c r="X4" i="11"/>
  <c r="V4" i="11"/>
  <c r="U4" i="11"/>
  <c r="T4" i="11"/>
  <c r="S4" i="11"/>
  <c r="R4" i="11"/>
  <c r="Q4" i="11"/>
  <c r="F4" i="11"/>
  <c r="AF3" i="11"/>
  <c r="AE3" i="11"/>
  <c r="AD3" i="11"/>
  <c r="AC3" i="11"/>
  <c r="AB3" i="11"/>
  <c r="AA3" i="11"/>
  <c r="Z3" i="11"/>
  <c r="Y3" i="11"/>
  <c r="X3" i="11"/>
  <c r="V3" i="11"/>
  <c r="U3" i="11"/>
  <c r="T3" i="11"/>
  <c r="S3" i="11"/>
  <c r="R3" i="11"/>
  <c r="Q3" i="11"/>
  <c r="F3" i="11"/>
  <c r="AF2" i="11"/>
  <c r="AE2" i="11"/>
  <c r="AD2" i="11"/>
  <c r="AC2" i="11"/>
  <c r="AB2" i="11"/>
  <c r="AA2" i="11"/>
  <c r="Z2" i="11"/>
  <c r="Y2" i="11"/>
  <c r="X2" i="11"/>
  <c r="V2" i="11"/>
  <c r="U2" i="11"/>
  <c r="T2" i="11"/>
  <c r="S2" i="11"/>
  <c r="R2" i="11"/>
  <c r="Q2" i="11"/>
  <c r="F2" i="11"/>
  <c r="AF8" i="10"/>
  <c r="AE8" i="10"/>
  <c r="AD8" i="10"/>
  <c r="AC8" i="10"/>
  <c r="AB8" i="10"/>
  <c r="AA8" i="10"/>
  <c r="Z8" i="10"/>
  <c r="Y8" i="10"/>
  <c r="X8" i="10"/>
  <c r="V8" i="10"/>
  <c r="U8" i="10"/>
  <c r="T8" i="10"/>
  <c r="S8" i="10"/>
  <c r="R8" i="10"/>
  <c r="Q8" i="10"/>
  <c r="F8" i="10"/>
  <c r="AF7" i="10"/>
  <c r="AE7" i="10"/>
  <c r="AD7" i="10"/>
  <c r="AC7" i="10"/>
  <c r="AB7" i="10"/>
  <c r="AA7" i="10"/>
  <c r="Z7" i="10"/>
  <c r="Y7" i="10"/>
  <c r="X7" i="10"/>
  <c r="V7" i="10"/>
  <c r="U7" i="10"/>
  <c r="T7" i="10"/>
  <c r="S7" i="10"/>
  <c r="R7" i="10"/>
  <c r="Q7" i="10"/>
  <c r="F7" i="10"/>
  <c r="AF6" i="10"/>
  <c r="AE6" i="10"/>
  <c r="AD6" i="10"/>
  <c r="AC6" i="10"/>
  <c r="AB6" i="10"/>
  <c r="AA6" i="10"/>
  <c r="Z6" i="10"/>
  <c r="Y6" i="10"/>
  <c r="X6" i="10"/>
  <c r="V6" i="10"/>
  <c r="U6" i="10"/>
  <c r="T6" i="10"/>
  <c r="S6" i="10"/>
  <c r="R6" i="10"/>
  <c r="Q6" i="10"/>
  <c r="F6" i="10"/>
  <c r="AF5" i="10"/>
  <c r="AE5" i="10"/>
  <c r="AD5" i="10"/>
  <c r="AC5" i="10"/>
  <c r="AB5" i="10"/>
  <c r="AA5" i="10"/>
  <c r="Z5" i="10"/>
  <c r="Y5" i="10"/>
  <c r="X5" i="10"/>
  <c r="V5" i="10"/>
  <c r="U5" i="10"/>
  <c r="T5" i="10"/>
  <c r="S5" i="10"/>
  <c r="R5" i="10"/>
  <c r="Q5" i="10"/>
  <c r="F5" i="10"/>
  <c r="AF4" i="10"/>
  <c r="AE4" i="10"/>
  <c r="AD4" i="10"/>
  <c r="AC4" i="10"/>
  <c r="AB4" i="10"/>
  <c r="AA4" i="10"/>
  <c r="Z4" i="10"/>
  <c r="Y4" i="10"/>
  <c r="X4" i="10"/>
  <c r="V4" i="10"/>
  <c r="U4" i="10"/>
  <c r="T4" i="10"/>
  <c r="S4" i="10"/>
  <c r="R4" i="10"/>
  <c r="Q4" i="10"/>
  <c r="F4" i="10"/>
  <c r="AF3" i="10"/>
  <c r="AE3" i="10"/>
  <c r="AD3" i="10"/>
  <c r="AC3" i="10"/>
  <c r="AB3" i="10"/>
  <c r="AA3" i="10"/>
  <c r="Z3" i="10"/>
  <c r="Y3" i="10"/>
  <c r="X3" i="10"/>
  <c r="V3" i="10"/>
  <c r="U3" i="10"/>
  <c r="T3" i="10"/>
  <c r="S3" i="10"/>
  <c r="R3" i="10"/>
  <c r="Q3" i="10"/>
  <c r="F3" i="10"/>
  <c r="AF2" i="10"/>
  <c r="AE2" i="10"/>
  <c r="AD2" i="10"/>
  <c r="AC2" i="10"/>
  <c r="AB2" i="10"/>
  <c r="AA2" i="10"/>
  <c r="Z2" i="10"/>
  <c r="Y2" i="10"/>
  <c r="X2" i="10"/>
  <c r="V2" i="10"/>
  <c r="U2" i="10"/>
  <c r="T2" i="10"/>
  <c r="S2" i="10"/>
  <c r="R2" i="10"/>
  <c r="Q2" i="10"/>
  <c r="F2" i="10"/>
  <c r="AF8" i="9"/>
  <c r="AE8" i="9"/>
  <c r="AD8" i="9"/>
  <c r="AC8" i="9"/>
  <c r="AB8" i="9"/>
  <c r="AA8" i="9"/>
  <c r="Z8" i="9"/>
  <c r="Y8" i="9"/>
  <c r="X8" i="9"/>
  <c r="V8" i="9"/>
  <c r="U8" i="9"/>
  <c r="T8" i="9"/>
  <c r="S8" i="9"/>
  <c r="R8" i="9"/>
  <c r="Q8" i="9"/>
  <c r="F8" i="9"/>
  <c r="AF7" i="9"/>
  <c r="AE7" i="9"/>
  <c r="AD7" i="9"/>
  <c r="AC7" i="9"/>
  <c r="AB7" i="9"/>
  <c r="AA7" i="9"/>
  <c r="Z7" i="9"/>
  <c r="Y7" i="9"/>
  <c r="X7" i="9"/>
  <c r="V7" i="9"/>
  <c r="U7" i="9"/>
  <c r="T7" i="9"/>
  <c r="S7" i="9"/>
  <c r="R7" i="9"/>
  <c r="Q7" i="9"/>
  <c r="F7" i="9"/>
  <c r="AF6" i="9"/>
  <c r="AE6" i="9"/>
  <c r="AD6" i="9"/>
  <c r="AC6" i="9"/>
  <c r="AB6" i="9"/>
  <c r="AA6" i="9"/>
  <c r="Z6" i="9"/>
  <c r="Y6" i="9"/>
  <c r="X6" i="9"/>
  <c r="V6" i="9"/>
  <c r="U6" i="9"/>
  <c r="T6" i="9"/>
  <c r="S6" i="9"/>
  <c r="R6" i="9"/>
  <c r="Q6" i="9"/>
  <c r="F6" i="9"/>
  <c r="AF5" i="9"/>
  <c r="AE5" i="9"/>
  <c r="AD5" i="9"/>
  <c r="AC5" i="9"/>
  <c r="AB5" i="9"/>
  <c r="AA5" i="9"/>
  <c r="Z5" i="9"/>
  <c r="Y5" i="9"/>
  <c r="X5" i="9"/>
  <c r="V5" i="9"/>
  <c r="U5" i="9"/>
  <c r="T5" i="9"/>
  <c r="S5" i="9"/>
  <c r="R5" i="9"/>
  <c r="Q5" i="9"/>
  <c r="F5" i="9"/>
  <c r="AF4" i="9"/>
  <c r="AE4" i="9"/>
  <c r="AD4" i="9"/>
  <c r="AC4" i="9"/>
  <c r="AB4" i="9"/>
  <c r="AA4" i="9"/>
  <c r="Z4" i="9"/>
  <c r="Y4" i="9"/>
  <c r="X4" i="9"/>
  <c r="V4" i="9"/>
  <c r="U4" i="9"/>
  <c r="T4" i="9"/>
  <c r="S4" i="9"/>
  <c r="R4" i="9"/>
  <c r="Q4" i="9"/>
  <c r="F4" i="9"/>
  <c r="AF3" i="9"/>
  <c r="AE3" i="9"/>
  <c r="AD3" i="9"/>
  <c r="AC3" i="9"/>
  <c r="AB3" i="9"/>
  <c r="AA3" i="9"/>
  <c r="Z3" i="9"/>
  <c r="Y3" i="9"/>
  <c r="X3" i="9"/>
  <c r="V3" i="9"/>
  <c r="U3" i="9"/>
  <c r="T3" i="9"/>
  <c r="S3" i="9"/>
  <c r="R3" i="9"/>
  <c r="Q3" i="9"/>
  <c r="F3" i="9"/>
  <c r="AF2" i="9"/>
  <c r="AE2" i="9"/>
  <c r="AD2" i="9"/>
  <c r="AC2" i="9"/>
  <c r="AB2" i="9"/>
  <c r="AA2" i="9"/>
  <c r="Z2" i="9"/>
  <c r="Y2" i="9"/>
  <c r="X2" i="9"/>
  <c r="V2" i="9"/>
  <c r="U2" i="9"/>
  <c r="T2" i="9"/>
  <c r="S2" i="9"/>
  <c r="R2" i="9"/>
  <c r="Q2" i="9"/>
  <c r="F2" i="9"/>
  <c r="AF8" i="8"/>
  <c r="AE8" i="8"/>
  <c r="AD8" i="8"/>
  <c r="AC8" i="8"/>
  <c r="AB8" i="8"/>
  <c r="AA8" i="8"/>
  <c r="Z8" i="8"/>
  <c r="Y8" i="8"/>
  <c r="X8" i="8"/>
  <c r="V8" i="8"/>
  <c r="U8" i="8"/>
  <c r="T8" i="8"/>
  <c r="S8" i="8"/>
  <c r="R8" i="8"/>
  <c r="Q8" i="8"/>
  <c r="F8" i="8"/>
  <c r="AF7" i="8"/>
  <c r="AE7" i="8"/>
  <c r="AD7" i="8"/>
  <c r="AC7" i="8"/>
  <c r="AB7" i="8"/>
  <c r="AA7" i="8"/>
  <c r="Z7" i="8"/>
  <c r="Y7" i="8"/>
  <c r="X7" i="8"/>
  <c r="V7" i="8"/>
  <c r="U7" i="8"/>
  <c r="T7" i="8"/>
  <c r="S7" i="8"/>
  <c r="R7" i="8"/>
  <c r="Q7" i="8"/>
  <c r="F7" i="8"/>
  <c r="AF6" i="8"/>
  <c r="AE6" i="8"/>
  <c r="AD6" i="8"/>
  <c r="AC6" i="8"/>
  <c r="AB6" i="8"/>
  <c r="AA6" i="8"/>
  <c r="Z6" i="8"/>
  <c r="Y6" i="8"/>
  <c r="X6" i="8"/>
  <c r="V6" i="8"/>
  <c r="U6" i="8"/>
  <c r="T6" i="8"/>
  <c r="S6" i="8"/>
  <c r="R6" i="8"/>
  <c r="Q6" i="8"/>
  <c r="F6" i="8"/>
  <c r="AF5" i="8"/>
  <c r="AE5" i="8"/>
  <c r="AD5" i="8"/>
  <c r="AC5" i="8"/>
  <c r="AB5" i="8"/>
  <c r="AA5" i="8"/>
  <c r="Z5" i="8"/>
  <c r="Y5" i="8"/>
  <c r="X5" i="8"/>
  <c r="V5" i="8"/>
  <c r="U5" i="8"/>
  <c r="T5" i="8"/>
  <c r="S5" i="8"/>
  <c r="R5" i="8"/>
  <c r="Q5" i="8"/>
  <c r="F5" i="8"/>
  <c r="AF4" i="8"/>
  <c r="AE4" i="8"/>
  <c r="AD4" i="8"/>
  <c r="AC4" i="8"/>
  <c r="AB4" i="8"/>
  <c r="AA4" i="8"/>
  <c r="Z4" i="8"/>
  <c r="Y4" i="8"/>
  <c r="X4" i="8"/>
  <c r="V4" i="8"/>
  <c r="U4" i="8"/>
  <c r="T4" i="8"/>
  <c r="S4" i="8"/>
  <c r="R4" i="8"/>
  <c r="Q4" i="8"/>
  <c r="F4" i="8"/>
  <c r="AF3" i="8"/>
  <c r="AE3" i="8"/>
  <c r="AD3" i="8"/>
  <c r="AC3" i="8"/>
  <c r="AB3" i="8"/>
  <c r="AA3" i="8"/>
  <c r="Z3" i="8"/>
  <c r="Y3" i="8"/>
  <c r="X3" i="8"/>
  <c r="V3" i="8"/>
  <c r="U3" i="8"/>
  <c r="T3" i="8"/>
  <c r="S3" i="8"/>
  <c r="R3" i="8"/>
  <c r="Q3" i="8"/>
  <c r="F3" i="8"/>
  <c r="AF2" i="8"/>
  <c r="AE2" i="8"/>
  <c r="AD2" i="8"/>
  <c r="AC2" i="8"/>
  <c r="AB2" i="8"/>
  <c r="AA2" i="8"/>
  <c r="Z2" i="8"/>
  <c r="Y2" i="8"/>
  <c r="X2" i="8"/>
  <c r="V2" i="8"/>
  <c r="U2" i="8"/>
  <c r="T2" i="8"/>
  <c r="S2" i="8"/>
  <c r="R2" i="8"/>
  <c r="Q2" i="8"/>
  <c r="F2" i="8"/>
  <c r="F3" i="7"/>
  <c r="F4" i="7"/>
  <c r="F5" i="7"/>
  <c r="F6" i="7"/>
  <c r="F7" i="7"/>
  <c r="F8" i="7"/>
  <c r="F2" i="7"/>
  <c r="F3" i="6"/>
  <c r="F4" i="6"/>
  <c r="F5" i="6"/>
  <c r="F6" i="6"/>
  <c r="F7" i="6"/>
  <c r="F8" i="6"/>
  <c r="F2" i="6"/>
  <c r="F3" i="5"/>
  <c r="F4" i="5"/>
  <c r="F5" i="5"/>
  <c r="F6" i="5"/>
  <c r="F7" i="5"/>
  <c r="F8" i="5"/>
  <c r="F2" i="5"/>
  <c r="F3" i="1"/>
  <c r="F4" i="1"/>
  <c r="F5" i="1"/>
  <c r="F6" i="1"/>
  <c r="F7" i="1"/>
  <c r="F8" i="1"/>
  <c r="F2" i="1"/>
  <c r="AF8" i="7"/>
  <c r="AE8" i="7"/>
  <c r="AD8" i="7"/>
  <c r="AC8" i="7"/>
  <c r="AB8" i="7"/>
  <c r="AA8" i="7"/>
  <c r="Z8" i="7"/>
  <c r="Y8" i="7"/>
  <c r="X8" i="7"/>
  <c r="V8" i="7"/>
  <c r="U8" i="7"/>
  <c r="T8" i="7"/>
  <c r="S8" i="7"/>
  <c r="R8" i="7"/>
  <c r="Q8" i="7"/>
  <c r="AF7" i="7"/>
  <c r="AE7" i="7"/>
  <c r="AD7" i="7"/>
  <c r="AC7" i="7"/>
  <c r="AB7" i="7"/>
  <c r="AA7" i="7"/>
  <c r="Z7" i="7"/>
  <c r="Y7" i="7"/>
  <c r="X7" i="7"/>
  <c r="V7" i="7"/>
  <c r="U7" i="7"/>
  <c r="T7" i="7"/>
  <c r="S7" i="7"/>
  <c r="R7" i="7"/>
  <c r="Q7" i="7"/>
  <c r="AF6" i="7"/>
  <c r="AE6" i="7"/>
  <c r="AD6" i="7"/>
  <c r="AC6" i="7"/>
  <c r="AB6" i="7"/>
  <c r="AA6" i="7"/>
  <c r="Z6" i="7"/>
  <c r="Y6" i="7"/>
  <c r="X6" i="7"/>
  <c r="V6" i="7"/>
  <c r="U6" i="7"/>
  <c r="T6" i="7"/>
  <c r="S6" i="7"/>
  <c r="R6" i="7"/>
  <c r="Q6" i="7"/>
  <c r="AF5" i="7"/>
  <c r="AE5" i="7"/>
  <c r="AD5" i="7"/>
  <c r="AC5" i="7"/>
  <c r="AB5" i="7"/>
  <c r="AA5" i="7"/>
  <c r="Z5" i="7"/>
  <c r="Y5" i="7"/>
  <c r="X5" i="7"/>
  <c r="V5" i="7"/>
  <c r="U5" i="7"/>
  <c r="T5" i="7"/>
  <c r="S5" i="7"/>
  <c r="R5" i="7"/>
  <c r="Q5" i="7"/>
  <c r="AF4" i="7"/>
  <c r="AE4" i="7"/>
  <c r="AD4" i="7"/>
  <c r="AC4" i="7"/>
  <c r="AB4" i="7"/>
  <c r="AA4" i="7"/>
  <c r="Z4" i="7"/>
  <c r="Y4" i="7"/>
  <c r="X4" i="7"/>
  <c r="V4" i="7"/>
  <c r="U4" i="7"/>
  <c r="T4" i="7"/>
  <c r="S4" i="7"/>
  <c r="R4" i="7"/>
  <c r="Q4" i="7"/>
  <c r="AF3" i="7"/>
  <c r="AE3" i="7"/>
  <c r="AD3" i="7"/>
  <c r="AC3" i="7"/>
  <c r="AB3" i="7"/>
  <c r="AA3" i="7"/>
  <c r="Z3" i="7"/>
  <c r="Y3" i="7"/>
  <c r="X3" i="7"/>
  <c r="V3" i="7"/>
  <c r="U3" i="7"/>
  <c r="T3" i="7"/>
  <c r="S3" i="7"/>
  <c r="R3" i="7"/>
  <c r="Q3" i="7"/>
  <c r="AF2" i="7"/>
  <c r="AE2" i="7"/>
  <c r="AD2" i="7"/>
  <c r="AC2" i="7"/>
  <c r="AB2" i="7"/>
  <c r="AA2" i="7"/>
  <c r="Z2" i="7"/>
  <c r="Y2" i="7"/>
  <c r="X2" i="7"/>
  <c r="V2" i="7"/>
  <c r="U2" i="7"/>
  <c r="T2" i="7"/>
  <c r="S2" i="7"/>
  <c r="R2" i="7"/>
  <c r="Q2" i="7"/>
  <c r="AF8" i="6"/>
  <c r="AE8" i="6"/>
  <c r="AD8" i="6"/>
  <c r="AC8" i="6"/>
  <c r="AB8" i="6"/>
  <c r="AA8" i="6"/>
  <c r="Z8" i="6"/>
  <c r="Y8" i="6"/>
  <c r="X8" i="6"/>
  <c r="V8" i="6"/>
  <c r="U8" i="6"/>
  <c r="T8" i="6"/>
  <c r="S8" i="6"/>
  <c r="R8" i="6"/>
  <c r="Q8" i="6"/>
  <c r="AF7" i="6"/>
  <c r="AE7" i="6"/>
  <c r="AD7" i="6"/>
  <c r="AC7" i="6"/>
  <c r="AB7" i="6"/>
  <c r="AA7" i="6"/>
  <c r="Z7" i="6"/>
  <c r="Y7" i="6"/>
  <c r="X7" i="6"/>
  <c r="V7" i="6"/>
  <c r="U7" i="6"/>
  <c r="T7" i="6"/>
  <c r="S7" i="6"/>
  <c r="R7" i="6"/>
  <c r="Q7" i="6"/>
  <c r="AF6" i="6"/>
  <c r="AE6" i="6"/>
  <c r="AD6" i="6"/>
  <c r="AC6" i="6"/>
  <c r="AB6" i="6"/>
  <c r="AA6" i="6"/>
  <c r="Z6" i="6"/>
  <c r="Y6" i="6"/>
  <c r="X6" i="6"/>
  <c r="V6" i="6"/>
  <c r="U6" i="6"/>
  <c r="T6" i="6"/>
  <c r="S6" i="6"/>
  <c r="R6" i="6"/>
  <c r="Q6" i="6"/>
  <c r="AF5" i="6"/>
  <c r="AE5" i="6"/>
  <c r="AD5" i="6"/>
  <c r="AC5" i="6"/>
  <c r="AB5" i="6"/>
  <c r="AA5" i="6"/>
  <c r="Z5" i="6"/>
  <c r="Y5" i="6"/>
  <c r="X5" i="6"/>
  <c r="V5" i="6"/>
  <c r="U5" i="6"/>
  <c r="T5" i="6"/>
  <c r="S5" i="6"/>
  <c r="R5" i="6"/>
  <c r="Q5" i="6"/>
  <c r="AF4" i="6"/>
  <c r="AE4" i="6"/>
  <c r="AD4" i="6"/>
  <c r="AC4" i="6"/>
  <c r="AB4" i="6"/>
  <c r="AA4" i="6"/>
  <c r="Z4" i="6"/>
  <c r="Y4" i="6"/>
  <c r="X4" i="6"/>
  <c r="V4" i="6"/>
  <c r="U4" i="6"/>
  <c r="T4" i="6"/>
  <c r="S4" i="6"/>
  <c r="R4" i="6"/>
  <c r="Q4" i="6"/>
  <c r="AF3" i="6"/>
  <c r="AE3" i="6"/>
  <c r="AD3" i="6"/>
  <c r="AC3" i="6"/>
  <c r="AB3" i="6"/>
  <c r="AA3" i="6"/>
  <c r="Z3" i="6"/>
  <c r="Y3" i="6"/>
  <c r="X3" i="6"/>
  <c r="V3" i="6"/>
  <c r="U3" i="6"/>
  <c r="T3" i="6"/>
  <c r="S3" i="6"/>
  <c r="R3" i="6"/>
  <c r="Q3" i="6"/>
  <c r="AF2" i="6"/>
  <c r="AE2" i="6"/>
  <c r="AD2" i="6"/>
  <c r="AC2" i="6"/>
  <c r="AB2" i="6"/>
  <c r="AA2" i="6"/>
  <c r="Z2" i="6"/>
  <c r="Y2" i="6"/>
  <c r="X2" i="6"/>
  <c r="V2" i="6"/>
  <c r="U2" i="6"/>
  <c r="T2" i="6"/>
  <c r="S2" i="6"/>
  <c r="R2" i="6"/>
  <c r="Q2" i="6"/>
  <c r="AF8" i="5"/>
  <c r="AE8" i="5"/>
  <c r="AD8" i="5"/>
  <c r="AC8" i="5"/>
  <c r="AB8" i="5"/>
  <c r="AA8" i="5"/>
  <c r="Z8" i="5"/>
  <c r="Y8" i="5"/>
  <c r="X8" i="5"/>
  <c r="V8" i="5"/>
  <c r="U8" i="5"/>
  <c r="T8" i="5"/>
  <c r="S8" i="5"/>
  <c r="R8" i="5"/>
  <c r="Q8" i="5"/>
  <c r="AF7" i="5"/>
  <c r="AE7" i="5"/>
  <c r="AD7" i="5"/>
  <c r="AC7" i="5"/>
  <c r="AB7" i="5"/>
  <c r="AA7" i="5"/>
  <c r="Z7" i="5"/>
  <c r="Y7" i="5"/>
  <c r="X7" i="5"/>
  <c r="V7" i="5"/>
  <c r="U7" i="5"/>
  <c r="T7" i="5"/>
  <c r="S7" i="5"/>
  <c r="R7" i="5"/>
  <c r="Q7" i="5"/>
  <c r="AF6" i="5"/>
  <c r="AE6" i="5"/>
  <c r="AD6" i="5"/>
  <c r="AC6" i="5"/>
  <c r="AB6" i="5"/>
  <c r="AA6" i="5"/>
  <c r="Z6" i="5"/>
  <c r="Y6" i="5"/>
  <c r="X6" i="5"/>
  <c r="V6" i="5"/>
  <c r="U6" i="5"/>
  <c r="T6" i="5"/>
  <c r="S6" i="5"/>
  <c r="R6" i="5"/>
  <c r="Q6" i="5"/>
  <c r="AF5" i="5"/>
  <c r="AE5" i="5"/>
  <c r="AD5" i="5"/>
  <c r="AC5" i="5"/>
  <c r="AB5" i="5"/>
  <c r="AA5" i="5"/>
  <c r="Z5" i="5"/>
  <c r="Y5" i="5"/>
  <c r="X5" i="5"/>
  <c r="V5" i="5"/>
  <c r="U5" i="5"/>
  <c r="T5" i="5"/>
  <c r="S5" i="5"/>
  <c r="R5" i="5"/>
  <c r="Q5" i="5"/>
  <c r="AF4" i="5"/>
  <c r="AE4" i="5"/>
  <c r="AD4" i="5"/>
  <c r="AC4" i="5"/>
  <c r="AB4" i="5"/>
  <c r="AA4" i="5"/>
  <c r="Z4" i="5"/>
  <c r="Y4" i="5"/>
  <c r="X4" i="5"/>
  <c r="V4" i="5"/>
  <c r="U4" i="5"/>
  <c r="T4" i="5"/>
  <c r="S4" i="5"/>
  <c r="R4" i="5"/>
  <c r="Q4" i="5"/>
  <c r="AF3" i="5"/>
  <c r="AE3" i="5"/>
  <c r="AD3" i="5"/>
  <c r="AC3" i="5"/>
  <c r="AB3" i="5"/>
  <c r="AA3" i="5"/>
  <c r="Z3" i="5"/>
  <c r="Y3" i="5"/>
  <c r="X3" i="5"/>
  <c r="V3" i="5"/>
  <c r="U3" i="5"/>
  <c r="T3" i="5"/>
  <c r="S3" i="5"/>
  <c r="R3" i="5"/>
  <c r="Q3" i="5"/>
  <c r="AF2" i="5"/>
  <c r="AE2" i="5"/>
  <c r="AD2" i="5"/>
  <c r="AC2" i="5"/>
  <c r="AB2" i="5"/>
  <c r="AA2" i="5"/>
  <c r="Z2" i="5"/>
  <c r="Y2" i="5"/>
  <c r="X2" i="5"/>
  <c r="V2" i="5"/>
  <c r="U2" i="5"/>
  <c r="T2" i="5"/>
  <c r="S2" i="5"/>
  <c r="R2" i="5"/>
  <c r="Q2" i="5"/>
  <c r="Y3" i="1"/>
  <c r="Z3" i="1"/>
  <c r="AD3" i="1"/>
  <c r="AE3" i="1"/>
  <c r="AF3" i="1"/>
  <c r="Y4" i="1"/>
  <c r="Z4" i="1"/>
  <c r="AD4" i="1"/>
  <c r="AE4" i="1"/>
  <c r="AF4" i="1"/>
  <c r="Y5" i="1"/>
  <c r="Z5" i="1"/>
  <c r="AD5" i="1"/>
  <c r="AE5" i="1"/>
  <c r="AF5" i="1"/>
  <c r="Y6" i="1"/>
  <c r="Z6" i="1"/>
  <c r="AD6" i="1"/>
  <c r="AE6" i="1"/>
  <c r="AF6" i="1"/>
  <c r="Y7" i="1"/>
  <c r="Z7" i="1"/>
  <c r="AD7" i="1"/>
  <c r="AE7" i="1"/>
  <c r="AF7" i="1"/>
  <c r="Y8" i="1"/>
  <c r="Z8" i="1"/>
  <c r="AD8" i="1"/>
  <c r="AE8" i="1"/>
  <c r="AF8" i="1"/>
  <c r="AF2" i="1"/>
  <c r="AE2" i="1"/>
  <c r="AD2" i="1"/>
  <c r="Z2" i="1"/>
  <c r="Y2" i="1"/>
  <c r="X3" i="1"/>
  <c r="X4" i="1"/>
  <c r="X5" i="1"/>
  <c r="X6" i="1"/>
  <c r="X7" i="1"/>
  <c r="X8" i="1"/>
  <c r="X2" i="1"/>
  <c r="D10" i="4"/>
  <c r="E10" i="4" s="1"/>
  <c r="D9" i="4"/>
  <c r="E9" i="4" s="1"/>
  <c r="D8" i="4"/>
  <c r="E8" i="4" s="1"/>
  <c r="D7" i="4"/>
  <c r="E7" i="4" s="1"/>
  <c r="AC8" i="1" s="1"/>
  <c r="D6" i="4"/>
  <c r="E6" i="4" s="1"/>
  <c r="AB5" i="1" s="1"/>
  <c r="D5" i="4"/>
  <c r="E5" i="4" s="1"/>
  <c r="AA7" i="1" s="1"/>
  <c r="D4" i="4"/>
  <c r="E4" i="4" s="1"/>
  <c r="D3" i="4"/>
  <c r="E3" i="4" s="1"/>
  <c r="D2" i="4"/>
  <c r="E2" i="4" s="1"/>
  <c r="D7" i="3"/>
  <c r="E7" i="3" s="1"/>
  <c r="V3" i="1" s="1"/>
  <c r="D6" i="3"/>
  <c r="E6" i="3" s="1"/>
  <c r="U3" i="1" s="1"/>
  <c r="D5" i="3"/>
  <c r="E5" i="3" s="1"/>
  <c r="T5" i="1" s="1"/>
  <c r="D4" i="3"/>
  <c r="E4" i="3" s="1"/>
  <c r="S4" i="1" s="1"/>
  <c r="D3" i="3"/>
  <c r="E3" i="3" s="1"/>
  <c r="R7" i="1" s="1"/>
  <c r="D2" i="3"/>
  <c r="E2" i="3" s="1"/>
  <c r="Q4" i="1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2" i="2"/>
  <c r="E2" i="2" s="1"/>
  <c r="AC5" i="1" l="1"/>
  <c r="AC7" i="1"/>
  <c r="AC6" i="1"/>
  <c r="AC4" i="1"/>
  <c r="AC3" i="1"/>
  <c r="AC2" i="1"/>
  <c r="AB7" i="1"/>
  <c r="AB6" i="1"/>
  <c r="AB8" i="1"/>
  <c r="AB3" i="1"/>
  <c r="AB4" i="1"/>
  <c r="AB2" i="1"/>
  <c r="AA6" i="1"/>
  <c r="AA2" i="1"/>
  <c r="AA8" i="1"/>
  <c r="AA3" i="1"/>
  <c r="AA5" i="1"/>
  <c r="AA4" i="1"/>
  <c r="V7" i="1"/>
  <c r="V6" i="1"/>
  <c r="V5" i="1"/>
  <c r="V2" i="1"/>
  <c r="V4" i="1"/>
  <c r="V8" i="1"/>
  <c r="U8" i="1"/>
  <c r="U2" i="1"/>
  <c r="U5" i="1"/>
  <c r="U6" i="1"/>
  <c r="U4" i="1"/>
  <c r="U7" i="1"/>
  <c r="T4" i="1"/>
  <c r="T2" i="1"/>
  <c r="T3" i="1"/>
  <c r="T8" i="1"/>
  <c r="T7" i="1"/>
  <c r="T6" i="1"/>
  <c r="S2" i="1"/>
  <c r="S7" i="1"/>
  <c r="S8" i="1"/>
  <c r="S5" i="1"/>
  <c r="S3" i="1"/>
  <c r="S6" i="1"/>
  <c r="R5" i="1"/>
  <c r="R4" i="1"/>
  <c r="R6" i="1"/>
  <c r="R3" i="1"/>
  <c r="R2" i="1"/>
  <c r="R8" i="1"/>
  <c r="Q2" i="1"/>
  <c r="Q8" i="1"/>
  <c r="Q5" i="1"/>
  <c r="Q6" i="1"/>
  <c r="Q7" i="1"/>
  <c r="Q3" i="1"/>
</calcChain>
</file>

<file path=xl/sharedStrings.xml><?xml version="1.0" encoding="utf-8"?>
<sst xmlns="http://schemas.openxmlformats.org/spreadsheetml/2006/main" count="689" uniqueCount="38">
  <si>
    <t>Health</t>
  </si>
  <si>
    <t>Armor</t>
  </si>
  <si>
    <t>Toughness</t>
  </si>
  <si>
    <t>Damage</t>
  </si>
  <si>
    <t>Damage Spread</t>
  </si>
  <si>
    <t>Loot Spread</t>
  </si>
  <si>
    <t>Level</t>
  </si>
  <si>
    <t>Tier</t>
  </si>
  <si>
    <t>Main Low</t>
  </si>
  <si>
    <t>Main High</t>
  </si>
  <si>
    <t>Soldier</t>
  </si>
  <si>
    <t>T0 Sword</t>
  </si>
  <si>
    <t>T1 Sword</t>
  </si>
  <si>
    <t>T2 Sword</t>
  </si>
  <si>
    <t>Average</t>
  </si>
  <si>
    <t>Crit Average</t>
  </si>
  <si>
    <t>T3 Sword</t>
  </si>
  <si>
    <t>T4 Sword</t>
  </si>
  <si>
    <t>T5 Sword</t>
  </si>
  <si>
    <t>T6 Sword</t>
  </si>
  <si>
    <t>Soldier's Sword</t>
  </si>
  <si>
    <t>Value</t>
  </si>
  <si>
    <t>Custom Multiplier</t>
  </si>
  <si>
    <t>T1 Axe</t>
  </si>
  <si>
    <t>T2 Axe</t>
  </si>
  <si>
    <t>T3 Axe</t>
  </si>
  <si>
    <t>T4 Axe</t>
  </si>
  <si>
    <t>T5 Axe</t>
  </si>
  <si>
    <t>T6 Axe</t>
  </si>
  <si>
    <t>Reaper I</t>
  </si>
  <si>
    <t>Reaper II</t>
  </si>
  <si>
    <t>Reaper III</t>
  </si>
  <si>
    <t>T1 Scythe</t>
  </si>
  <si>
    <t>T2 Scythe</t>
  </si>
  <si>
    <t>T3 Scythe</t>
  </si>
  <si>
    <t>T4 Scythe</t>
  </si>
  <si>
    <t>T5 Scythe</t>
  </si>
  <si>
    <t>T6 Scythe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</si>
</sst>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'Zombie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24</c:v>
                </c:pt>
                <c:pt idx="5">
                  <c:v>38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0-4BCA-9844-235FEACF6F47}"/>
            </c:ext>
          </c:extLst>
        </c:ser>
        <c:ser>
          <c:idx val="2"/>
          <c:order val="2"/>
          <c:tx>
            <c:strRef>
              <c:f>'Zombie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0-4BCA-9844-235FEACF6F47}"/>
            </c:ext>
          </c:extLst>
        </c:ser>
        <c:ser>
          <c:idx val="3"/>
          <c:order val="3"/>
          <c:tx>
            <c:strRef>
              <c:f>'Zombie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0-4BCA-9844-235FEACF6F47}"/>
            </c:ext>
          </c:extLst>
        </c:ser>
        <c:ser>
          <c:idx val="4"/>
          <c:order val="4"/>
          <c:tx>
            <c:strRef>
              <c:f>'Zombie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0-4BCA-9844-235FEACF6F47}"/>
            </c:ext>
          </c:extLst>
        </c:ser>
        <c:ser>
          <c:idx val="5"/>
          <c:order val="5"/>
          <c:tx>
            <c:strRef>
              <c:f>'Zombie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'Zombie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0-4BCA-9844-235FEACF6F47}"/>
            </c:ext>
          </c:extLst>
        </c:ser>
        <c:ser>
          <c:idx val="6"/>
          <c:order val="6"/>
          <c:tx>
            <c:strRef>
              <c:f>'Zombie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C0-4BCA-9844-235FEACF6F47}"/>
            </c:ext>
          </c:extLst>
        </c:ser>
        <c:ser>
          <c:idx val="7"/>
          <c:order val="7"/>
          <c:tx>
            <c:strRef>
              <c:f>'Zombie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C0-4BCA-9844-235FEACF6F47}"/>
            </c:ext>
          </c:extLst>
        </c:ser>
        <c:ser>
          <c:idx val="12"/>
          <c:order val="8"/>
          <c:tx>
            <c:strRef>
              <c:f>'Zombie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19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C0-4BCA-9844-235FEACF6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4C0-4BCA-9844-235FEACF6F47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'Cave Spider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B-4821-AD1F-BB4646CC80FB}"/>
            </c:ext>
          </c:extLst>
        </c:ser>
        <c:ser>
          <c:idx val="2"/>
          <c:order val="2"/>
          <c:tx>
            <c:strRef>
              <c:f>'Cave Spider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16</c:v>
                </c:pt>
                <c:pt idx="5">
                  <c:v>38</c:v>
                </c:pt>
                <c:pt idx="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B-4821-AD1F-BB4646CC80FB}"/>
            </c:ext>
          </c:extLst>
        </c:ser>
        <c:ser>
          <c:idx val="3"/>
          <c:order val="3"/>
          <c:tx>
            <c:strRef>
              <c:f>'Cave Spider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Stats'!$J$2:$J$8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B-4821-AD1F-BB4646CC80FB}"/>
            </c:ext>
          </c:extLst>
        </c:ser>
        <c:ser>
          <c:idx val="4"/>
          <c:order val="4"/>
          <c:tx>
            <c:strRef>
              <c:f>'Cave Spider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B-4821-AD1F-BB4646CC80FB}"/>
            </c:ext>
          </c:extLst>
        </c:ser>
        <c:ser>
          <c:idx val="5"/>
          <c:order val="5"/>
          <c:tx>
            <c:strRef>
              <c:f>'Cave Spider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CB-4821-AD1F-BB4646CC80FB}"/>
            </c:ext>
          </c:extLst>
        </c:ser>
        <c:ser>
          <c:idx val="6"/>
          <c:order val="6"/>
          <c:tx>
            <c:strRef>
              <c:f>'Cave Spider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CB-4821-AD1F-BB4646CC80FB}"/>
            </c:ext>
          </c:extLst>
        </c:ser>
        <c:ser>
          <c:idx val="7"/>
          <c:order val="7"/>
          <c:tx>
            <c:strRef>
              <c:f>'Cave Spider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CB-4821-AD1F-BB4646CC80FB}"/>
            </c:ext>
          </c:extLst>
        </c:ser>
        <c:ser>
          <c:idx val="12"/>
          <c:order val="8"/>
          <c:tx>
            <c:strRef>
              <c:f>'Cave Spider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19</c:v>
                </c:pt>
                <c:pt idx="5">
                  <c:v>66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CB-4821-AD1F-BB4646CC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'Cave 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'Cave 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2CB-4821-AD1F-BB4646CC80FB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'Cave Spider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7-4516-A436-E62AA07CBD6E}"/>
            </c:ext>
          </c:extLst>
        </c:ser>
        <c:ser>
          <c:idx val="2"/>
          <c:order val="2"/>
          <c:tx>
            <c:strRef>
              <c:f>'Cave Spider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7-4516-A436-E62AA07CBD6E}"/>
            </c:ext>
          </c:extLst>
        </c:ser>
        <c:ser>
          <c:idx val="3"/>
          <c:order val="3"/>
          <c:tx>
            <c:strRef>
              <c:f>'Cave Spider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B7-4516-A436-E62AA07CBD6E}"/>
            </c:ext>
          </c:extLst>
        </c:ser>
        <c:ser>
          <c:idx val="4"/>
          <c:order val="4"/>
          <c:tx>
            <c:strRef>
              <c:f>'Cave Spider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B7-4516-A436-E62AA07CBD6E}"/>
            </c:ext>
          </c:extLst>
        </c:ser>
        <c:ser>
          <c:idx val="5"/>
          <c:order val="5"/>
          <c:tx>
            <c:strRef>
              <c:f>'Cave Spider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B7-4516-A436-E62AA07CBD6E}"/>
            </c:ext>
          </c:extLst>
        </c:ser>
        <c:ser>
          <c:idx val="6"/>
          <c:order val="6"/>
          <c:tx>
            <c:strRef>
              <c:f>'Cave Spider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B7-4516-A436-E62AA07CB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'Cave 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'Cave 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2B7-4516-A436-E62AA07CBD6E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'Cave Spider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Stats'!$X$2:$X$8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D-45EE-A858-FDBE673201E4}"/>
            </c:ext>
          </c:extLst>
        </c:ser>
        <c:ser>
          <c:idx val="2"/>
          <c:order val="2"/>
          <c:tx>
            <c:strRef>
              <c:f>'Cave Spider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Stats'!$Y$2:$Y$8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D-45EE-A858-FDBE673201E4}"/>
            </c:ext>
          </c:extLst>
        </c:ser>
        <c:ser>
          <c:idx val="3"/>
          <c:order val="3"/>
          <c:tx>
            <c:strRef>
              <c:f>'Cave Spider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Stats'!$Z$2:$Z$8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D-45EE-A858-FDBE673201E4}"/>
            </c:ext>
          </c:extLst>
        </c:ser>
        <c:ser>
          <c:idx val="4"/>
          <c:order val="4"/>
          <c:tx>
            <c:strRef>
              <c:f>'Cave Spider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DD-45EE-A858-FDBE673201E4}"/>
            </c:ext>
          </c:extLst>
        </c:ser>
        <c:ser>
          <c:idx val="5"/>
          <c:order val="5"/>
          <c:tx>
            <c:strRef>
              <c:f>'Cave Spider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DD-45EE-A858-FDBE673201E4}"/>
            </c:ext>
          </c:extLst>
        </c:ser>
        <c:ser>
          <c:idx val="6"/>
          <c:order val="6"/>
          <c:tx>
            <c:strRef>
              <c:f>'Cave Spider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DD-45EE-A858-FDBE673201E4}"/>
            </c:ext>
          </c:extLst>
        </c:ser>
        <c:ser>
          <c:idx val="7"/>
          <c:order val="7"/>
          <c:tx>
            <c:strRef>
              <c:f>'Cave Spider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DD-45EE-A858-FDBE673201E4}"/>
            </c:ext>
          </c:extLst>
        </c:ser>
        <c:ser>
          <c:idx val="8"/>
          <c:order val="8"/>
          <c:tx>
            <c:strRef>
              <c:f>'Cave Spider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DD-45EE-A858-FDBE673201E4}"/>
            </c:ext>
          </c:extLst>
        </c:ser>
        <c:ser>
          <c:idx val="9"/>
          <c:order val="9"/>
          <c:tx>
            <c:strRef>
              <c:f>'Cave Spider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DD-45EE-A858-FDBE67320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'Cave 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'Cave 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BDD-45EE-A858-FDBE673201E4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'Phantom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9-4C23-AB87-CC4FBE79D67A}"/>
            </c:ext>
          </c:extLst>
        </c:ser>
        <c:ser>
          <c:idx val="2"/>
          <c:order val="2"/>
          <c:tx>
            <c:strRef>
              <c:f>'Phantom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9-4C23-AB87-CC4FBE79D67A}"/>
            </c:ext>
          </c:extLst>
        </c:ser>
        <c:ser>
          <c:idx val="3"/>
          <c:order val="3"/>
          <c:tx>
            <c:strRef>
              <c:f>'Phantom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9-4C23-AB87-CC4FBE79D67A}"/>
            </c:ext>
          </c:extLst>
        </c:ser>
        <c:ser>
          <c:idx val="4"/>
          <c:order val="4"/>
          <c:tx>
            <c:strRef>
              <c:f>'Phantom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79-4C23-AB87-CC4FBE79D67A}"/>
            </c:ext>
          </c:extLst>
        </c:ser>
        <c:ser>
          <c:idx val="5"/>
          <c:order val="5"/>
          <c:tx>
            <c:strRef>
              <c:f>'Phantom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79-4C23-AB87-CC4FBE79D67A}"/>
            </c:ext>
          </c:extLst>
        </c:ser>
        <c:ser>
          <c:idx val="6"/>
          <c:order val="6"/>
          <c:tx>
            <c:strRef>
              <c:f>'Phantom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79-4C23-AB87-CC4FBE79D67A}"/>
            </c:ext>
          </c:extLst>
        </c:ser>
        <c:ser>
          <c:idx val="7"/>
          <c:order val="7"/>
          <c:tx>
            <c:strRef>
              <c:f>'Phantom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79-4C23-AB87-CC4FBE79D67A}"/>
            </c:ext>
          </c:extLst>
        </c:ser>
        <c:ser>
          <c:idx val="12"/>
          <c:order val="8"/>
          <c:tx>
            <c:strRef>
              <c:f>'Phantom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79-4C23-AB87-CC4FBE79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'Phantom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'Phantom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879-4C23-AB87-CC4FBE79D67A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'Phantom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7-47B6-BA5C-6D7FCBBCBA9E}"/>
            </c:ext>
          </c:extLst>
        </c:ser>
        <c:ser>
          <c:idx val="2"/>
          <c:order val="2"/>
          <c:tx>
            <c:strRef>
              <c:f>'Phantom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7-47B6-BA5C-6D7FCBBCBA9E}"/>
            </c:ext>
          </c:extLst>
        </c:ser>
        <c:ser>
          <c:idx val="3"/>
          <c:order val="3"/>
          <c:tx>
            <c:strRef>
              <c:f>'Phantom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7-47B6-BA5C-6D7FCBBCBA9E}"/>
            </c:ext>
          </c:extLst>
        </c:ser>
        <c:ser>
          <c:idx val="4"/>
          <c:order val="4"/>
          <c:tx>
            <c:strRef>
              <c:f>'Phantom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C7-47B6-BA5C-6D7FCBBCBA9E}"/>
            </c:ext>
          </c:extLst>
        </c:ser>
        <c:ser>
          <c:idx val="5"/>
          <c:order val="5"/>
          <c:tx>
            <c:strRef>
              <c:f>'Phantom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C7-47B6-BA5C-6D7FCBBCBA9E}"/>
            </c:ext>
          </c:extLst>
        </c:ser>
        <c:ser>
          <c:idx val="6"/>
          <c:order val="6"/>
          <c:tx>
            <c:strRef>
              <c:f>'Phantom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C7-47B6-BA5C-6D7FCBBCB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'Phantom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'Phantom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FC7-47B6-BA5C-6D7FCBBCBA9E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'Phantom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Stats'!$X$2:$X$8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8-49C8-9D81-97404DD4F9E6}"/>
            </c:ext>
          </c:extLst>
        </c:ser>
        <c:ser>
          <c:idx val="2"/>
          <c:order val="2"/>
          <c:tx>
            <c:strRef>
              <c:f>'Phantom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8-49C8-9D81-97404DD4F9E6}"/>
            </c:ext>
          </c:extLst>
        </c:ser>
        <c:ser>
          <c:idx val="3"/>
          <c:order val="3"/>
          <c:tx>
            <c:strRef>
              <c:f>'Phantom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8-49C8-9D81-97404DD4F9E6}"/>
            </c:ext>
          </c:extLst>
        </c:ser>
        <c:ser>
          <c:idx val="4"/>
          <c:order val="4"/>
          <c:tx>
            <c:strRef>
              <c:f>'Phantom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8-49C8-9D81-97404DD4F9E6}"/>
            </c:ext>
          </c:extLst>
        </c:ser>
        <c:ser>
          <c:idx val="5"/>
          <c:order val="5"/>
          <c:tx>
            <c:strRef>
              <c:f>'Phantom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B8-49C8-9D81-97404DD4F9E6}"/>
            </c:ext>
          </c:extLst>
        </c:ser>
        <c:ser>
          <c:idx val="6"/>
          <c:order val="6"/>
          <c:tx>
            <c:strRef>
              <c:f>'Phantom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B8-49C8-9D81-97404DD4F9E6}"/>
            </c:ext>
          </c:extLst>
        </c:ser>
        <c:ser>
          <c:idx val="7"/>
          <c:order val="7"/>
          <c:tx>
            <c:strRef>
              <c:f>'Phantom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B8-49C8-9D81-97404DD4F9E6}"/>
            </c:ext>
          </c:extLst>
        </c:ser>
        <c:ser>
          <c:idx val="8"/>
          <c:order val="8"/>
          <c:tx>
            <c:strRef>
              <c:f>'Phantom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B8-49C8-9D81-97404DD4F9E6}"/>
            </c:ext>
          </c:extLst>
        </c:ser>
        <c:ser>
          <c:idx val="9"/>
          <c:order val="9"/>
          <c:tx>
            <c:strRef>
              <c:f>'Phantom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B8-49C8-9D81-97404DD4F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'Phantom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'Phantom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65B8-49C8-9D81-97404DD4F9E6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'Ghast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Stats'!$H$2:$H$8</c:f>
              <c:numCache>
                <c:formatCode>General</c:formatCode>
                <c:ptCount val="7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B-4F78-B2A8-3798624586DD}"/>
            </c:ext>
          </c:extLst>
        </c:ser>
        <c:ser>
          <c:idx val="2"/>
          <c:order val="2"/>
          <c:tx>
            <c:strRef>
              <c:f>'Ghast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Stats'!$I$2:$I$8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B-4F78-B2A8-3798624586DD}"/>
            </c:ext>
          </c:extLst>
        </c:ser>
        <c:ser>
          <c:idx val="3"/>
          <c:order val="3"/>
          <c:tx>
            <c:strRef>
              <c:f>'Ghast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Stats'!$J$2:$J$8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B-4F78-B2A8-3798624586DD}"/>
            </c:ext>
          </c:extLst>
        </c:ser>
        <c:ser>
          <c:idx val="4"/>
          <c:order val="4"/>
          <c:tx>
            <c:strRef>
              <c:f>'Ghast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Stats'!$K$2:$K$8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B-4F78-B2A8-3798624586DD}"/>
            </c:ext>
          </c:extLst>
        </c:ser>
        <c:ser>
          <c:idx val="5"/>
          <c:order val="5"/>
          <c:tx>
            <c:strRef>
              <c:f>'Ghast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'Ghast Stats'!$L$2:$L$8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CB-4F78-B2A8-3798624586DD}"/>
            </c:ext>
          </c:extLst>
        </c:ser>
        <c:ser>
          <c:idx val="6"/>
          <c:order val="6"/>
          <c:tx>
            <c:strRef>
              <c:f>'Ghast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Stats'!$M$2:$M$8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CB-4F78-B2A8-3798624586DD}"/>
            </c:ext>
          </c:extLst>
        </c:ser>
        <c:ser>
          <c:idx val="7"/>
          <c:order val="7"/>
          <c:tx>
            <c:strRef>
              <c:f>'Ghast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Stats'!$N$2:$N$8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CB-4F78-B2A8-3798624586DD}"/>
            </c:ext>
          </c:extLst>
        </c:ser>
        <c:ser>
          <c:idx val="12"/>
          <c:order val="8"/>
          <c:tx>
            <c:strRef>
              <c:f>'Ghast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Stats'!$O$2:$O$8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CB-4F78-B2A8-379862458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'Ghast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'Ghast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2CB-4F78-B2A8-3798624586DD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'Ghast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Stats'!$Q$2:$Q$8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426-8A9A-91005440BA51}"/>
            </c:ext>
          </c:extLst>
        </c:ser>
        <c:ser>
          <c:idx val="2"/>
          <c:order val="2"/>
          <c:tx>
            <c:strRef>
              <c:f>'Ghast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Stats'!$R$2:$R$8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2-4426-8A9A-91005440BA51}"/>
            </c:ext>
          </c:extLst>
        </c:ser>
        <c:ser>
          <c:idx val="3"/>
          <c:order val="3"/>
          <c:tx>
            <c:strRef>
              <c:f>'Ghast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Stats'!$S$2:$S$8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A2-4426-8A9A-91005440BA51}"/>
            </c:ext>
          </c:extLst>
        </c:ser>
        <c:ser>
          <c:idx val="4"/>
          <c:order val="4"/>
          <c:tx>
            <c:strRef>
              <c:f>'Ghast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Stats'!$T$2:$T$8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A2-4426-8A9A-91005440BA51}"/>
            </c:ext>
          </c:extLst>
        </c:ser>
        <c:ser>
          <c:idx val="5"/>
          <c:order val="5"/>
          <c:tx>
            <c:strRef>
              <c:f>'Ghast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'Ghast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A2-4426-8A9A-91005440BA51}"/>
            </c:ext>
          </c:extLst>
        </c:ser>
        <c:ser>
          <c:idx val="6"/>
          <c:order val="6"/>
          <c:tx>
            <c:strRef>
              <c:f>'Ghast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A2-4426-8A9A-91005440B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'Ghast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'Ghast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DA2-4426-8A9A-91005440BA51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'Ghast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Stats'!$X$2:$X$8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25</c:v>
                </c:pt>
                <c:pt idx="3">
                  <c:v>28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2-4959-870F-85DB4269832E}"/>
            </c:ext>
          </c:extLst>
        </c:ser>
        <c:ser>
          <c:idx val="2"/>
          <c:order val="2"/>
          <c:tx>
            <c:strRef>
              <c:f>'Ghast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Stats'!$Y$2:$Y$8</c:f>
              <c:numCache>
                <c:formatCode>General</c:formatCode>
                <c:ptCount val="7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2-4959-870F-85DB4269832E}"/>
            </c:ext>
          </c:extLst>
        </c:ser>
        <c:ser>
          <c:idx val="3"/>
          <c:order val="3"/>
          <c:tx>
            <c:strRef>
              <c:f>'Ghast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Stats'!$Z$2:$Z$8</c:f>
              <c:numCache>
                <c:formatCode>General</c:formatCode>
                <c:ptCount val="7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15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2-4959-870F-85DB4269832E}"/>
            </c:ext>
          </c:extLst>
        </c:ser>
        <c:ser>
          <c:idx val="4"/>
          <c:order val="4"/>
          <c:tx>
            <c:strRef>
              <c:f>'Ghast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Stats'!$AA$2:$AA$8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2-4959-870F-85DB4269832E}"/>
            </c:ext>
          </c:extLst>
        </c:ser>
        <c:ser>
          <c:idx val="5"/>
          <c:order val="5"/>
          <c:tx>
            <c:strRef>
              <c:f>'Ghast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'Ghast Stats'!$AB$2:$AB$8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2-4959-870F-85DB4269832E}"/>
            </c:ext>
          </c:extLst>
        </c:ser>
        <c:ser>
          <c:idx val="6"/>
          <c:order val="6"/>
          <c:tx>
            <c:strRef>
              <c:f>'Ghast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Stats'!$AC$2:$AC$8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62-4959-870F-85DB4269832E}"/>
            </c:ext>
          </c:extLst>
        </c:ser>
        <c:ser>
          <c:idx val="7"/>
          <c:order val="7"/>
          <c:tx>
            <c:strRef>
              <c:f>'Ghast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Stats'!$AD$2:$AD$8</c:f>
              <c:numCache>
                <c:formatCode>General</c:formatCode>
                <c:ptCount val="7"/>
                <c:pt idx="0">
                  <c:v>16</c:v>
                </c:pt>
                <c:pt idx="1">
                  <c:v>19</c:v>
                </c:pt>
                <c:pt idx="2">
                  <c:v>20</c:v>
                </c:pt>
                <c:pt idx="3">
                  <c:v>23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62-4959-870F-85DB4269832E}"/>
            </c:ext>
          </c:extLst>
        </c:ser>
        <c:ser>
          <c:idx val="8"/>
          <c:order val="8"/>
          <c:tx>
            <c:strRef>
              <c:f>'Ghast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Stats'!$AE$2:$AE$8</c:f>
              <c:numCache>
                <c:formatCode>General</c:formatCode>
                <c:ptCount val="7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62-4959-870F-85DB4269832E}"/>
            </c:ext>
          </c:extLst>
        </c:ser>
        <c:ser>
          <c:idx val="9"/>
          <c:order val="9"/>
          <c:tx>
            <c:strRef>
              <c:f>'Ghast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Stats'!$AF$2:$AF$8</c:f>
              <c:numCache>
                <c:formatCode>General</c:formatCode>
                <c:ptCount val="7"/>
                <c:pt idx="0">
                  <c:v>12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62-4959-870F-85DB42698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'Ghast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'Ghast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562-4959-870F-85DB4269832E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'Charged Creeper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Stats'!$H$2:$H$8</c:f>
              <c:numCache>
                <c:formatCode>General</c:formatCode>
                <c:ptCount val="7"/>
                <c:pt idx="0">
                  <c:v>9</c:v>
                </c:pt>
                <c:pt idx="1">
                  <c:v>13</c:v>
                </c:pt>
                <c:pt idx="2">
                  <c:v>18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4-4C40-BC64-839D7048F0A0}"/>
            </c:ext>
          </c:extLst>
        </c:ser>
        <c:ser>
          <c:idx val="2"/>
          <c:order val="2"/>
          <c:tx>
            <c:strRef>
              <c:f>'Charged Creeper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Stats'!$I$2:$I$8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4-4C40-BC64-839D7048F0A0}"/>
            </c:ext>
          </c:extLst>
        </c:ser>
        <c:ser>
          <c:idx val="3"/>
          <c:order val="3"/>
          <c:tx>
            <c:strRef>
              <c:f>'Charged Creeper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Stats'!$J$2:$J$8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4-4C40-BC64-839D7048F0A0}"/>
            </c:ext>
          </c:extLst>
        </c:ser>
        <c:ser>
          <c:idx val="4"/>
          <c:order val="4"/>
          <c:tx>
            <c:strRef>
              <c:f>'Charged Creeper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Stats'!$K$2:$K$8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4-4C40-BC64-839D7048F0A0}"/>
            </c:ext>
          </c:extLst>
        </c:ser>
        <c:ser>
          <c:idx val="5"/>
          <c:order val="5"/>
          <c:tx>
            <c:strRef>
              <c:f>'Charged Creeper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24-4C40-BC64-839D7048F0A0}"/>
            </c:ext>
          </c:extLst>
        </c:ser>
        <c:ser>
          <c:idx val="6"/>
          <c:order val="6"/>
          <c:tx>
            <c:strRef>
              <c:f>'Charged Creeper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Stats'!$M$2:$M$8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24-4C40-BC64-839D7048F0A0}"/>
            </c:ext>
          </c:extLst>
        </c:ser>
        <c:ser>
          <c:idx val="7"/>
          <c:order val="7"/>
          <c:tx>
            <c:strRef>
              <c:f>'Charged Creeper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Stats'!$N$2:$N$8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24-4C40-BC64-839D7048F0A0}"/>
            </c:ext>
          </c:extLst>
        </c:ser>
        <c:ser>
          <c:idx val="12"/>
          <c:order val="8"/>
          <c:tx>
            <c:strRef>
              <c:f>'Charged Creeper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Stats'!$O$2:$O$8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24-4C40-BC64-839D7048F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'Charged 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'Charged 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924-4C40-BC64-839D7048F0A0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'Zombie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0-4E29-AA9C-66C2DAA53D95}"/>
            </c:ext>
          </c:extLst>
        </c:ser>
        <c:ser>
          <c:idx val="2"/>
          <c:order val="2"/>
          <c:tx>
            <c:strRef>
              <c:f>'Zombie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0-4E29-AA9C-66C2DAA53D95}"/>
            </c:ext>
          </c:extLst>
        </c:ser>
        <c:ser>
          <c:idx val="3"/>
          <c:order val="3"/>
          <c:tx>
            <c:strRef>
              <c:f>'Zombie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0-4E29-AA9C-66C2DAA53D95}"/>
            </c:ext>
          </c:extLst>
        </c:ser>
        <c:ser>
          <c:idx val="4"/>
          <c:order val="4"/>
          <c:tx>
            <c:strRef>
              <c:f>'Zombie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0-4E29-AA9C-66C2DAA53D95}"/>
            </c:ext>
          </c:extLst>
        </c:ser>
        <c:ser>
          <c:idx val="5"/>
          <c:order val="5"/>
          <c:tx>
            <c:strRef>
              <c:f>'Zombie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'Zombie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70-4E29-AA9C-66C2DAA53D95}"/>
            </c:ext>
          </c:extLst>
        </c:ser>
        <c:ser>
          <c:idx val="6"/>
          <c:order val="6"/>
          <c:tx>
            <c:strRef>
              <c:f>'Zombie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70-4E29-AA9C-66C2DAA53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70-4E29-AA9C-66C2DAA53D95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'Charged Creeper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Stats'!$Q$2:$Q$8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8-4238-8423-FF478E3F5069}"/>
            </c:ext>
          </c:extLst>
        </c:ser>
        <c:ser>
          <c:idx val="2"/>
          <c:order val="2"/>
          <c:tx>
            <c:strRef>
              <c:f>'Charged Creeper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8-4238-8423-FF478E3F5069}"/>
            </c:ext>
          </c:extLst>
        </c:ser>
        <c:ser>
          <c:idx val="3"/>
          <c:order val="3"/>
          <c:tx>
            <c:strRef>
              <c:f>'Charged Creeper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Stats'!$S$2:$S$8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8-4238-8423-FF478E3F5069}"/>
            </c:ext>
          </c:extLst>
        </c:ser>
        <c:ser>
          <c:idx val="4"/>
          <c:order val="4"/>
          <c:tx>
            <c:strRef>
              <c:f>'Charged Creeper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8-4238-8423-FF478E3F5069}"/>
            </c:ext>
          </c:extLst>
        </c:ser>
        <c:ser>
          <c:idx val="5"/>
          <c:order val="5"/>
          <c:tx>
            <c:strRef>
              <c:f>'Charged Creeper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28-4238-8423-FF478E3F5069}"/>
            </c:ext>
          </c:extLst>
        </c:ser>
        <c:ser>
          <c:idx val="6"/>
          <c:order val="6"/>
          <c:tx>
            <c:strRef>
              <c:f>'Charged Creeper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28-4238-8423-FF478E3F5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'Charged 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'Charged 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F28-4238-8423-FF478E3F5069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'Charged Creeper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Stats'!$X$2:$X$8</c:f>
              <c:numCache>
                <c:formatCode>General</c:formatCode>
                <c:ptCount val="7"/>
                <c:pt idx="0">
                  <c:v>14</c:v>
                </c:pt>
                <c:pt idx="1">
                  <c:v>17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1-4E3C-AB7C-13BD7380B0DB}"/>
            </c:ext>
          </c:extLst>
        </c:ser>
        <c:ser>
          <c:idx val="2"/>
          <c:order val="2"/>
          <c:tx>
            <c:strRef>
              <c:f>'Charged Creeper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Stats'!$Y$2:$Y$8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1-4E3C-AB7C-13BD7380B0DB}"/>
            </c:ext>
          </c:extLst>
        </c:ser>
        <c:ser>
          <c:idx val="3"/>
          <c:order val="3"/>
          <c:tx>
            <c:strRef>
              <c:f>'Charged Creeper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Stats'!$Z$2:$Z$8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41-4E3C-AB7C-13BD7380B0DB}"/>
            </c:ext>
          </c:extLst>
        </c:ser>
        <c:ser>
          <c:idx val="4"/>
          <c:order val="4"/>
          <c:tx>
            <c:strRef>
              <c:f>'Charged Creeper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Stats'!$AA$2:$AA$8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41-4E3C-AB7C-13BD7380B0DB}"/>
            </c:ext>
          </c:extLst>
        </c:ser>
        <c:ser>
          <c:idx val="5"/>
          <c:order val="5"/>
          <c:tx>
            <c:strRef>
              <c:f>'Charged Creeper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Stats'!$AB$2:$AB$8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41-4E3C-AB7C-13BD7380B0DB}"/>
            </c:ext>
          </c:extLst>
        </c:ser>
        <c:ser>
          <c:idx val="6"/>
          <c:order val="6"/>
          <c:tx>
            <c:strRef>
              <c:f>'Charged Creeper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Stats'!$AC$2:$AC$8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41-4E3C-AB7C-13BD7380B0DB}"/>
            </c:ext>
          </c:extLst>
        </c:ser>
        <c:ser>
          <c:idx val="7"/>
          <c:order val="7"/>
          <c:tx>
            <c:strRef>
              <c:f>'Charged Creeper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Stats'!$AD$2:$AD$8</c:f>
              <c:numCache>
                <c:formatCode>General</c:formatCode>
                <c:ptCount val="7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41-4E3C-AB7C-13BD7380B0DB}"/>
            </c:ext>
          </c:extLst>
        </c:ser>
        <c:ser>
          <c:idx val="8"/>
          <c:order val="8"/>
          <c:tx>
            <c:strRef>
              <c:f>'Charged Creeper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Stats'!$AE$2:$AE$8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41-4E3C-AB7C-13BD7380B0DB}"/>
            </c:ext>
          </c:extLst>
        </c:ser>
        <c:ser>
          <c:idx val="9"/>
          <c:order val="9"/>
          <c:tx>
            <c:strRef>
              <c:f>'Charged Creeper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Stats'!$AF$2:$AF$8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41-4E3C-AB7C-13BD7380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'Charged 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'Charged 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241-4E3C-AB7C-13BD7380B0DB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'Creeper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2-426E-B8C1-979DC2A4047C}"/>
            </c:ext>
          </c:extLst>
        </c:ser>
        <c:ser>
          <c:idx val="2"/>
          <c:order val="2"/>
          <c:tx>
            <c:strRef>
              <c:f>'Creeper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2-426E-B8C1-979DC2A4047C}"/>
            </c:ext>
          </c:extLst>
        </c:ser>
        <c:ser>
          <c:idx val="3"/>
          <c:order val="3"/>
          <c:tx>
            <c:strRef>
              <c:f>'Creeper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2-426E-B8C1-979DC2A4047C}"/>
            </c:ext>
          </c:extLst>
        </c:ser>
        <c:ser>
          <c:idx val="4"/>
          <c:order val="4"/>
          <c:tx>
            <c:strRef>
              <c:f>'Creeper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82-426E-B8C1-979DC2A4047C}"/>
            </c:ext>
          </c:extLst>
        </c:ser>
        <c:ser>
          <c:idx val="5"/>
          <c:order val="5"/>
          <c:tx>
            <c:strRef>
              <c:f>'Creeper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82-426E-B8C1-979DC2A4047C}"/>
            </c:ext>
          </c:extLst>
        </c:ser>
        <c:ser>
          <c:idx val="6"/>
          <c:order val="6"/>
          <c:tx>
            <c:strRef>
              <c:f>'Creeper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82-426E-B8C1-979DC2A4047C}"/>
            </c:ext>
          </c:extLst>
        </c:ser>
        <c:ser>
          <c:idx val="7"/>
          <c:order val="7"/>
          <c:tx>
            <c:strRef>
              <c:f>'Creeper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82-426E-B8C1-979DC2A4047C}"/>
            </c:ext>
          </c:extLst>
        </c:ser>
        <c:ser>
          <c:idx val="12"/>
          <c:order val="8"/>
          <c:tx>
            <c:strRef>
              <c:f>'Creeper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82-426E-B8C1-979DC2A4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982-426E-B8C1-979DC2A4047C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'Creeper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E-4288-91DA-F308C4DD6AC6}"/>
            </c:ext>
          </c:extLst>
        </c:ser>
        <c:ser>
          <c:idx val="2"/>
          <c:order val="2"/>
          <c:tx>
            <c:strRef>
              <c:f>'Creeper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E-4288-91DA-F308C4DD6AC6}"/>
            </c:ext>
          </c:extLst>
        </c:ser>
        <c:ser>
          <c:idx val="3"/>
          <c:order val="3"/>
          <c:tx>
            <c:strRef>
              <c:f>'Creeper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E-4288-91DA-F308C4DD6AC6}"/>
            </c:ext>
          </c:extLst>
        </c:ser>
        <c:ser>
          <c:idx val="4"/>
          <c:order val="4"/>
          <c:tx>
            <c:strRef>
              <c:f>'Creeper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4E-4288-91DA-F308C4DD6AC6}"/>
            </c:ext>
          </c:extLst>
        </c:ser>
        <c:ser>
          <c:idx val="5"/>
          <c:order val="5"/>
          <c:tx>
            <c:strRef>
              <c:f>'Creeper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4E-4288-91DA-F308C4DD6AC6}"/>
            </c:ext>
          </c:extLst>
        </c:ser>
        <c:ser>
          <c:idx val="6"/>
          <c:order val="6"/>
          <c:tx>
            <c:strRef>
              <c:f>'Creeper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4E-4288-91DA-F308C4DD6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04E-4288-91DA-F308C4DD6AC6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'Creeper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Stats'!$X$2:$X$8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4-4DA8-9744-D885962B9402}"/>
            </c:ext>
          </c:extLst>
        </c:ser>
        <c:ser>
          <c:idx val="2"/>
          <c:order val="2"/>
          <c:tx>
            <c:strRef>
              <c:f>'Creeper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Stats'!$Y$2:$Y$8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4-4DA8-9744-D885962B9402}"/>
            </c:ext>
          </c:extLst>
        </c:ser>
        <c:ser>
          <c:idx val="3"/>
          <c:order val="3"/>
          <c:tx>
            <c:strRef>
              <c:f>'Creeper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Stats'!$Z$2:$Z$8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4-4DA8-9744-D885962B9402}"/>
            </c:ext>
          </c:extLst>
        </c:ser>
        <c:ser>
          <c:idx val="4"/>
          <c:order val="4"/>
          <c:tx>
            <c:strRef>
              <c:f>'Creeper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4-4DA8-9744-D885962B9402}"/>
            </c:ext>
          </c:extLst>
        </c:ser>
        <c:ser>
          <c:idx val="5"/>
          <c:order val="5"/>
          <c:tx>
            <c:strRef>
              <c:f>'Creeper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84-4DA8-9744-D885962B9402}"/>
            </c:ext>
          </c:extLst>
        </c:ser>
        <c:ser>
          <c:idx val="6"/>
          <c:order val="6"/>
          <c:tx>
            <c:strRef>
              <c:f>'Creeper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84-4DA8-9744-D885962B9402}"/>
            </c:ext>
          </c:extLst>
        </c:ser>
        <c:ser>
          <c:idx val="7"/>
          <c:order val="7"/>
          <c:tx>
            <c:strRef>
              <c:f>'Creeper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Stats'!$AD$2:$AD$8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84-4DA8-9744-D885962B9402}"/>
            </c:ext>
          </c:extLst>
        </c:ser>
        <c:ser>
          <c:idx val="8"/>
          <c:order val="8"/>
          <c:tx>
            <c:strRef>
              <c:f>'Creeper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84-4DA8-9744-D885962B9402}"/>
            </c:ext>
          </c:extLst>
        </c:ser>
        <c:ser>
          <c:idx val="9"/>
          <c:order val="9"/>
          <c:tx>
            <c:strRef>
              <c:f>'Creeper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Stats'!$AF$2:$AF$8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84-4DA8-9744-D885962B9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F84-4DA8-9744-D885962B9402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'Witch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'Witch Stats'!$H$2:$H$8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27</c:v>
                </c:pt>
                <c:pt idx="3">
                  <c:v>37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B-4624-9F41-AB1FECC2000D}"/>
            </c:ext>
          </c:extLst>
        </c:ser>
        <c:ser>
          <c:idx val="2"/>
          <c:order val="2"/>
          <c:tx>
            <c:strRef>
              <c:f>'Witch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'Witch Stats'!$I$2:$I$8</c:f>
              <c:numCache>
                <c:formatCode>General</c:formatCode>
                <c:ptCount val="7"/>
                <c:pt idx="0">
                  <c:v>11</c:v>
                </c:pt>
                <c:pt idx="1">
                  <c:v>14</c:v>
                </c:pt>
                <c:pt idx="2">
                  <c:v>18</c:v>
                </c:pt>
                <c:pt idx="3">
                  <c:v>24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B-4624-9F41-AB1FECC2000D}"/>
            </c:ext>
          </c:extLst>
        </c:ser>
        <c:ser>
          <c:idx val="3"/>
          <c:order val="3"/>
          <c:tx>
            <c:strRef>
              <c:f>'Witch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'Witch Stats'!$J$2:$J$8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FB-4624-9F41-AB1FECC2000D}"/>
            </c:ext>
          </c:extLst>
        </c:ser>
        <c:ser>
          <c:idx val="4"/>
          <c:order val="4"/>
          <c:tx>
            <c:strRef>
              <c:f>'Witch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'Witch Stats'!$K$2:$K$8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FB-4624-9F41-AB1FECC2000D}"/>
            </c:ext>
          </c:extLst>
        </c:ser>
        <c:ser>
          <c:idx val="5"/>
          <c:order val="5"/>
          <c:tx>
            <c:strRef>
              <c:f>'Witch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'Witch Stats'!$L$2:$L$8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FB-4624-9F41-AB1FECC2000D}"/>
            </c:ext>
          </c:extLst>
        </c:ser>
        <c:ser>
          <c:idx val="6"/>
          <c:order val="6"/>
          <c:tx>
            <c:strRef>
              <c:f>'Witch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Stats'!$M$2:$M$8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FB-4624-9F41-AB1FECC2000D}"/>
            </c:ext>
          </c:extLst>
        </c:ser>
        <c:ser>
          <c:idx val="7"/>
          <c:order val="7"/>
          <c:tx>
            <c:strRef>
              <c:f>'Witch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Stats'!$N$2:$N$8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FB-4624-9F41-AB1FECC2000D}"/>
            </c:ext>
          </c:extLst>
        </c:ser>
        <c:ser>
          <c:idx val="12"/>
          <c:order val="8"/>
          <c:tx>
            <c:strRef>
              <c:f>'Witch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Stats'!$O$2:$O$8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19</c:v>
                </c:pt>
                <c:pt idx="3">
                  <c:v>26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FB-4624-9F41-AB1FECC20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'Witch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'Witch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1FB-4624-9F41-AB1FECC2000D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'Witch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'Witch Stats'!$Q$2:$Q$8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A-4EA0-AE9B-C374BAC810DE}"/>
            </c:ext>
          </c:extLst>
        </c:ser>
        <c:ser>
          <c:idx val="2"/>
          <c:order val="2"/>
          <c:tx>
            <c:strRef>
              <c:f>'Witch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'Witch Stats'!$R$2:$R$8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A-4EA0-AE9B-C374BAC810DE}"/>
            </c:ext>
          </c:extLst>
        </c:ser>
        <c:ser>
          <c:idx val="3"/>
          <c:order val="3"/>
          <c:tx>
            <c:strRef>
              <c:f>'Witch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'Witch Stats'!$S$2:$S$8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A-4EA0-AE9B-C374BAC810DE}"/>
            </c:ext>
          </c:extLst>
        </c:ser>
        <c:ser>
          <c:idx val="4"/>
          <c:order val="4"/>
          <c:tx>
            <c:strRef>
              <c:f>'Witch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'Witch Stats'!$T$2:$T$8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A-4EA0-AE9B-C374BAC810DE}"/>
            </c:ext>
          </c:extLst>
        </c:ser>
        <c:ser>
          <c:idx val="5"/>
          <c:order val="5"/>
          <c:tx>
            <c:strRef>
              <c:f>'Witch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'Witch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3A-4EA0-AE9B-C374BAC810DE}"/>
            </c:ext>
          </c:extLst>
        </c:ser>
        <c:ser>
          <c:idx val="6"/>
          <c:order val="6"/>
          <c:tx>
            <c:strRef>
              <c:f>'Witch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3A-4EA0-AE9B-C374BAC8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'Witch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'Witch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43A-4EA0-AE9B-C374BAC810DE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'Witch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'Witch Stats'!$X$2:$X$8</c:f>
              <c:numCache>
                <c:formatCode>General</c:formatCode>
                <c:ptCount val="7"/>
                <c:pt idx="0">
                  <c:v>22</c:v>
                </c:pt>
                <c:pt idx="1">
                  <c:v>27</c:v>
                </c:pt>
                <c:pt idx="2">
                  <c:v>34</c:v>
                </c:pt>
                <c:pt idx="3">
                  <c:v>44</c:v>
                </c:pt>
                <c:pt idx="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B-4BDF-9FB9-5CC48857FA24}"/>
            </c:ext>
          </c:extLst>
        </c:ser>
        <c:ser>
          <c:idx val="2"/>
          <c:order val="2"/>
          <c:tx>
            <c:strRef>
              <c:f>'Witch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'Witch Stats'!$Y$2:$Y$8</c:f>
              <c:numCache>
                <c:formatCode>General</c:formatCode>
                <c:ptCount val="7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B-4BDF-9FB9-5CC48857FA24}"/>
            </c:ext>
          </c:extLst>
        </c:ser>
        <c:ser>
          <c:idx val="3"/>
          <c:order val="3"/>
          <c:tx>
            <c:strRef>
              <c:f>'Witch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'Witch Stats'!$Z$2:$Z$8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19</c:v>
                </c:pt>
                <c:pt idx="3">
                  <c:v>24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B-4BDF-9FB9-5CC48857FA24}"/>
            </c:ext>
          </c:extLst>
        </c:ser>
        <c:ser>
          <c:idx val="4"/>
          <c:order val="4"/>
          <c:tx>
            <c:strRef>
              <c:f>'Witch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'Witch Stats'!$AA$2:$AA$8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4B-4BDF-9FB9-5CC48857FA24}"/>
            </c:ext>
          </c:extLst>
        </c:ser>
        <c:ser>
          <c:idx val="5"/>
          <c:order val="5"/>
          <c:tx>
            <c:strRef>
              <c:f>'Witch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'Witch Stats'!$AB$2:$AB$8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4B-4BDF-9FB9-5CC48857FA24}"/>
            </c:ext>
          </c:extLst>
        </c:ser>
        <c:ser>
          <c:idx val="6"/>
          <c:order val="6"/>
          <c:tx>
            <c:strRef>
              <c:f>'Witch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Stats'!$AC$2:$AC$8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4B-4BDF-9FB9-5CC48857FA24}"/>
            </c:ext>
          </c:extLst>
        </c:ser>
        <c:ser>
          <c:idx val="7"/>
          <c:order val="7"/>
          <c:tx>
            <c:strRef>
              <c:f>'Witch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Stats'!$AD$2:$AD$8</c:f>
              <c:numCache>
                <c:formatCode>General</c:formatCode>
                <c:ptCount val="7"/>
                <c:pt idx="0">
                  <c:v>18</c:v>
                </c:pt>
                <c:pt idx="1">
                  <c:v>22</c:v>
                </c:pt>
                <c:pt idx="2">
                  <c:v>28</c:v>
                </c:pt>
                <c:pt idx="3">
                  <c:v>36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4B-4BDF-9FB9-5CC48857FA24}"/>
            </c:ext>
          </c:extLst>
        </c:ser>
        <c:ser>
          <c:idx val="8"/>
          <c:order val="8"/>
          <c:tx>
            <c:strRef>
              <c:f>'Witch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Stats'!$AE$2:$AE$8</c:f>
              <c:numCache>
                <c:formatCode>General</c:formatCode>
                <c:ptCount val="7"/>
                <c:pt idx="0">
                  <c:v>15</c:v>
                </c:pt>
                <c:pt idx="1">
                  <c:v>19</c:v>
                </c:pt>
                <c:pt idx="2">
                  <c:v>24</c:v>
                </c:pt>
                <c:pt idx="3">
                  <c:v>30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4B-4BDF-9FB9-5CC48857FA24}"/>
            </c:ext>
          </c:extLst>
        </c:ser>
        <c:ser>
          <c:idx val="9"/>
          <c:order val="9"/>
          <c:tx>
            <c:strRef>
              <c:f>'Witch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Stats'!$AF$2:$AF$8</c:f>
              <c:numCache>
                <c:formatCode>General</c:formatCode>
                <c:ptCount val="7"/>
                <c:pt idx="0">
                  <c:v>13</c:v>
                </c:pt>
                <c:pt idx="1">
                  <c:v>16</c:v>
                </c:pt>
                <c:pt idx="2">
                  <c:v>20</c:v>
                </c:pt>
                <c:pt idx="3">
                  <c:v>26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4B-4BDF-9FB9-5CC48857F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'Witch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'Witch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A4B-4BDF-9FB9-5CC48857FA24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'Blaze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Stats'!$H$2:$H$8</c:f>
              <c:numCache>
                <c:formatCode>General</c:formatCode>
                <c:ptCount val="7"/>
                <c:pt idx="0">
                  <c:v>12</c:v>
                </c:pt>
                <c:pt idx="1">
                  <c:v>22</c:v>
                </c:pt>
                <c:pt idx="2">
                  <c:v>56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6-4D32-BC15-4D917ED5B5A0}"/>
            </c:ext>
          </c:extLst>
        </c:ser>
        <c:ser>
          <c:idx val="2"/>
          <c:order val="2"/>
          <c:tx>
            <c:strRef>
              <c:f>'Blaze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Stats'!$I$2:$I$8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20</c:v>
                </c:pt>
                <c:pt idx="3">
                  <c:v>51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6-4D32-BC15-4D917ED5B5A0}"/>
            </c:ext>
          </c:extLst>
        </c:ser>
        <c:ser>
          <c:idx val="3"/>
          <c:order val="3"/>
          <c:tx>
            <c:strRef>
              <c:f>'Blaze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Stats'!$J$2:$J$8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20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6-4D32-BC15-4D917ED5B5A0}"/>
            </c:ext>
          </c:extLst>
        </c:ser>
        <c:ser>
          <c:idx val="4"/>
          <c:order val="4"/>
          <c:tx>
            <c:strRef>
              <c:f>'Blaze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Stats'!$K$2:$K$8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6-4D32-BC15-4D917ED5B5A0}"/>
            </c:ext>
          </c:extLst>
        </c:ser>
        <c:ser>
          <c:idx val="5"/>
          <c:order val="5"/>
          <c:tx>
            <c:strRef>
              <c:f>'Blaze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'Blaze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36-4D32-BC15-4D917ED5B5A0}"/>
            </c:ext>
          </c:extLst>
        </c:ser>
        <c:ser>
          <c:idx val="6"/>
          <c:order val="6"/>
          <c:tx>
            <c:strRef>
              <c:f>'Blaze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Stats'!$M$2:$M$8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36-4D32-BC15-4D917ED5B5A0}"/>
            </c:ext>
          </c:extLst>
        </c:ser>
        <c:ser>
          <c:idx val="7"/>
          <c:order val="7"/>
          <c:tx>
            <c:strRef>
              <c:f>'Blaze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36-4D32-BC15-4D917ED5B5A0}"/>
            </c:ext>
          </c:extLst>
        </c:ser>
        <c:ser>
          <c:idx val="12"/>
          <c:order val="8"/>
          <c:tx>
            <c:strRef>
              <c:f>'Blaze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Stats'!$O$2:$O$8</c:f>
              <c:numCache>
                <c:formatCode>General</c:formatCode>
                <c:ptCount val="7"/>
                <c:pt idx="0">
                  <c:v>8</c:v>
                </c:pt>
                <c:pt idx="1">
                  <c:v>13</c:v>
                </c:pt>
                <c:pt idx="2">
                  <c:v>23</c:v>
                </c:pt>
                <c:pt idx="3">
                  <c:v>70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36-4D32-BC15-4D917ED5B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'Blaze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'Blaze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D36-4D32-BC15-4D917ED5B5A0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'Blaze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Stats'!$Q$2:$Q$8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F-4F69-AF02-4CF158C56FA4}"/>
            </c:ext>
          </c:extLst>
        </c:ser>
        <c:ser>
          <c:idx val="2"/>
          <c:order val="2"/>
          <c:tx>
            <c:strRef>
              <c:f>'Blaze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F-4F69-AF02-4CF158C56FA4}"/>
            </c:ext>
          </c:extLst>
        </c:ser>
        <c:ser>
          <c:idx val="3"/>
          <c:order val="3"/>
          <c:tx>
            <c:strRef>
              <c:f>'Blaze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F-4F69-AF02-4CF158C56FA4}"/>
            </c:ext>
          </c:extLst>
        </c:ser>
        <c:ser>
          <c:idx val="4"/>
          <c:order val="4"/>
          <c:tx>
            <c:strRef>
              <c:f>'Blaze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F-4F69-AF02-4CF158C56FA4}"/>
            </c:ext>
          </c:extLst>
        </c:ser>
        <c:ser>
          <c:idx val="5"/>
          <c:order val="5"/>
          <c:tx>
            <c:strRef>
              <c:f>'Blaze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'Blaze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6F-4F69-AF02-4CF158C56FA4}"/>
            </c:ext>
          </c:extLst>
        </c:ser>
        <c:ser>
          <c:idx val="6"/>
          <c:order val="6"/>
          <c:tx>
            <c:strRef>
              <c:f>'Blaze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6F-4F69-AF02-4CF158C5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'Blaze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'Blaze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F6F-4F69-AF02-4CF158C56FA4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'Zombie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Stats'!$X$2:$X$8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7-4482-A01B-604E77A07854}"/>
            </c:ext>
          </c:extLst>
        </c:ser>
        <c:ser>
          <c:idx val="2"/>
          <c:order val="2"/>
          <c:tx>
            <c:strRef>
              <c:f>'Zombie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Stats'!$Y$2:$Y$8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37-4482-A01B-604E77A07854}"/>
            </c:ext>
          </c:extLst>
        </c:ser>
        <c:ser>
          <c:idx val="3"/>
          <c:order val="3"/>
          <c:tx>
            <c:strRef>
              <c:f>'Zombie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Stats'!$Z$2:$Z$8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37-4482-A01B-604E77A07854}"/>
            </c:ext>
          </c:extLst>
        </c:ser>
        <c:ser>
          <c:idx val="4"/>
          <c:order val="4"/>
          <c:tx>
            <c:strRef>
              <c:f>'Zombie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37-4482-A01B-604E77A07854}"/>
            </c:ext>
          </c:extLst>
        </c:ser>
        <c:ser>
          <c:idx val="5"/>
          <c:order val="5"/>
          <c:tx>
            <c:strRef>
              <c:f>'Zombie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37-4482-A01B-604E77A07854}"/>
            </c:ext>
          </c:extLst>
        </c:ser>
        <c:ser>
          <c:idx val="6"/>
          <c:order val="6"/>
          <c:tx>
            <c:strRef>
              <c:f>'Zombie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7-4482-A01B-604E77A07854}"/>
            </c:ext>
          </c:extLst>
        </c:ser>
        <c:ser>
          <c:idx val="7"/>
          <c:order val="7"/>
          <c:tx>
            <c:strRef>
              <c:f>'Zombie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Stats'!$AD$2:$AD$8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37-4482-A01B-604E77A07854}"/>
            </c:ext>
          </c:extLst>
        </c:ser>
        <c:ser>
          <c:idx val="8"/>
          <c:order val="8"/>
          <c:tx>
            <c:strRef>
              <c:f>'Zombie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37-4482-A01B-604E77A07854}"/>
            </c:ext>
          </c:extLst>
        </c:ser>
        <c:ser>
          <c:idx val="9"/>
          <c:order val="9"/>
          <c:tx>
            <c:strRef>
              <c:f>'Zombie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Stats'!$AF$2:$AF$8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37-4482-A01B-604E77A07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737-4482-A01B-604E77A07854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'Blaze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Stats'!$X$2:$X$8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23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C-4915-B138-1559E9AB46F7}"/>
            </c:ext>
          </c:extLst>
        </c:ser>
        <c:ser>
          <c:idx val="2"/>
          <c:order val="2"/>
          <c:tx>
            <c:strRef>
              <c:f>'Blaze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Stats'!$Y$2:$Y$8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C-4915-B138-1559E9AB46F7}"/>
            </c:ext>
          </c:extLst>
        </c:ser>
        <c:ser>
          <c:idx val="3"/>
          <c:order val="3"/>
          <c:tx>
            <c:strRef>
              <c:f>'Blaze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Stats'!$Z$2:$Z$8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C-4915-B138-1559E9AB46F7}"/>
            </c:ext>
          </c:extLst>
        </c:ser>
        <c:ser>
          <c:idx val="4"/>
          <c:order val="4"/>
          <c:tx>
            <c:strRef>
              <c:f>'Blaze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Stats'!$AA$2:$AA$8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C-4915-B138-1559E9AB46F7}"/>
            </c:ext>
          </c:extLst>
        </c:ser>
        <c:ser>
          <c:idx val="5"/>
          <c:order val="5"/>
          <c:tx>
            <c:strRef>
              <c:f>'Blaze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'Blaze Stats'!$AB$2:$AB$8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1C-4915-B138-1559E9AB46F7}"/>
            </c:ext>
          </c:extLst>
        </c:ser>
        <c:ser>
          <c:idx val="6"/>
          <c:order val="6"/>
          <c:tx>
            <c:strRef>
              <c:f>'Blaze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Stats'!$AC$2:$AC$8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1C-4915-B138-1559E9AB46F7}"/>
            </c:ext>
          </c:extLst>
        </c:ser>
        <c:ser>
          <c:idx val="7"/>
          <c:order val="7"/>
          <c:tx>
            <c:strRef>
              <c:f>'Blaze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Stats'!$AD$2:$AD$8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1C-4915-B138-1559E9AB46F7}"/>
            </c:ext>
          </c:extLst>
        </c:ser>
        <c:ser>
          <c:idx val="8"/>
          <c:order val="8"/>
          <c:tx>
            <c:strRef>
              <c:f>'Blaze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Stats'!$AE$2:$AE$8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1C-4915-B138-1559E9AB46F7}"/>
            </c:ext>
          </c:extLst>
        </c:ser>
        <c:ser>
          <c:idx val="9"/>
          <c:order val="9"/>
          <c:tx>
            <c:strRef>
              <c:f>'Blaze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Stats'!$AF$2:$AF$8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1C-4915-B138-1559E9AB4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'Blaze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'Blaze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91C-4915-B138-1559E9AB46F7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'Pillager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24</c:v>
                </c:pt>
                <c:pt idx="5">
                  <c:v>38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E-4B6E-8835-A238EC69CA20}"/>
            </c:ext>
          </c:extLst>
        </c:ser>
        <c:ser>
          <c:idx val="2"/>
          <c:order val="2"/>
          <c:tx>
            <c:strRef>
              <c:f>'Pillager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E-4B6E-8835-A238EC69CA20}"/>
            </c:ext>
          </c:extLst>
        </c:ser>
        <c:ser>
          <c:idx val="3"/>
          <c:order val="3"/>
          <c:tx>
            <c:strRef>
              <c:f>'Pillager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E-4B6E-8835-A238EC69CA20}"/>
            </c:ext>
          </c:extLst>
        </c:ser>
        <c:ser>
          <c:idx val="4"/>
          <c:order val="4"/>
          <c:tx>
            <c:strRef>
              <c:f>'Pillager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4E-4B6E-8835-A238EC69CA20}"/>
            </c:ext>
          </c:extLst>
        </c:ser>
        <c:ser>
          <c:idx val="5"/>
          <c:order val="5"/>
          <c:tx>
            <c:strRef>
              <c:f>'Pillager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4E-4B6E-8835-A238EC69CA20}"/>
            </c:ext>
          </c:extLst>
        </c:ser>
        <c:ser>
          <c:idx val="6"/>
          <c:order val="6"/>
          <c:tx>
            <c:strRef>
              <c:f>'Pillager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4E-4B6E-8835-A238EC69CA20}"/>
            </c:ext>
          </c:extLst>
        </c:ser>
        <c:ser>
          <c:idx val="7"/>
          <c:order val="7"/>
          <c:tx>
            <c:strRef>
              <c:f>'Pillager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4E-4B6E-8835-A238EC69CA20}"/>
            </c:ext>
          </c:extLst>
        </c:ser>
        <c:ser>
          <c:idx val="12"/>
          <c:order val="8"/>
          <c:tx>
            <c:strRef>
              <c:f>'Pillager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19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4E-4B6E-8835-A238EC69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'Pillager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'Pillager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14E-4B6E-8835-A238EC69CA20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'Pillager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C-495B-BC63-403ED6F85E6C}"/>
            </c:ext>
          </c:extLst>
        </c:ser>
        <c:ser>
          <c:idx val="2"/>
          <c:order val="2"/>
          <c:tx>
            <c:strRef>
              <c:f>'Pillager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C-495B-BC63-403ED6F85E6C}"/>
            </c:ext>
          </c:extLst>
        </c:ser>
        <c:ser>
          <c:idx val="3"/>
          <c:order val="3"/>
          <c:tx>
            <c:strRef>
              <c:f>'Pillager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C-495B-BC63-403ED6F85E6C}"/>
            </c:ext>
          </c:extLst>
        </c:ser>
        <c:ser>
          <c:idx val="4"/>
          <c:order val="4"/>
          <c:tx>
            <c:strRef>
              <c:f>'Pillager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C-495B-BC63-403ED6F85E6C}"/>
            </c:ext>
          </c:extLst>
        </c:ser>
        <c:ser>
          <c:idx val="5"/>
          <c:order val="5"/>
          <c:tx>
            <c:strRef>
              <c:f>'Pillager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6C-495B-BC63-403ED6F85E6C}"/>
            </c:ext>
          </c:extLst>
        </c:ser>
        <c:ser>
          <c:idx val="6"/>
          <c:order val="6"/>
          <c:tx>
            <c:strRef>
              <c:f>'Pillager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6C-495B-BC63-403ED6F8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'Pillager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'Pillager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66C-495B-BC63-403ED6F85E6C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'Pillager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Stats'!$X$2:$X$8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B-46C5-AD55-8E2DD784BDA2}"/>
            </c:ext>
          </c:extLst>
        </c:ser>
        <c:ser>
          <c:idx val="2"/>
          <c:order val="2"/>
          <c:tx>
            <c:strRef>
              <c:f>'Pillager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Stats'!$Y$2:$Y$8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B-46C5-AD55-8E2DD784BDA2}"/>
            </c:ext>
          </c:extLst>
        </c:ser>
        <c:ser>
          <c:idx val="3"/>
          <c:order val="3"/>
          <c:tx>
            <c:strRef>
              <c:f>'Pillager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Stats'!$Z$2:$Z$8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B-46C5-AD55-8E2DD784BDA2}"/>
            </c:ext>
          </c:extLst>
        </c:ser>
        <c:ser>
          <c:idx val="4"/>
          <c:order val="4"/>
          <c:tx>
            <c:strRef>
              <c:f>'Pillager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9B-46C5-AD55-8E2DD784BDA2}"/>
            </c:ext>
          </c:extLst>
        </c:ser>
        <c:ser>
          <c:idx val="5"/>
          <c:order val="5"/>
          <c:tx>
            <c:strRef>
              <c:f>'Pillager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9B-46C5-AD55-8E2DD784BDA2}"/>
            </c:ext>
          </c:extLst>
        </c:ser>
        <c:ser>
          <c:idx val="6"/>
          <c:order val="6"/>
          <c:tx>
            <c:strRef>
              <c:f>'Pillager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9B-46C5-AD55-8E2DD784BDA2}"/>
            </c:ext>
          </c:extLst>
        </c:ser>
        <c:ser>
          <c:idx val="7"/>
          <c:order val="7"/>
          <c:tx>
            <c:strRef>
              <c:f>'Pillager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Stats'!$AD$2:$AD$8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9B-46C5-AD55-8E2DD784BDA2}"/>
            </c:ext>
          </c:extLst>
        </c:ser>
        <c:ser>
          <c:idx val="8"/>
          <c:order val="8"/>
          <c:tx>
            <c:strRef>
              <c:f>'Pillager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9B-46C5-AD55-8E2DD784BDA2}"/>
            </c:ext>
          </c:extLst>
        </c:ser>
        <c:ser>
          <c:idx val="9"/>
          <c:order val="9"/>
          <c:tx>
            <c:strRef>
              <c:f>'Pillager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Stats'!$AF$2:$AF$8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9B-46C5-AD55-8E2DD784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'Pillager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'Pillager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D9B-46C5-AD55-8E2DD784BDA2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'Husk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Stats'!$H$2:$H$8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15</c:v>
                </c:pt>
                <c:pt idx="3">
                  <c:v>23</c:v>
                </c:pt>
                <c:pt idx="4">
                  <c:v>43</c:v>
                </c:pt>
                <c:pt idx="5">
                  <c:v>75</c:v>
                </c:pt>
                <c:pt idx="6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6-4FF1-89B0-A81C66FFDB7D}"/>
            </c:ext>
          </c:extLst>
        </c:ser>
        <c:ser>
          <c:idx val="2"/>
          <c:order val="2"/>
          <c:tx>
            <c:strRef>
              <c:f>'Husk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Stats'!$I$2:$I$8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6-4FF1-89B0-A81C66FFDB7D}"/>
            </c:ext>
          </c:extLst>
        </c:ser>
        <c:ser>
          <c:idx val="3"/>
          <c:order val="3"/>
          <c:tx>
            <c:strRef>
              <c:f>'Husk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6-4FF1-89B0-A81C66FFDB7D}"/>
            </c:ext>
          </c:extLst>
        </c:ser>
        <c:ser>
          <c:idx val="4"/>
          <c:order val="4"/>
          <c:tx>
            <c:strRef>
              <c:f>'Husk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D6-4FF1-89B0-A81C66FFDB7D}"/>
            </c:ext>
          </c:extLst>
        </c:ser>
        <c:ser>
          <c:idx val="5"/>
          <c:order val="5"/>
          <c:tx>
            <c:strRef>
              <c:f>'Husk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'Husk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D6-4FF1-89B0-A81C66FFDB7D}"/>
            </c:ext>
          </c:extLst>
        </c:ser>
        <c:ser>
          <c:idx val="6"/>
          <c:order val="6"/>
          <c:tx>
            <c:strRef>
              <c:f>'Husk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D6-4FF1-89B0-A81C66FFDB7D}"/>
            </c:ext>
          </c:extLst>
        </c:ser>
        <c:ser>
          <c:idx val="7"/>
          <c:order val="7"/>
          <c:tx>
            <c:strRef>
              <c:f>'Husk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D6-4FF1-89B0-A81C66FFDB7D}"/>
            </c:ext>
          </c:extLst>
        </c:ser>
        <c:ser>
          <c:idx val="12"/>
          <c:order val="8"/>
          <c:tx>
            <c:strRef>
              <c:f>'Husk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Stats'!$O$2:$O$8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22</c:v>
                </c:pt>
                <c:pt idx="5">
                  <c:v>30</c:v>
                </c:pt>
                <c:pt idx="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D6-4FF1-89B0-A81C66FFD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FD6-4FF1-89B0-A81C66FFDB7D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'Husk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7-4DF2-A883-1E0A57C80AA0}"/>
            </c:ext>
          </c:extLst>
        </c:ser>
        <c:ser>
          <c:idx val="2"/>
          <c:order val="2"/>
          <c:tx>
            <c:strRef>
              <c:f>'Husk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7-4DF2-A883-1E0A57C80AA0}"/>
            </c:ext>
          </c:extLst>
        </c:ser>
        <c:ser>
          <c:idx val="3"/>
          <c:order val="3"/>
          <c:tx>
            <c:strRef>
              <c:f>'Husk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7-4DF2-A883-1E0A57C80AA0}"/>
            </c:ext>
          </c:extLst>
        </c:ser>
        <c:ser>
          <c:idx val="4"/>
          <c:order val="4"/>
          <c:tx>
            <c:strRef>
              <c:f>'Husk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17-4DF2-A883-1E0A57C80AA0}"/>
            </c:ext>
          </c:extLst>
        </c:ser>
        <c:ser>
          <c:idx val="5"/>
          <c:order val="5"/>
          <c:tx>
            <c:strRef>
              <c:f>'Husk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'Husk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17-4DF2-A883-1E0A57C80AA0}"/>
            </c:ext>
          </c:extLst>
        </c:ser>
        <c:ser>
          <c:idx val="6"/>
          <c:order val="6"/>
          <c:tx>
            <c:strRef>
              <c:f>'Husk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17-4DF2-A883-1E0A57C8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717-4DF2-A883-1E0A57C80AA0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'Husk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Stats'!$X$2:$X$8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21</c:v>
                </c:pt>
                <c:pt idx="5">
                  <c:v>25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4-4248-A7EA-0CDB1B3D9559}"/>
            </c:ext>
          </c:extLst>
        </c:ser>
        <c:ser>
          <c:idx val="2"/>
          <c:order val="2"/>
          <c:tx>
            <c:strRef>
              <c:f>'Husk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Stats'!$Y$2:$Y$8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4-4248-A7EA-0CDB1B3D9559}"/>
            </c:ext>
          </c:extLst>
        </c:ser>
        <c:ser>
          <c:idx val="3"/>
          <c:order val="3"/>
          <c:tx>
            <c:strRef>
              <c:f>'Husk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Stats'!$Z$2:$Z$8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4-4248-A7EA-0CDB1B3D9559}"/>
            </c:ext>
          </c:extLst>
        </c:ser>
        <c:ser>
          <c:idx val="4"/>
          <c:order val="4"/>
          <c:tx>
            <c:strRef>
              <c:f>'Husk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4-4248-A7EA-0CDB1B3D9559}"/>
            </c:ext>
          </c:extLst>
        </c:ser>
        <c:ser>
          <c:idx val="5"/>
          <c:order val="5"/>
          <c:tx>
            <c:strRef>
              <c:f>'Husk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'Husk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4-4248-A7EA-0CDB1B3D9559}"/>
            </c:ext>
          </c:extLst>
        </c:ser>
        <c:ser>
          <c:idx val="6"/>
          <c:order val="6"/>
          <c:tx>
            <c:strRef>
              <c:f>'Husk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Stats'!$AC$2:$AC$8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04-4248-A7EA-0CDB1B3D9559}"/>
            </c:ext>
          </c:extLst>
        </c:ser>
        <c:ser>
          <c:idx val="7"/>
          <c:order val="7"/>
          <c:tx>
            <c:strRef>
              <c:f>'Husk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Stats'!$AD$2:$AD$8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04-4248-A7EA-0CDB1B3D9559}"/>
            </c:ext>
          </c:extLst>
        </c:ser>
        <c:ser>
          <c:idx val="8"/>
          <c:order val="8"/>
          <c:tx>
            <c:strRef>
              <c:f>'Husk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Stats'!$AE$2:$AE$8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04-4248-A7EA-0CDB1B3D9559}"/>
            </c:ext>
          </c:extLst>
        </c:ser>
        <c:ser>
          <c:idx val="9"/>
          <c:order val="9"/>
          <c:tx>
            <c:strRef>
              <c:f>'Husk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Stats'!$AF$2:$AF$8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04-4248-A7EA-0CDB1B3D9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F04-4248-A7EA-0CDB1B3D9559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Husk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Stats'!$H$2:$H$8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14</c:v>
                </c:pt>
                <c:pt idx="3">
                  <c:v>33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D-4154-B9D4-B8351DB9FF38}"/>
            </c:ext>
          </c:extLst>
        </c:ser>
        <c:ser>
          <c:idx val="2"/>
          <c:order val="2"/>
          <c:tx>
            <c:strRef>
              <c:f>'Baby Husk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21</c:v>
                </c:pt>
                <c:pt idx="5">
                  <c:v>50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D-4154-B9D4-B8351DB9FF38}"/>
            </c:ext>
          </c:extLst>
        </c:ser>
        <c:ser>
          <c:idx val="3"/>
          <c:order val="3"/>
          <c:tx>
            <c:strRef>
              <c:f>'Baby Husk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D-4154-B9D4-B8351DB9FF38}"/>
            </c:ext>
          </c:extLst>
        </c:ser>
        <c:ser>
          <c:idx val="4"/>
          <c:order val="4"/>
          <c:tx>
            <c:strRef>
              <c:f>'Baby Husk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ED-4154-B9D4-B8351DB9FF38}"/>
            </c:ext>
          </c:extLst>
        </c:ser>
        <c:ser>
          <c:idx val="5"/>
          <c:order val="5"/>
          <c:tx>
            <c:strRef>
              <c:f>'Baby Husk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ED-4154-B9D4-B8351DB9FF38}"/>
            </c:ext>
          </c:extLst>
        </c:ser>
        <c:ser>
          <c:idx val="6"/>
          <c:order val="6"/>
          <c:tx>
            <c:strRef>
              <c:f>'Baby Husk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ED-4154-B9D4-B8351DB9FF38}"/>
            </c:ext>
          </c:extLst>
        </c:ser>
        <c:ser>
          <c:idx val="7"/>
          <c:order val="7"/>
          <c:tx>
            <c:strRef>
              <c:f>'Baby Husk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ED-4154-B9D4-B8351DB9FF38}"/>
            </c:ext>
          </c:extLst>
        </c:ser>
        <c:ser>
          <c:idx val="12"/>
          <c:order val="8"/>
          <c:tx>
            <c:strRef>
              <c:f>'Baby Husk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14</c:v>
                </c:pt>
                <c:pt idx="4">
                  <c:v>26</c:v>
                </c:pt>
                <c:pt idx="5">
                  <c:v>87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ED-4154-B9D4-B8351DB9F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4ED-4154-B9D4-B8351DB9FF38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Husk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9-4B61-A56C-CAF712FDDF1B}"/>
            </c:ext>
          </c:extLst>
        </c:ser>
        <c:ser>
          <c:idx val="2"/>
          <c:order val="2"/>
          <c:tx>
            <c:strRef>
              <c:f>'Baby Husk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9-4B61-A56C-CAF712FDDF1B}"/>
            </c:ext>
          </c:extLst>
        </c:ser>
        <c:ser>
          <c:idx val="3"/>
          <c:order val="3"/>
          <c:tx>
            <c:strRef>
              <c:f>'Baby Husk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9-4B61-A56C-CAF712FDDF1B}"/>
            </c:ext>
          </c:extLst>
        </c:ser>
        <c:ser>
          <c:idx val="4"/>
          <c:order val="4"/>
          <c:tx>
            <c:strRef>
              <c:f>'Baby Husk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9-4B61-A56C-CAF712FDDF1B}"/>
            </c:ext>
          </c:extLst>
        </c:ser>
        <c:ser>
          <c:idx val="5"/>
          <c:order val="5"/>
          <c:tx>
            <c:strRef>
              <c:f>'Baby Husk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9-4B61-A56C-CAF712FDDF1B}"/>
            </c:ext>
          </c:extLst>
        </c:ser>
        <c:ser>
          <c:idx val="6"/>
          <c:order val="6"/>
          <c:tx>
            <c:strRef>
              <c:f>'Baby Husk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9-4B61-A56C-CAF712FDD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AE9-4B61-A56C-CAF712FDDF1B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Husk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Stats'!$X$2:$X$8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0-4A94-9917-DCAA1C11B5D9}"/>
            </c:ext>
          </c:extLst>
        </c:ser>
        <c:ser>
          <c:idx val="2"/>
          <c:order val="2"/>
          <c:tx>
            <c:strRef>
              <c:f>'Baby Husk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0-4A94-9917-DCAA1C11B5D9}"/>
            </c:ext>
          </c:extLst>
        </c:ser>
        <c:ser>
          <c:idx val="3"/>
          <c:order val="3"/>
          <c:tx>
            <c:strRef>
              <c:f>'Baby Husk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0-4A94-9917-DCAA1C11B5D9}"/>
            </c:ext>
          </c:extLst>
        </c:ser>
        <c:ser>
          <c:idx val="4"/>
          <c:order val="4"/>
          <c:tx>
            <c:strRef>
              <c:f>'Baby Husk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20-4A94-9917-DCAA1C11B5D9}"/>
            </c:ext>
          </c:extLst>
        </c:ser>
        <c:ser>
          <c:idx val="5"/>
          <c:order val="5"/>
          <c:tx>
            <c:strRef>
              <c:f>'Baby Husk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20-4A94-9917-DCAA1C11B5D9}"/>
            </c:ext>
          </c:extLst>
        </c:ser>
        <c:ser>
          <c:idx val="6"/>
          <c:order val="6"/>
          <c:tx>
            <c:strRef>
              <c:f>'Baby Husk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20-4A94-9917-DCAA1C11B5D9}"/>
            </c:ext>
          </c:extLst>
        </c:ser>
        <c:ser>
          <c:idx val="7"/>
          <c:order val="7"/>
          <c:tx>
            <c:strRef>
              <c:f>'Baby Husk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Stats'!$AD$2:$AD$8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20-4A94-9917-DCAA1C11B5D9}"/>
            </c:ext>
          </c:extLst>
        </c:ser>
        <c:ser>
          <c:idx val="8"/>
          <c:order val="8"/>
          <c:tx>
            <c:strRef>
              <c:f>'Baby Husk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Stats'!$AE$2:$AE$8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20-4A94-9917-DCAA1C11B5D9}"/>
            </c:ext>
          </c:extLst>
        </c:ser>
        <c:ser>
          <c:idx val="9"/>
          <c:order val="9"/>
          <c:tx>
            <c:strRef>
              <c:f>'Baby Husk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20-4A94-9917-DCAA1C11B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720-4A94-9917-DCAA1C11B5D9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'Silverfish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Stats'!$H$2:$H$8</c:f>
              <c:numCache>
                <c:formatCode>General</c:formatCode>
                <c:ptCount val="7"/>
                <c:pt idx="0">
                  <c:v>5</c:v>
                </c:pt>
                <c:pt idx="1">
                  <c:v>11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5-4FBE-9716-03E61E2C159E}"/>
            </c:ext>
          </c:extLst>
        </c:ser>
        <c:ser>
          <c:idx val="2"/>
          <c:order val="2"/>
          <c:tx>
            <c:strRef>
              <c:f>'Silverfish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5-4FBE-9716-03E61E2C159E}"/>
            </c:ext>
          </c:extLst>
        </c:ser>
        <c:ser>
          <c:idx val="3"/>
          <c:order val="3"/>
          <c:tx>
            <c:strRef>
              <c:f>'Silverfish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Stats'!$J$2:$J$8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17</c:v>
                </c:pt>
                <c:pt idx="5">
                  <c:v>174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5-4FBE-9716-03E61E2C159E}"/>
            </c:ext>
          </c:extLst>
        </c:ser>
        <c:ser>
          <c:idx val="4"/>
          <c:order val="4"/>
          <c:tx>
            <c:strRef>
              <c:f>'Silverfish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95-4FBE-9716-03E61E2C159E}"/>
            </c:ext>
          </c:extLst>
        </c:ser>
        <c:ser>
          <c:idx val="5"/>
          <c:order val="5"/>
          <c:tx>
            <c:strRef>
              <c:f>'Silverfish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95-4FBE-9716-03E61E2C159E}"/>
            </c:ext>
          </c:extLst>
        </c:ser>
        <c:ser>
          <c:idx val="6"/>
          <c:order val="6"/>
          <c:tx>
            <c:strRef>
              <c:f>'Silverfish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Stats'!$M$2:$M$8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95-4FBE-9716-03E61E2C159E}"/>
            </c:ext>
          </c:extLst>
        </c:ser>
        <c:ser>
          <c:idx val="7"/>
          <c:order val="7"/>
          <c:tx>
            <c:strRef>
              <c:f>'Silverfish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95-4FBE-9716-03E61E2C159E}"/>
            </c:ext>
          </c:extLst>
        </c:ser>
        <c:ser>
          <c:idx val="12"/>
          <c:order val="8"/>
          <c:tx>
            <c:strRef>
              <c:f>'Silverfish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95-4FBE-9716-03E61E2C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'Silverfish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'Silverfish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A95-4FBE-9716-03E61E2C159E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'Skeleton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0-4C32-939E-BD258E987BC9}"/>
            </c:ext>
          </c:extLst>
        </c:ser>
        <c:ser>
          <c:idx val="2"/>
          <c:order val="2"/>
          <c:tx>
            <c:strRef>
              <c:f>'Skeleton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0-4C32-939E-BD258E987BC9}"/>
            </c:ext>
          </c:extLst>
        </c:ser>
        <c:ser>
          <c:idx val="3"/>
          <c:order val="3"/>
          <c:tx>
            <c:strRef>
              <c:f>'Skeleton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70-4C32-939E-BD258E987BC9}"/>
            </c:ext>
          </c:extLst>
        </c:ser>
        <c:ser>
          <c:idx val="4"/>
          <c:order val="4"/>
          <c:tx>
            <c:strRef>
              <c:f>'Skeleton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70-4C32-939E-BD258E987BC9}"/>
            </c:ext>
          </c:extLst>
        </c:ser>
        <c:ser>
          <c:idx val="5"/>
          <c:order val="5"/>
          <c:tx>
            <c:strRef>
              <c:f>'Skeleton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70-4C32-939E-BD258E987BC9}"/>
            </c:ext>
          </c:extLst>
        </c:ser>
        <c:ser>
          <c:idx val="6"/>
          <c:order val="6"/>
          <c:tx>
            <c:strRef>
              <c:f>'Skeleton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70-4C32-939E-BD258E987BC9}"/>
            </c:ext>
          </c:extLst>
        </c:ser>
        <c:ser>
          <c:idx val="7"/>
          <c:order val="7"/>
          <c:tx>
            <c:strRef>
              <c:f>'Skeleton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70-4C32-939E-BD258E987BC9}"/>
            </c:ext>
          </c:extLst>
        </c:ser>
        <c:ser>
          <c:idx val="12"/>
          <c:order val="8"/>
          <c:tx>
            <c:strRef>
              <c:f>'Skeleton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70-4C32-939E-BD258E98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170-4C32-939E-BD258E987BC9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'Skeleton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8-4614-92A9-A85E68ADE05D}"/>
            </c:ext>
          </c:extLst>
        </c:ser>
        <c:ser>
          <c:idx val="2"/>
          <c:order val="2"/>
          <c:tx>
            <c:strRef>
              <c:f>'Skeleton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8-4614-92A9-A85E68ADE05D}"/>
            </c:ext>
          </c:extLst>
        </c:ser>
        <c:ser>
          <c:idx val="3"/>
          <c:order val="3"/>
          <c:tx>
            <c:strRef>
              <c:f>'Skeleton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8-4614-92A9-A85E68ADE05D}"/>
            </c:ext>
          </c:extLst>
        </c:ser>
        <c:ser>
          <c:idx val="4"/>
          <c:order val="4"/>
          <c:tx>
            <c:strRef>
              <c:f>'Skeleton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F8-4614-92A9-A85E68ADE05D}"/>
            </c:ext>
          </c:extLst>
        </c:ser>
        <c:ser>
          <c:idx val="5"/>
          <c:order val="5"/>
          <c:tx>
            <c:strRef>
              <c:f>'Skeleton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F8-4614-92A9-A85E68ADE05D}"/>
            </c:ext>
          </c:extLst>
        </c:ser>
        <c:ser>
          <c:idx val="6"/>
          <c:order val="6"/>
          <c:tx>
            <c:strRef>
              <c:f>'Skeleton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F8-4614-92A9-A85E68ADE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8F8-4614-92A9-A85E68ADE05D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'Skeleton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Stats'!$X$2:$X$8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4-41F8-A0A3-7DA17ADF80DD}"/>
            </c:ext>
          </c:extLst>
        </c:ser>
        <c:ser>
          <c:idx val="2"/>
          <c:order val="2"/>
          <c:tx>
            <c:strRef>
              <c:f>'Skeleton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4-41F8-A0A3-7DA17ADF80DD}"/>
            </c:ext>
          </c:extLst>
        </c:ser>
        <c:ser>
          <c:idx val="3"/>
          <c:order val="3"/>
          <c:tx>
            <c:strRef>
              <c:f>'Skeleton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4-41F8-A0A3-7DA17ADF80DD}"/>
            </c:ext>
          </c:extLst>
        </c:ser>
        <c:ser>
          <c:idx val="4"/>
          <c:order val="4"/>
          <c:tx>
            <c:strRef>
              <c:f>'Skeleton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4-41F8-A0A3-7DA17ADF80DD}"/>
            </c:ext>
          </c:extLst>
        </c:ser>
        <c:ser>
          <c:idx val="5"/>
          <c:order val="5"/>
          <c:tx>
            <c:strRef>
              <c:f>'Skeleton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E4-41F8-A0A3-7DA17ADF80DD}"/>
            </c:ext>
          </c:extLst>
        </c:ser>
        <c:ser>
          <c:idx val="6"/>
          <c:order val="6"/>
          <c:tx>
            <c:strRef>
              <c:f>'Skeleton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E4-41F8-A0A3-7DA17ADF80DD}"/>
            </c:ext>
          </c:extLst>
        </c:ser>
        <c:ser>
          <c:idx val="7"/>
          <c:order val="7"/>
          <c:tx>
            <c:strRef>
              <c:f>'Skeleton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E4-41F8-A0A3-7DA17ADF80DD}"/>
            </c:ext>
          </c:extLst>
        </c:ser>
        <c:ser>
          <c:idx val="8"/>
          <c:order val="8"/>
          <c:tx>
            <c:strRef>
              <c:f>'Skeleton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E4-41F8-A0A3-7DA17ADF80DD}"/>
            </c:ext>
          </c:extLst>
        </c:ser>
        <c:ser>
          <c:idx val="9"/>
          <c:order val="9"/>
          <c:tx>
            <c:strRef>
              <c:f>'Skeleton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E4-41F8-A0A3-7DA17ADF8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1E4-41F8-A0A3-7DA17ADF80DD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Zombie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C-4033-AF5B-4A4AD18617E9}"/>
            </c:ext>
          </c:extLst>
        </c:ser>
        <c:ser>
          <c:idx val="2"/>
          <c:order val="2"/>
          <c:tx>
            <c:strRef>
              <c:f>'Baby Zombie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17</c:v>
                </c:pt>
                <c:pt idx="5">
                  <c:v>43</c:v>
                </c:pt>
                <c:pt idx="6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C-4033-AF5B-4A4AD18617E9}"/>
            </c:ext>
          </c:extLst>
        </c:ser>
        <c:ser>
          <c:idx val="3"/>
          <c:order val="3"/>
          <c:tx>
            <c:strRef>
              <c:f>'Baby Zombie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Stats'!$J$2:$J$8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C-4033-AF5B-4A4AD18617E9}"/>
            </c:ext>
          </c:extLst>
        </c:ser>
        <c:ser>
          <c:idx val="4"/>
          <c:order val="4"/>
          <c:tx>
            <c:strRef>
              <c:f>'Baby Zombie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0C-4033-AF5B-4A4AD18617E9}"/>
            </c:ext>
          </c:extLst>
        </c:ser>
        <c:ser>
          <c:idx val="5"/>
          <c:order val="5"/>
          <c:tx>
            <c:strRef>
              <c:f>'Baby Zombie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0C-4033-AF5B-4A4AD18617E9}"/>
            </c:ext>
          </c:extLst>
        </c:ser>
        <c:ser>
          <c:idx val="6"/>
          <c:order val="6"/>
          <c:tx>
            <c:strRef>
              <c:f>'Baby Zombie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0C-4033-AF5B-4A4AD18617E9}"/>
            </c:ext>
          </c:extLst>
        </c:ser>
        <c:ser>
          <c:idx val="7"/>
          <c:order val="7"/>
          <c:tx>
            <c:strRef>
              <c:f>'Baby Zombie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0C-4033-AF5B-4A4AD18617E9}"/>
            </c:ext>
          </c:extLst>
        </c:ser>
        <c:ser>
          <c:idx val="12"/>
          <c:order val="8"/>
          <c:tx>
            <c:strRef>
              <c:f>'Baby Zombie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75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0C-4033-AF5B-4A4AD186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C0C-4033-AF5B-4A4AD18617E9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Zombie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A-482D-B65D-D2EA0387C335}"/>
            </c:ext>
          </c:extLst>
        </c:ser>
        <c:ser>
          <c:idx val="2"/>
          <c:order val="2"/>
          <c:tx>
            <c:strRef>
              <c:f>'Baby Zombie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A-482D-B65D-D2EA0387C335}"/>
            </c:ext>
          </c:extLst>
        </c:ser>
        <c:ser>
          <c:idx val="3"/>
          <c:order val="3"/>
          <c:tx>
            <c:strRef>
              <c:f>'Baby Zombie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A-482D-B65D-D2EA0387C335}"/>
            </c:ext>
          </c:extLst>
        </c:ser>
        <c:ser>
          <c:idx val="4"/>
          <c:order val="4"/>
          <c:tx>
            <c:strRef>
              <c:f>'Baby Zombie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8A-482D-B65D-D2EA0387C335}"/>
            </c:ext>
          </c:extLst>
        </c:ser>
        <c:ser>
          <c:idx val="5"/>
          <c:order val="5"/>
          <c:tx>
            <c:strRef>
              <c:f>'Baby Zombie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8A-482D-B65D-D2EA0387C335}"/>
            </c:ext>
          </c:extLst>
        </c:ser>
        <c:ser>
          <c:idx val="6"/>
          <c:order val="6"/>
          <c:tx>
            <c:strRef>
              <c:f>'Baby Zombie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8A-482D-B65D-D2EA0387C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28A-482D-B65D-D2EA0387C335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Zombie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Stats'!$X$2:$X$8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5-4A5C-A776-B0C85E93C36C}"/>
            </c:ext>
          </c:extLst>
        </c:ser>
        <c:ser>
          <c:idx val="2"/>
          <c:order val="2"/>
          <c:tx>
            <c:strRef>
              <c:f>'Baby Zombie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Stats'!$Y$2:$Y$8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5-4A5C-A776-B0C85E93C36C}"/>
            </c:ext>
          </c:extLst>
        </c:ser>
        <c:ser>
          <c:idx val="3"/>
          <c:order val="3"/>
          <c:tx>
            <c:strRef>
              <c:f>'Baby Zombie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Stats'!$Z$2:$Z$8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5-4A5C-A776-B0C85E93C36C}"/>
            </c:ext>
          </c:extLst>
        </c:ser>
        <c:ser>
          <c:idx val="4"/>
          <c:order val="4"/>
          <c:tx>
            <c:strRef>
              <c:f>'Baby Zombie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C5-4A5C-A776-B0C85E93C36C}"/>
            </c:ext>
          </c:extLst>
        </c:ser>
        <c:ser>
          <c:idx val="5"/>
          <c:order val="5"/>
          <c:tx>
            <c:strRef>
              <c:f>'Baby Zombie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C5-4A5C-A776-B0C85E93C36C}"/>
            </c:ext>
          </c:extLst>
        </c:ser>
        <c:ser>
          <c:idx val="6"/>
          <c:order val="6"/>
          <c:tx>
            <c:strRef>
              <c:f>'Baby Zombie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C5-4A5C-A776-B0C85E93C36C}"/>
            </c:ext>
          </c:extLst>
        </c:ser>
        <c:ser>
          <c:idx val="7"/>
          <c:order val="7"/>
          <c:tx>
            <c:strRef>
              <c:f>'Baby Zombie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C5-4A5C-A776-B0C85E93C36C}"/>
            </c:ext>
          </c:extLst>
        </c:ser>
        <c:ser>
          <c:idx val="8"/>
          <c:order val="8"/>
          <c:tx>
            <c:strRef>
              <c:f>'Baby Zombie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C5-4A5C-A776-B0C85E93C36C}"/>
            </c:ext>
          </c:extLst>
        </c:ser>
        <c:ser>
          <c:idx val="9"/>
          <c:order val="9"/>
          <c:tx>
            <c:strRef>
              <c:f>'Baby Zombie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C5-4A5C-A776-B0C85E93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FC5-4A5C-A776-B0C85E93C36C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'Stray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24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2-4BD1-86E8-12EA37CEC448}"/>
            </c:ext>
          </c:extLst>
        </c:ser>
        <c:ser>
          <c:idx val="2"/>
          <c:order val="2"/>
          <c:tx>
            <c:strRef>
              <c:f>'Stray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Stats'!$I$2:$I$8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2-4BD1-86E8-12EA37CEC448}"/>
            </c:ext>
          </c:extLst>
        </c:ser>
        <c:ser>
          <c:idx val="3"/>
          <c:order val="3"/>
          <c:tx>
            <c:strRef>
              <c:f>'Stray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2-4BD1-86E8-12EA37CEC448}"/>
            </c:ext>
          </c:extLst>
        </c:ser>
        <c:ser>
          <c:idx val="4"/>
          <c:order val="4"/>
          <c:tx>
            <c:strRef>
              <c:f>'Stray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2-4BD1-86E8-12EA37CEC448}"/>
            </c:ext>
          </c:extLst>
        </c:ser>
        <c:ser>
          <c:idx val="5"/>
          <c:order val="5"/>
          <c:tx>
            <c:strRef>
              <c:f>'Stray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'Stray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2-4BD1-86E8-12EA37CEC448}"/>
            </c:ext>
          </c:extLst>
        </c:ser>
        <c:ser>
          <c:idx val="6"/>
          <c:order val="6"/>
          <c:tx>
            <c:strRef>
              <c:f>'Stray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2-4BD1-86E8-12EA37CEC448}"/>
            </c:ext>
          </c:extLst>
        </c:ser>
        <c:ser>
          <c:idx val="7"/>
          <c:order val="7"/>
          <c:tx>
            <c:strRef>
              <c:f>'Stray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72-4BD1-86E8-12EA37CEC448}"/>
            </c:ext>
          </c:extLst>
        </c:ser>
        <c:ser>
          <c:idx val="12"/>
          <c:order val="8"/>
          <c:tx>
            <c:strRef>
              <c:f>'Stray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Stats'!$O$2:$O$8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72-4BD1-86E8-12EA37CEC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'Stray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'Stray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F72-4BD1-86E8-12EA37CEC448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'Stray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7-4610-9510-F9EC88520DE0}"/>
            </c:ext>
          </c:extLst>
        </c:ser>
        <c:ser>
          <c:idx val="2"/>
          <c:order val="2"/>
          <c:tx>
            <c:strRef>
              <c:f>'Stray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7-4610-9510-F9EC88520DE0}"/>
            </c:ext>
          </c:extLst>
        </c:ser>
        <c:ser>
          <c:idx val="3"/>
          <c:order val="3"/>
          <c:tx>
            <c:strRef>
              <c:f>'Stray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7-4610-9510-F9EC88520DE0}"/>
            </c:ext>
          </c:extLst>
        </c:ser>
        <c:ser>
          <c:idx val="4"/>
          <c:order val="4"/>
          <c:tx>
            <c:strRef>
              <c:f>'Stray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C7-4610-9510-F9EC88520DE0}"/>
            </c:ext>
          </c:extLst>
        </c:ser>
        <c:ser>
          <c:idx val="5"/>
          <c:order val="5"/>
          <c:tx>
            <c:strRef>
              <c:f>'Stray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'Stray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C7-4610-9510-F9EC88520DE0}"/>
            </c:ext>
          </c:extLst>
        </c:ser>
        <c:ser>
          <c:idx val="6"/>
          <c:order val="6"/>
          <c:tx>
            <c:strRef>
              <c:f>'Stray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C7-4610-9510-F9EC8852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'Stray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'Stray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2C7-4610-9510-F9EC88520DE0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'Stray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Stats'!$X$2:$X$8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A-4115-BF02-9F57BC622013}"/>
            </c:ext>
          </c:extLst>
        </c:ser>
        <c:ser>
          <c:idx val="2"/>
          <c:order val="2"/>
          <c:tx>
            <c:strRef>
              <c:f>'Stray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Stats'!$Y$2:$Y$8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A-4115-BF02-9F57BC622013}"/>
            </c:ext>
          </c:extLst>
        </c:ser>
        <c:ser>
          <c:idx val="3"/>
          <c:order val="3"/>
          <c:tx>
            <c:strRef>
              <c:f>'Stray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Stats'!$Z$2:$Z$8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6A-4115-BF02-9F57BC622013}"/>
            </c:ext>
          </c:extLst>
        </c:ser>
        <c:ser>
          <c:idx val="4"/>
          <c:order val="4"/>
          <c:tx>
            <c:strRef>
              <c:f>'Stray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6A-4115-BF02-9F57BC622013}"/>
            </c:ext>
          </c:extLst>
        </c:ser>
        <c:ser>
          <c:idx val="5"/>
          <c:order val="5"/>
          <c:tx>
            <c:strRef>
              <c:f>'Stray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'Stray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6A-4115-BF02-9F57BC622013}"/>
            </c:ext>
          </c:extLst>
        </c:ser>
        <c:ser>
          <c:idx val="6"/>
          <c:order val="6"/>
          <c:tx>
            <c:strRef>
              <c:f>'Stray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6A-4115-BF02-9F57BC622013}"/>
            </c:ext>
          </c:extLst>
        </c:ser>
        <c:ser>
          <c:idx val="7"/>
          <c:order val="7"/>
          <c:tx>
            <c:strRef>
              <c:f>'Stray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Stats'!$AD$2:$AD$8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6A-4115-BF02-9F57BC622013}"/>
            </c:ext>
          </c:extLst>
        </c:ser>
        <c:ser>
          <c:idx val="8"/>
          <c:order val="8"/>
          <c:tx>
            <c:strRef>
              <c:f>'Stray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6A-4115-BF02-9F57BC622013}"/>
            </c:ext>
          </c:extLst>
        </c:ser>
        <c:ser>
          <c:idx val="9"/>
          <c:order val="9"/>
          <c:tx>
            <c:strRef>
              <c:f>'Stray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Stats'!$AF$2:$AF$8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6A-4115-BF02-9F57BC622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'Stray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'Stray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46A-4115-BF02-9F57BC622013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'Vindicator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Stats'!$H$2:$H$8</c:f>
              <c:numCache>
                <c:formatCode>General</c:formatCode>
                <c:ptCount val="7"/>
                <c:pt idx="0">
                  <c:v>13</c:v>
                </c:pt>
                <c:pt idx="1">
                  <c:v>17</c:v>
                </c:pt>
                <c:pt idx="2">
                  <c:v>20</c:v>
                </c:pt>
                <c:pt idx="3">
                  <c:v>26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E-4ECD-80BA-ABDD1B603F48}"/>
            </c:ext>
          </c:extLst>
        </c:ser>
        <c:ser>
          <c:idx val="2"/>
          <c:order val="2"/>
          <c:tx>
            <c:strRef>
              <c:f>'Vindicator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Stats'!$I$2:$I$8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E-4ECD-80BA-ABDD1B603F48}"/>
            </c:ext>
          </c:extLst>
        </c:ser>
        <c:ser>
          <c:idx val="3"/>
          <c:order val="3"/>
          <c:tx>
            <c:strRef>
              <c:f>'Vindicator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Stats'!$J$2:$J$8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E-4ECD-80BA-ABDD1B603F48}"/>
            </c:ext>
          </c:extLst>
        </c:ser>
        <c:ser>
          <c:idx val="4"/>
          <c:order val="4"/>
          <c:tx>
            <c:strRef>
              <c:f>'Vindicator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Stats'!$K$2:$K$8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0E-4ECD-80BA-ABDD1B603F48}"/>
            </c:ext>
          </c:extLst>
        </c:ser>
        <c:ser>
          <c:idx val="5"/>
          <c:order val="5"/>
          <c:tx>
            <c:strRef>
              <c:f>'Vindicator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Stats'!$L$2:$L$8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0E-4ECD-80BA-ABDD1B603F48}"/>
            </c:ext>
          </c:extLst>
        </c:ser>
        <c:ser>
          <c:idx val="6"/>
          <c:order val="6"/>
          <c:tx>
            <c:strRef>
              <c:f>'Vindicator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Stats'!$M$2:$M$8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0E-4ECD-80BA-ABDD1B603F48}"/>
            </c:ext>
          </c:extLst>
        </c:ser>
        <c:ser>
          <c:idx val="7"/>
          <c:order val="7"/>
          <c:tx>
            <c:strRef>
              <c:f>'Vindicator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Stats'!$N$2:$N$8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0E-4ECD-80BA-ABDD1B603F48}"/>
            </c:ext>
          </c:extLst>
        </c:ser>
        <c:ser>
          <c:idx val="12"/>
          <c:order val="8"/>
          <c:tx>
            <c:strRef>
              <c:f>'Vindicator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Stats'!$O$2:$O$8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0E-4ECD-80BA-ABDD1B603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'Vindicator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'Vindicator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70E-4ECD-80BA-ABDD1B603F48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'Silverfish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6-4B6C-A281-76C8AC6A9532}"/>
            </c:ext>
          </c:extLst>
        </c:ser>
        <c:ser>
          <c:idx val="2"/>
          <c:order val="2"/>
          <c:tx>
            <c:strRef>
              <c:f>'Silverfish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Stats'!$R$2:$R$8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6-4B6C-A281-76C8AC6A9532}"/>
            </c:ext>
          </c:extLst>
        </c:ser>
        <c:ser>
          <c:idx val="3"/>
          <c:order val="3"/>
          <c:tx>
            <c:strRef>
              <c:f>'Silverfish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B6-4B6C-A281-76C8AC6A9532}"/>
            </c:ext>
          </c:extLst>
        </c:ser>
        <c:ser>
          <c:idx val="4"/>
          <c:order val="4"/>
          <c:tx>
            <c:strRef>
              <c:f>'Silverfish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B6-4B6C-A281-76C8AC6A9532}"/>
            </c:ext>
          </c:extLst>
        </c:ser>
        <c:ser>
          <c:idx val="5"/>
          <c:order val="5"/>
          <c:tx>
            <c:strRef>
              <c:f>'Silverfish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B6-4B6C-A281-76C8AC6A9532}"/>
            </c:ext>
          </c:extLst>
        </c:ser>
        <c:ser>
          <c:idx val="6"/>
          <c:order val="6"/>
          <c:tx>
            <c:strRef>
              <c:f>'Silverfish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B6-4B6C-A281-76C8AC6A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'Silverfish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'Silverfish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CB6-4B6C-A281-76C8AC6A9532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'Vindicator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Stats'!$Q$2:$Q$8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2-4DA0-A0BF-2E0D82FE0AB9}"/>
            </c:ext>
          </c:extLst>
        </c:ser>
        <c:ser>
          <c:idx val="2"/>
          <c:order val="2"/>
          <c:tx>
            <c:strRef>
              <c:f>'Vindicator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Stats'!$R$2:$R$8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2-4DA0-A0BF-2E0D82FE0AB9}"/>
            </c:ext>
          </c:extLst>
        </c:ser>
        <c:ser>
          <c:idx val="3"/>
          <c:order val="3"/>
          <c:tx>
            <c:strRef>
              <c:f>'Vindicator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Stats'!$S$2:$S$8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2-4DA0-A0BF-2E0D82FE0AB9}"/>
            </c:ext>
          </c:extLst>
        </c:ser>
        <c:ser>
          <c:idx val="4"/>
          <c:order val="4"/>
          <c:tx>
            <c:strRef>
              <c:f>'Vindicator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Stats'!$T$2:$T$8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2-4DA0-A0BF-2E0D82FE0AB9}"/>
            </c:ext>
          </c:extLst>
        </c:ser>
        <c:ser>
          <c:idx val="5"/>
          <c:order val="5"/>
          <c:tx>
            <c:strRef>
              <c:f>'Vindicator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42-4DA0-A0BF-2E0D82FE0AB9}"/>
            </c:ext>
          </c:extLst>
        </c:ser>
        <c:ser>
          <c:idx val="6"/>
          <c:order val="6"/>
          <c:tx>
            <c:strRef>
              <c:f>'Vindicator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42-4DA0-A0BF-2E0D82FE0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'Vindicator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'Vindicator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C42-4DA0-A0BF-2E0D82FE0AB9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'Vindicator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Stats'!$X$2:$X$8</c:f>
              <c:numCache>
                <c:formatCode>General</c:formatCode>
                <c:ptCount val="7"/>
                <c:pt idx="0">
                  <c:v>19</c:v>
                </c:pt>
                <c:pt idx="1">
                  <c:v>24</c:v>
                </c:pt>
                <c:pt idx="2">
                  <c:v>29</c:v>
                </c:pt>
                <c:pt idx="3">
                  <c:v>37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3-47A0-9081-6856AE0FF4B7}"/>
            </c:ext>
          </c:extLst>
        </c:ser>
        <c:ser>
          <c:idx val="2"/>
          <c:order val="2"/>
          <c:tx>
            <c:strRef>
              <c:f>'Vindicator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Stats'!$Y$2:$Y$8</c:f>
              <c:numCache>
                <c:formatCode>General</c:formatCode>
                <c:ptCount val="7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3-47A0-9081-6856AE0FF4B7}"/>
            </c:ext>
          </c:extLst>
        </c:ser>
        <c:ser>
          <c:idx val="3"/>
          <c:order val="3"/>
          <c:tx>
            <c:strRef>
              <c:f>'Vindicator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Stats'!$Z$2:$Z$8</c:f>
              <c:numCache>
                <c:formatCode>General</c:formatCode>
                <c:ptCount val="7"/>
                <c:pt idx="0">
                  <c:v>11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3-47A0-9081-6856AE0FF4B7}"/>
            </c:ext>
          </c:extLst>
        </c:ser>
        <c:ser>
          <c:idx val="4"/>
          <c:order val="4"/>
          <c:tx>
            <c:strRef>
              <c:f>'Vindicator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Stats'!$AA$2:$AA$8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03-47A0-9081-6856AE0FF4B7}"/>
            </c:ext>
          </c:extLst>
        </c:ser>
        <c:ser>
          <c:idx val="5"/>
          <c:order val="5"/>
          <c:tx>
            <c:strRef>
              <c:f>'Vindicator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Stats'!$AB$2:$AB$8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03-47A0-9081-6856AE0FF4B7}"/>
            </c:ext>
          </c:extLst>
        </c:ser>
        <c:ser>
          <c:idx val="6"/>
          <c:order val="6"/>
          <c:tx>
            <c:strRef>
              <c:f>'Vindicator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Stats'!$AC$2:$AC$8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03-47A0-9081-6856AE0FF4B7}"/>
            </c:ext>
          </c:extLst>
        </c:ser>
        <c:ser>
          <c:idx val="7"/>
          <c:order val="7"/>
          <c:tx>
            <c:strRef>
              <c:f>'Vindicator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Stats'!$AD$2:$AD$8</c:f>
              <c:numCache>
                <c:formatCode>General</c:formatCode>
                <c:ptCount val="7"/>
                <c:pt idx="0">
                  <c:v>16</c:v>
                </c:pt>
                <c:pt idx="1">
                  <c:v>20</c:v>
                </c:pt>
                <c:pt idx="2">
                  <c:v>24</c:v>
                </c:pt>
                <c:pt idx="3">
                  <c:v>31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03-47A0-9081-6856AE0FF4B7}"/>
            </c:ext>
          </c:extLst>
        </c:ser>
        <c:ser>
          <c:idx val="8"/>
          <c:order val="8"/>
          <c:tx>
            <c:strRef>
              <c:f>'Vindicator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Stats'!$AE$2:$AE$8</c:f>
              <c:numCache>
                <c:formatCode>General</c:formatCode>
                <c:ptCount val="7"/>
                <c:pt idx="0">
                  <c:v>13</c:v>
                </c:pt>
                <c:pt idx="1">
                  <c:v>17</c:v>
                </c:pt>
                <c:pt idx="2">
                  <c:v>20</c:v>
                </c:pt>
                <c:pt idx="3">
                  <c:v>26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03-47A0-9081-6856AE0FF4B7}"/>
            </c:ext>
          </c:extLst>
        </c:ser>
        <c:ser>
          <c:idx val="9"/>
          <c:order val="9"/>
          <c:tx>
            <c:strRef>
              <c:f>'Vindicator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Stats'!$AF$2:$AF$8</c:f>
              <c:numCache>
                <c:formatCode>General</c:formatCode>
                <c:ptCount val="7"/>
                <c:pt idx="0">
                  <c:v>12</c:v>
                </c:pt>
                <c:pt idx="1">
                  <c:v>14</c:v>
                </c:pt>
                <c:pt idx="2">
                  <c:v>17</c:v>
                </c:pt>
                <c:pt idx="3">
                  <c:v>22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03-47A0-9081-6856AE0F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'Vindicator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'Vindicator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603-47A0-9081-6856AE0FF4B7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'Brute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Stats'!$H$2:$H$8</c:f>
              <c:numCache>
                <c:formatCode>General</c:formatCode>
                <c:ptCount val="7"/>
                <c:pt idx="0">
                  <c:v>16</c:v>
                </c:pt>
                <c:pt idx="1">
                  <c:v>21</c:v>
                </c:pt>
                <c:pt idx="2">
                  <c:v>31</c:v>
                </c:pt>
                <c:pt idx="3">
                  <c:v>49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E-41E9-8CE6-3B44767C83A7}"/>
            </c:ext>
          </c:extLst>
        </c:ser>
        <c:ser>
          <c:idx val="2"/>
          <c:order val="2"/>
          <c:tx>
            <c:strRef>
              <c:f>'Brute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Stats'!$I$2:$I$8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22</c:v>
                </c:pt>
                <c:pt idx="3">
                  <c:v>34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E-41E9-8CE6-3B44767C83A7}"/>
            </c:ext>
          </c:extLst>
        </c:ser>
        <c:ser>
          <c:idx val="3"/>
          <c:order val="3"/>
          <c:tx>
            <c:strRef>
              <c:f>'Brute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Stats'!$J$2:$J$8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16</c:v>
                </c:pt>
                <c:pt idx="3">
                  <c:v>26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E-41E9-8CE6-3B44767C83A7}"/>
            </c:ext>
          </c:extLst>
        </c:ser>
        <c:ser>
          <c:idx val="4"/>
          <c:order val="4"/>
          <c:tx>
            <c:strRef>
              <c:f>'Brute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Stats'!$K$2:$K$8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20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E-41E9-8CE6-3B44767C83A7}"/>
            </c:ext>
          </c:extLst>
        </c:ser>
        <c:ser>
          <c:idx val="5"/>
          <c:order val="5"/>
          <c:tx>
            <c:strRef>
              <c:f>'Brute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'Brute Stats'!$L$2:$L$8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16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E-41E9-8CE6-3B44767C83A7}"/>
            </c:ext>
          </c:extLst>
        </c:ser>
        <c:ser>
          <c:idx val="6"/>
          <c:order val="6"/>
          <c:tx>
            <c:strRef>
              <c:f>'Brute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Stats'!$M$2:$M$8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CE-41E9-8CE6-3B44767C83A7}"/>
            </c:ext>
          </c:extLst>
        </c:ser>
        <c:ser>
          <c:idx val="7"/>
          <c:order val="7"/>
          <c:tx>
            <c:strRef>
              <c:f>'Brute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Stats'!$N$2:$N$8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CE-41E9-8CE6-3B44767C83A7}"/>
            </c:ext>
          </c:extLst>
        </c:ser>
        <c:ser>
          <c:idx val="12"/>
          <c:order val="8"/>
          <c:tx>
            <c:strRef>
              <c:f>'Brute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Stats'!$O$2:$O$8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23</c:v>
                </c:pt>
                <c:pt idx="3">
                  <c:v>37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CE-41E9-8CE6-3B44767C8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'Brute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'Brute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0CE-41E9-8CE6-3B44767C83A7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'Brute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Stats'!$Q$2:$Q$8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1-4941-BB06-322D00A8FE18}"/>
            </c:ext>
          </c:extLst>
        </c:ser>
        <c:ser>
          <c:idx val="2"/>
          <c:order val="2"/>
          <c:tx>
            <c:strRef>
              <c:f>'Brute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Stats'!$R$2:$R$8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1-4941-BB06-322D00A8FE18}"/>
            </c:ext>
          </c:extLst>
        </c:ser>
        <c:ser>
          <c:idx val="3"/>
          <c:order val="3"/>
          <c:tx>
            <c:strRef>
              <c:f>'Brute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Stats'!$S$2:$S$8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1-4941-BB06-322D00A8FE18}"/>
            </c:ext>
          </c:extLst>
        </c:ser>
        <c:ser>
          <c:idx val="4"/>
          <c:order val="4"/>
          <c:tx>
            <c:strRef>
              <c:f>'Brute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Stats'!$T$2:$T$8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1-4941-BB06-322D00A8FE18}"/>
            </c:ext>
          </c:extLst>
        </c:ser>
        <c:ser>
          <c:idx val="5"/>
          <c:order val="5"/>
          <c:tx>
            <c:strRef>
              <c:f>'Brute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'Brute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61-4941-BB06-322D00A8FE18}"/>
            </c:ext>
          </c:extLst>
        </c:ser>
        <c:ser>
          <c:idx val="6"/>
          <c:order val="6"/>
          <c:tx>
            <c:strRef>
              <c:f>'Brute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61-4941-BB06-322D00A8F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'Brute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'Brute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A61-4941-BB06-322D00A8FE18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'Brute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Stats'!$X$2:$X$8</c:f>
              <c:numCache>
                <c:formatCode>General</c:formatCode>
                <c:ptCount val="7"/>
                <c:pt idx="0">
                  <c:v>23</c:v>
                </c:pt>
                <c:pt idx="1">
                  <c:v>31</c:v>
                </c:pt>
                <c:pt idx="2">
                  <c:v>45</c:v>
                </c:pt>
                <c:pt idx="3">
                  <c:v>71</c:v>
                </c:pt>
                <c:pt idx="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2-448D-A9E6-703AC5E2BA7E}"/>
            </c:ext>
          </c:extLst>
        </c:ser>
        <c:ser>
          <c:idx val="2"/>
          <c:order val="2"/>
          <c:tx>
            <c:strRef>
              <c:f>'Brute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Stats'!$Y$2:$Y$8</c:f>
              <c:numCache>
                <c:formatCode>General</c:formatCode>
                <c:ptCount val="7"/>
                <c:pt idx="0">
                  <c:v>17</c:v>
                </c:pt>
                <c:pt idx="1">
                  <c:v>22</c:v>
                </c:pt>
                <c:pt idx="2">
                  <c:v>33</c:v>
                </c:pt>
                <c:pt idx="3">
                  <c:v>51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2-448D-A9E6-703AC5E2BA7E}"/>
            </c:ext>
          </c:extLst>
        </c:ser>
        <c:ser>
          <c:idx val="3"/>
          <c:order val="3"/>
          <c:tx>
            <c:strRef>
              <c:f>'Brute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Stats'!$Z$2:$Z$8</c:f>
              <c:numCache>
                <c:formatCode>General</c:formatCode>
                <c:ptCount val="7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38</c:v>
                </c:pt>
                <c:pt idx="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2-448D-A9E6-703AC5E2BA7E}"/>
            </c:ext>
          </c:extLst>
        </c:ser>
        <c:ser>
          <c:idx val="4"/>
          <c:order val="4"/>
          <c:tx>
            <c:strRef>
              <c:f>'Brute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Stats'!$AA$2:$AA$8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18</c:v>
                </c:pt>
                <c:pt idx="3">
                  <c:v>28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42-448D-A9E6-703AC5E2BA7E}"/>
            </c:ext>
          </c:extLst>
        </c:ser>
        <c:ser>
          <c:idx val="5"/>
          <c:order val="5"/>
          <c:tx>
            <c:strRef>
              <c:f>'Brute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'Brute Stats'!$AB$2:$AB$8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21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42-448D-A9E6-703AC5E2BA7E}"/>
            </c:ext>
          </c:extLst>
        </c:ser>
        <c:ser>
          <c:idx val="6"/>
          <c:order val="6"/>
          <c:tx>
            <c:strRef>
              <c:f>'Brute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Stats'!$AC$2:$AC$8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11</c:v>
                </c:pt>
                <c:pt idx="3">
                  <c:v>17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42-448D-A9E6-703AC5E2BA7E}"/>
            </c:ext>
          </c:extLst>
        </c:ser>
        <c:ser>
          <c:idx val="7"/>
          <c:order val="7"/>
          <c:tx>
            <c:strRef>
              <c:f>'Brute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Stats'!$AD$2:$AD$8</c:f>
              <c:numCache>
                <c:formatCode>General</c:formatCode>
                <c:ptCount val="7"/>
                <c:pt idx="0">
                  <c:v>19</c:v>
                </c:pt>
                <c:pt idx="1">
                  <c:v>25</c:v>
                </c:pt>
                <c:pt idx="2">
                  <c:v>37</c:v>
                </c:pt>
                <c:pt idx="3">
                  <c:v>58</c:v>
                </c:pt>
                <c:pt idx="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42-448D-A9E6-703AC5E2BA7E}"/>
            </c:ext>
          </c:extLst>
        </c:ser>
        <c:ser>
          <c:idx val="8"/>
          <c:order val="8"/>
          <c:tx>
            <c:strRef>
              <c:f>'Brute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Stats'!$AE$2:$AE$8</c:f>
              <c:numCache>
                <c:formatCode>General</c:formatCode>
                <c:ptCount val="7"/>
                <c:pt idx="0">
                  <c:v>16</c:v>
                </c:pt>
                <c:pt idx="1">
                  <c:v>21</c:v>
                </c:pt>
                <c:pt idx="2">
                  <c:v>31</c:v>
                </c:pt>
                <c:pt idx="3">
                  <c:v>49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42-448D-A9E6-703AC5E2BA7E}"/>
            </c:ext>
          </c:extLst>
        </c:ser>
        <c:ser>
          <c:idx val="9"/>
          <c:order val="9"/>
          <c:tx>
            <c:strRef>
              <c:f>'Brute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Stats'!$AF$2:$AF$8</c:f>
              <c:numCache>
                <c:formatCode>General</c:formatCode>
                <c:ptCount val="7"/>
                <c:pt idx="0">
                  <c:v>14</c:v>
                </c:pt>
                <c:pt idx="1">
                  <c:v>18</c:v>
                </c:pt>
                <c:pt idx="2">
                  <c:v>27</c:v>
                </c:pt>
                <c:pt idx="3">
                  <c:v>42</c:v>
                </c:pt>
                <c:pt idx="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42-448D-A9E6-703AC5E2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'Brute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'Brute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D42-448D-A9E6-703AC5E2BA7E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Soldier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Stats'!$H$2:$H$8</c:f>
              <c:numCache>
                <c:formatCode>General</c:formatCode>
                <c:ptCount val="7"/>
                <c:pt idx="0">
                  <c:v>10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  <c:pt idx="4">
                  <c:v>42</c:v>
                </c:pt>
                <c:pt idx="5">
                  <c:v>62</c:v>
                </c:pt>
                <c:pt idx="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E-43C5-9079-C2EC7D80BF75}"/>
            </c:ext>
          </c:extLst>
        </c:ser>
        <c:ser>
          <c:idx val="2"/>
          <c:order val="2"/>
          <c:tx>
            <c:strRef>
              <c:f>'Piglin Soldier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Stats'!$I$2:$I$8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14</c:v>
                </c:pt>
                <c:pt idx="3">
                  <c:v>17</c:v>
                </c:pt>
                <c:pt idx="4">
                  <c:v>26</c:v>
                </c:pt>
                <c:pt idx="5">
                  <c:v>36</c:v>
                </c:pt>
                <c:pt idx="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E-43C5-9079-C2EC7D80BF75}"/>
            </c:ext>
          </c:extLst>
        </c:ser>
        <c:ser>
          <c:idx val="3"/>
          <c:order val="3"/>
          <c:tx>
            <c:strRef>
              <c:f>'Piglin Soldier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Stats'!$J$2:$J$8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E-43C5-9079-C2EC7D80BF75}"/>
            </c:ext>
          </c:extLst>
        </c:ser>
        <c:ser>
          <c:idx val="4"/>
          <c:order val="4"/>
          <c:tx>
            <c:strRef>
              <c:f>'Piglin Soldier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Stats'!$K$2:$K$8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CE-43C5-9079-C2EC7D80BF75}"/>
            </c:ext>
          </c:extLst>
        </c:ser>
        <c:ser>
          <c:idx val="5"/>
          <c:order val="5"/>
          <c:tx>
            <c:strRef>
              <c:f>'Piglin Soldier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Stats'!$L$2:$L$8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CE-43C5-9079-C2EC7D80BF75}"/>
            </c:ext>
          </c:extLst>
        </c:ser>
        <c:ser>
          <c:idx val="6"/>
          <c:order val="6"/>
          <c:tx>
            <c:strRef>
              <c:f>'Piglin Soldier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Stats'!$M$2:$M$8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CE-43C5-9079-C2EC7D80BF75}"/>
            </c:ext>
          </c:extLst>
        </c:ser>
        <c:ser>
          <c:idx val="7"/>
          <c:order val="7"/>
          <c:tx>
            <c:strRef>
              <c:f>'Piglin Soldier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Stats'!$N$2:$N$8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CE-43C5-9079-C2EC7D80BF75}"/>
            </c:ext>
          </c:extLst>
        </c:ser>
        <c:ser>
          <c:idx val="12"/>
          <c:order val="8"/>
          <c:tx>
            <c:strRef>
              <c:f>'Piglin Soldier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Stats'!$O$2:$O$8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19</c:v>
                </c:pt>
                <c:pt idx="4">
                  <c:v>28</c:v>
                </c:pt>
                <c:pt idx="5">
                  <c:v>39</c:v>
                </c:pt>
                <c:pt idx="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CE-43C5-9079-C2EC7D80B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Soldier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Soldier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9CE-43C5-9079-C2EC7D80BF75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Soldier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Stats'!$Q$2:$Q$8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6-4AC9-A3A1-D8747BD94151}"/>
            </c:ext>
          </c:extLst>
        </c:ser>
        <c:ser>
          <c:idx val="2"/>
          <c:order val="2"/>
          <c:tx>
            <c:strRef>
              <c:f>'Piglin Soldier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6-4AC9-A3A1-D8747BD94151}"/>
            </c:ext>
          </c:extLst>
        </c:ser>
        <c:ser>
          <c:idx val="3"/>
          <c:order val="3"/>
          <c:tx>
            <c:strRef>
              <c:f>'Piglin Soldier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Stats'!$S$2:$S$8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6-4AC9-A3A1-D8747BD94151}"/>
            </c:ext>
          </c:extLst>
        </c:ser>
        <c:ser>
          <c:idx val="4"/>
          <c:order val="4"/>
          <c:tx>
            <c:strRef>
              <c:f>'Piglin Soldier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26-4AC9-A3A1-D8747BD94151}"/>
            </c:ext>
          </c:extLst>
        </c:ser>
        <c:ser>
          <c:idx val="5"/>
          <c:order val="5"/>
          <c:tx>
            <c:strRef>
              <c:f>'Piglin Soldier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26-4AC9-A3A1-D8747BD94151}"/>
            </c:ext>
          </c:extLst>
        </c:ser>
        <c:ser>
          <c:idx val="6"/>
          <c:order val="6"/>
          <c:tx>
            <c:strRef>
              <c:f>'Piglin Soldier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26-4AC9-A3A1-D8747BD94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Soldier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Soldier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126-4AC9-A3A1-D8747BD94151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Soldier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Stats'!$X$2:$X$8</c:f>
              <c:numCache>
                <c:formatCode>General</c:formatCode>
                <c:ptCount val="7"/>
                <c:pt idx="0">
                  <c:v>15</c:v>
                </c:pt>
                <c:pt idx="1">
                  <c:v>19</c:v>
                </c:pt>
                <c:pt idx="2">
                  <c:v>25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F-4AEA-8A43-CBDB5990FF60}"/>
            </c:ext>
          </c:extLst>
        </c:ser>
        <c:ser>
          <c:idx val="2"/>
          <c:order val="2"/>
          <c:tx>
            <c:strRef>
              <c:f>'Piglin Soldier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Stats'!$Y$2:$Y$8</c:f>
              <c:numCache>
                <c:formatCode>General</c:formatCode>
                <c:ptCount val="7"/>
                <c:pt idx="0">
                  <c:v>11</c:v>
                </c:pt>
                <c:pt idx="1">
                  <c:v>14</c:v>
                </c:pt>
                <c:pt idx="2">
                  <c:v>18</c:v>
                </c:pt>
                <c:pt idx="3">
                  <c:v>22</c:v>
                </c:pt>
                <c:pt idx="4">
                  <c:v>30</c:v>
                </c:pt>
                <c:pt idx="5">
                  <c:v>36</c:v>
                </c:pt>
                <c:pt idx="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F-4AEA-8A43-CBDB5990FF60}"/>
            </c:ext>
          </c:extLst>
        </c:ser>
        <c:ser>
          <c:idx val="3"/>
          <c:order val="3"/>
          <c:tx>
            <c:strRef>
              <c:f>'Piglin Soldier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Stats'!$Z$2:$Z$8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F-4AEA-8A43-CBDB5990FF60}"/>
            </c:ext>
          </c:extLst>
        </c:ser>
        <c:ser>
          <c:idx val="4"/>
          <c:order val="4"/>
          <c:tx>
            <c:strRef>
              <c:f>'Piglin Soldier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Stats'!$AA$2:$AA$8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7F-4AEA-8A43-CBDB5990FF60}"/>
            </c:ext>
          </c:extLst>
        </c:ser>
        <c:ser>
          <c:idx val="5"/>
          <c:order val="5"/>
          <c:tx>
            <c:strRef>
              <c:f>'Piglin Soldier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Stats'!$AB$2:$AB$8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7F-4AEA-8A43-CBDB5990FF60}"/>
            </c:ext>
          </c:extLst>
        </c:ser>
        <c:ser>
          <c:idx val="6"/>
          <c:order val="6"/>
          <c:tx>
            <c:strRef>
              <c:f>'Piglin Soldier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Stats'!$AC$2:$AC$8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7F-4AEA-8A43-CBDB5990FF60}"/>
            </c:ext>
          </c:extLst>
        </c:ser>
        <c:ser>
          <c:idx val="7"/>
          <c:order val="7"/>
          <c:tx>
            <c:strRef>
              <c:f>'Piglin Soldier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Stats'!$AD$2:$AD$8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21</c:v>
                </c:pt>
                <c:pt idx="3">
                  <c:v>25</c:v>
                </c:pt>
                <c:pt idx="4">
                  <c:v>34</c:v>
                </c:pt>
                <c:pt idx="5">
                  <c:v>42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7F-4AEA-8A43-CBDB5990FF60}"/>
            </c:ext>
          </c:extLst>
        </c:ser>
        <c:ser>
          <c:idx val="8"/>
          <c:order val="8"/>
          <c:tx>
            <c:strRef>
              <c:f>'Piglin Soldier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Stats'!$AE$2:$AE$8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7F-4AEA-8A43-CBDB5990FF60}"/>
            </c:ext>
          </c:extLst>
        </c:ser>
        <c:ser>
          <c:idx val="9"/>
          <c:order val="9"/>
          <c:tx>
            <c:strRef>
              <c:f>'Piglin Soldier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Stats'!$AF$2:$AF$8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7F-4AEA-8A43-CBDB5990F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Soldier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Soldier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07F-4AEA-8A43-CBDB5990FF60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Sniper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17</c:v>
                </c:pt>
                <c:pt idx="4">
                  <c:v>23</c:v>
                </c:pt>
                <c:pt idx="5">
                  <c:v>29</c:v>
                </c:pt>
                <c:pt idx="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9-4058-AE8C-4A428E7E124B}"/>
            </c:ext>
          </c:extLst>
        </c:ser>
        <c:ser>
          <c:idx val="2"/>
          <c:order val="2"/>
          <c:tx>
            <c:strRef>
              <c:f>'Piglin Sniper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Stats'!$I$2:$I$8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9-4058-AE8C-4A428E7E124B}"/>
            </c:ext>
          </c:extLst>
        </c:ser>
        <c:ser>
          <c:idx val="3"/>
          <c:order val="3"/>
          <c:tx>
            <c:strRef>
              <c:f>'Piglin Sniper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9-4058-AE8C-4A428E7E124B}"/>
            </c:ext>
          </c:extLst>
        </c:ser>
        <c:ser>
          <c:idx val="4"/>
          <c:order val="4"/>
          <c:tx>
            <c:strRef>
              <c:f>'Piglin Sniper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9-4058-AE8C-4A428E7E124B}"/>
            </c:ext>
          </c:extLst>
        </c:ser>
        <c:ser>
          <c:idx val="5"/>
          <c:order val="5"/>
          <c:tx>
            <c:strRef>
              <c:f>'Piglin Sniper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49-4058-AE8C-4A428E7E124B}"/>
            </c:ext>
          </c:extLst>
        </c:ser>
        <c:ser>
          <c:idx val="6"/>
          <c:order val="6"/>
          <c:tx>
            <c:strRef>
              <c:f>'Piglin Sniper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9-4058-AE8C-4A428E7E124B}"/>
            </c:ext>
          </c:extLst>
        </c:ser>
        <c:ser>
          <c:idx val="7"/>
          <c:order val="7"/>
          <c:tx>
            <c:strRef>
              <c:f>'Piglin Sniper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49-4058-AE8C-4A428E7E124B}"/>
            </c:ext>
          </c:extLst>
        </c:ser>
        <c:ser>
          <c:idx val="12"/>
          <c:order val="8"/>
          <c:tx>
            <c:strRef>
              <c:f>'Piglin Sniper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Stats'!$O$2:$O$8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49-4058-AE8C-4A428E7E1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Sniper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Sniper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A49-4058-AE8C-4A428E7E124B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Sniper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8-454D-90E9-56DFA38BD1D4}"/>
            </c:ext>
          </c:extLst>
        </c:ser>
        <c:ser>
          <c:idx val="2"/>
          <c:order val="2"/>
          <c:tx>
            <c:strRef>
              <c:f>'Piglin Sniper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8-454D-90E9-56DFA38BD1D4}"/>
            </c:ext>
          </c:extLst>
        </c:ser>
        <c:ser>
          <c:idx val="3"/>
          <c:order val="3"/>
          <c:tx>
            <c:strRef>
              <c:f>'Piglin Sniper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8-454D-90E9-56DFA38BD1D4}"/>
            </c:ext>
          </c:extLst>
        </c:ser>
        <c:ser>
          <c:idx val="4"/>
          <c:order val="4"/>
          <c:tx>
            <c:strRef>
              <c:f>'Piglin Sniper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8-454D-90E9-56DFA38BD1D4}"/>
            </c:ext>
          </c:extLst>
        </c:ser>
        <c:ser>
          <c:idx val="5"/>
          <c:order val="5"/>
          <c:tx>
            <c:strRef>
              <c:f>'Piglin Sniper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8-454D-90E9-56DFA38BD1D4}"/>
            </c:ext>
          </c:extLst>
        </c:ser>
        <c:ser>
          <c:idx val="6"/>
          <c:order val="6"/>
          <c:tx>
            <c:strRef>
              <c:f>'Piglin Sniper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8-454D-90E9-56DFA38BD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Sniper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Sniper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9C8-454D-90E9-56DFA38BD1D4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'Silverfish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Stats'!$X$2:$X$8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C-4A26-A0C3-66D1C7183AF4}"/>
            </c:ext>
          </c:extLst>
        </c:ser>
        <c:ser>
          <c:idx val="2"/>
          <c:order val="2"/>
          <c:tx>
            <c:strRef>
              <c:f>'Silverfish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Stats'!$Y$2:$Y$8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C-4A26-A0C3-66D1C7183AF4}"/>
            </c:ext>
          </c:extLst>
        </c:ser>
        <c:ser>
          <c:idx val="3"/>
          <c:order val="3"/>
          <c:tx>
            <c:strRef>
              <c:f>'Silverfish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Stats'!$Z$2:$Z$8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C-4A26-A0C3-66D1C7183AF4}"/>
            </c:ext>
          </c:extLst>
        </c:ser>
        <c:ser>
          <c:idx val="4"/>
          <c:order val="4"/>
          <c:tx>
            <c:strRef>
              <c:f>'Silverfish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Stats'!$AA$2:$AA$8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0C-4A26-A0C3-66D1C7183AF4}"/>
            </c:ext>
          </c:extLst>
        </c:ser>
        <c:ser>
          <c:idx val="5"/>
          <c:order val="5"/>
          <c:tx>
            <c:strRef>
              <c:f>'Silverfish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Stats'!$AB$2:$AB$8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0C-4A26-A0C3-66D1C7183AF4}"/>
            </c:ext>
          </c:extLst>
        </c:ser>
        <c:ser>
          <c:idx val="6"/>
          <c:order val="6"/>
          <c:tx>
            <c:strRef>
              <c:f>'Silverfish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Stats'!$AC$2:$AC$8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0C-4A26-A0C3-66D1C7183AF4}"/>
            </c:ext>
          </c:extLst>
        </c:ser>
        <c:ser>
          <c:idx val="7"/>
          <c:order val="7"/>
          <c:tx>
            <c:strRef>
              <c:f>'Silverfish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Stats'!$AD$2:$AD$8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0C-4A26-A0C3-66D1C7183AF4}"/>
            </c:ext>
          </c:extLst>
        </c:ser>
        <c:ser>
          <c:idx val="8"/>
          <c:order val="8"/>
          <c:tx>
            <c:strRef>
              <c:f>'Silverfish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Stats'!$AE$2:$AE$8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0C-4A26-A0C3-66D1C7183AF4}"/>
            </c:ext>
          </c:extLst>
        </c:ser>
        <c:ser>
          <c:idx val="9"/>
          <c:order val="9"/>
          <c:tx>
            <c:strRef>
              <c:f>'Silverfish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Stats'!$AF$2:$AF$8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0C-4A26-A0C3-66D1C7183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'Silverfish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'Silverfish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90C-4A26-A0C3-66D1C7183AF4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Sniper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Stats'!$X$2:$X$8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3-4374-8F23-321997448B85}"/>
            </c:ext>
          </c:extLst>
        </c:ser>
        <c:ser>
          <c:idx val="2"/>
          <c:order val="2"/>
          <c:tx>
            <c:strRef>
              <c:f>'Piglin Sniper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Stats'!$Y$2:$Y$8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3-4374-8F23-321997448B85}"/>
            </c:ext>
          </c:extLst>
        </c:ser>
        <c:ser>
          <c:idx val="3"/>
          <c:order val="3"/>
          <c:tx>
            <c:strRef>
              <c:f>'Piglin Sniper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Stats'!$Z$2:$Z$8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3-4374-8F23-321997448B85}"/>
            </c:ext>
          </c:extLst>
        </c:ser>
        <c:ser>
          <c:idx val="4"/>
          <c:order val="4"/>
          <c:tx>
            <c:strRef>
              <c:f>'Piglin Sniper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43-4374-8F23-321997448B85}"/>
            </c:ext>
          </c:extLst>
        </c:ser>
        <c:ser>
          <c:idx val="5"/>
          <c:order val="5"/>
          <c:tx>
            <c:strRef>
              <c:f>'Piglin Sniper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43-4374-8F23-321997448B85}"/>
            </c:ext>
          </c:extLst>
        </c:ser>
        <c:ser>
          <c:idx val="6"/>
          <c:order val="6"/>
          <c:tx>
            <c:strRef>
              <c:f>'Piglin Sniper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43-4374-8F23-321997448B85}"/>
            </c:ext>
          </c:extLst>
        </c:ser>
        <c:ser>
          <c:idx val="7"/>
          <c:order val="7"/>
          <c:tx>
            <c:strRef>
              <c:f>'Piglin Sniper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Stats'!$AD$2:$AD$8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22</c:v>
                </c:pt>
                <c:pt idx="5">
                  <c:v>27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43-4374-8F23-321997448B85}"/>
            </c:ext>
          </c:extLst>
        </c:ser>
        <c:ser>
          <c:idx val="8"/>
          <c:order val="8"/>
          <c:tx>
            <c:strRef>
              <c:f>'Piglin Sniper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23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43-4374-8F23-321997448B85}"/>
            </c:ext>
          </c:extLst>
        </c:ser>
        <c:ser>
          <c:idx val="9"/>
          <c:order val="9"/>
          <c:tx>
            <c:strRef>
              <c:f>'Piglin Sniper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Stats'!$AF$2:$AF$8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43-4374-8F23-321997448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Sniper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Sniper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A43-4374-8F23-321997448B85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'Wither Skeleton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Stats'!$H$2:$H$8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22</c:v>
                </c:pt>
                <c:pt idx="5">
                  <c:v>30</c:v>
                </c:pt>
                <c:pt idx="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9-4AFC-8A92-8317945F7EC0}"/>
            </c:ext>
          </c:extLst>
        </c:ser>
        <c:ser>
          <c:idx val="2"/>
          <c:order val="2"/>
          <c:tx>
            <c:strRef>
              <c:f>'Wither Skeleton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18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9-4AFC-8A92-8317945F7EC0}"/>
            </c:ext>
          </c:extLst>
        </c:ser>
        <c:ser>
          <c:idx val="3"/>
          <c:order val="3"/>
          <c:tx>
            <c:strRef>
              <c:f>'Wither Skeleton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9-4AFC-8A92-8317945F7EC0}"/>
            </c:ext>
          </c:extLst>
        </c:ser>
        <c:ser>
          <c:idx val="4"/>
          <c:order val="4"/>
          <c:tx>
            <c:strRef>
              <c:f>'Wither Skeleton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49-4AFC-8A92-8317945F7EC0}"/>
            </c:ext>
          </c:extLst>
        </c:ser>
        <c:ser>
          <c:idx val="5"/>
          <c:order val="5"/>
          <c:tx>
            <c:strRef>
              <c:f>'Wither Skeleton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49-4AFC-8A92-8317945F7EC0}"/>
            </c:ext>
          </c:extLst>
        </c:ser>
        <c:ser>
          <c:idx val="6"/>
          <c:order val="6"/>
          <c:tx>
            <c:strRef>
              <c:f>'Wither Skeleton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49-4AFC-8A92-8317945F7EC0}"/>
            </c:ext>
          </c:extLst>
        </c:ser>
        <c:ser>
          <c:idx val="7"/>
          <c:order val="7"/>
          <c:tx>
            <c:strRef>
              <c:f>'Wither Skeleton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49-4AFC-8A92-8317945F7EC0}"/>
            </c:ext>
          </c:extLst>
        </c:ser>
        <c:ser>
          <c:idx val="12"/>
          <c:order val="8"/>
          <c:tx>
            <c:strRef>
              <c:f>'Wither Skeleton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Stats'!$O$2:$O$8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49-4AFC-8A92-8317945F7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'Wither 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'Wither 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849-4AFC-8A92-8317945F7EC0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'Wither Skeleton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E-4E29-AB73-9771719FE533}"/>
            </c:ext>
          </c:extLst>
        </c:ser>
        <c:ser>
          <c:idx val="2"/>
          <c:order val="2"/>
          <c:tx>
            <c:strRef>
              <c:f>'Wither Skeleton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E-4E29-AB73-9771719FE533}"/>
            </c:ext>
          </c:extLst>
        </c:ser>
        <c:ser>
          <c:idx val="3"/>
          <c:order val="3"/>
          <c:tx>
            <c:strRef>
              <c:f>'Wither Skeleton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E-4E29-AB73-9771719FE533}"/>
            </c:ext>
          </c:extLst>
        </c:ser>
        <c:ser>
          <c:idx val="4"/>
          <c:order val="4"/>
          <c:tx>
            <c:strRef>
              <c:f>'Wither Skeleton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8E-4E29-AB73-9771719FE533}"/>
            </c:ext>
          </c:extLst>
        </c:ser>
        <c:ser>
          <c:idx val="5"/>
          <c:order val="5"/>
          <c:tx>
            <c:strRef>
              <c:f>'Wither Skeleton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8E-4E29-AB73-9771719FE533}"/>
            </c:ext>
          </c:extLst>
        </c:ser>
        <c:ser>
          <c:idx val="6"/>
          <c:order val="6"/>
          <c:tx>
            <c:strRef>
              <c:f>'Wither Skeleton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8E-4E29-AB73-9771719FE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'Wither 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'Wither 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48E-4E29-AB73-9771719FE533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'Wither Skeleton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Stats'!$X$2:$X$8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21</c:v>
                </c:pt>
                <c:pt idx="5">
                  <c:v>25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F-4F71-B652-570CA878DF12}"/>
            </c:ext>
          </c:extLst>
        </c:ser>
        <c:ser>
          <c:idx val="2"/>
          <c:order val="2"/>
          <c:tx>
            <c:strRef>
              <c:f>'Wither Skeleton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Stats'!$Y$2:$Y$8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F-4F71-B652-570CA878DF12}"/>
            </c:ext>
          </c:extLst>
        </c:ser>
        <c:ser>
          <c:idx val="3"/>
          <c:order val="3"/>
          <c:tx>
            <c:strRef>
              <c:f>'Wither Skeleton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Stats'!$Z$2:$Z$8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F-4F71-B652-570CA878DF12}"/>
            </c:ext>
          </c:extLst>
        </c:ser>
        <c:ser>
          <c:idx val="4"/>
          <c:order val="4"/>
          <c:tx>
            <c:strRef>
              <c:f>'Wither Skeleton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BF-4F71-B652-570CA878DF12}"/>
            </c:ext>
          </c:extLst>
        </c:ser>
        <c:ser>
          <c:idx val="5"/>
          <c:order val="5"/>
          <c:tx>
            <c:strRef>
              <c:f>'Wither Skeleton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BF-4F71-B652-570CA878DF12}"/>
            </c:ext>
          </c:extLst>
        </c:ser>
        <c:ser>
          <c:idx val="6"/>
          <c:order val="6"/>
          <c:tx>
            <c:strRef>
              <c:f>'Wither Skeleton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Stats'!$AC$2:$AC$8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BF-4F71-B652-570CA878DF12}"/>
            </c:ext>
          </c:extLst>
        </c:ser>
        <c:ser>
          <c:idx val="7"/>
          <c:order val="7"/>
          <c:tx>
            <c:strRef>
              <c:f>'Wither Skeleton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Stats'!$AD$2:$AD$8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BF-4F71-B652-570CA878DF12}"/>
            </c:ext>
          </c:extLst>
        </c:ser>
        <c:ser>
          <c:idx val="8"/>
          <c:order val="8"/>
          <c:tx>
            <c:strRef>
              <c:f>'Wither Skeleton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Stats'!$AE$2:$AE$8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BF-4F71-B652-570CA878DF12}"/>
            </c:ext>
          </c:extLst>
        </c:ser>
        <c:ser>
          <c:idx val="9"/>
          <c:order val="9"/>
          <c:tx>
            <c:strRef>
              <c:f>'Wither Skeleton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Stats'!$AF$2:$AF$8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BF-4F71-B652-570CA878D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'Wither 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'Wither 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9BF-4F71-B652-570CA878DF12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'Spider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Stats'!$H$2:$H$8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D-42AD-9565-CED11DDF91D2}"/>
            </c:ext>
          </c:extLst>
        </c:ser>
        <c:ser>
          <c:idx val="2"/>
          <c:order val="2"/>
          <c:tx>
            <c:strRef>
              <c:f>'Spider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D-42AD-9565-CED11DDF91D2}"/>
            </c:ext>
          </c:extLst>
        </c:ser>
        <c:ser>
          <c:idx val="3"/>
          <c:order val="3"/>
          <c:tx>
            <c:strRef>
              <c:f>'Spider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D-42AD-9565-CED11DDF91D2}"/>
            </c:ext>
          </c:extLst>
        </c:ser>
        <c:ser>
          <c:idx val="4"/>
          <c:order val="4"/>
          <c:tx>
            <c:strRef>
              <c:f>'Spider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D-42AD-9565-CED11DDF91D2}"/>
            </c:ext>
          </c:extLst>
        </c:ser>
        <c:ser>
          <c:idx val="5"/>
          <c:order val="5"/>
          <c:tx>
            <c:strRef>
              <c:f>'Spider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'Spider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5D-42AD-9565-CED11DDF91D2}"/>
            </c:ext>
          </c:extLst>
        </c:ser>
        <c:ser>
          <c:idx val="6"/>
          <c:order val="6"/>
          <c:tx>
            <c:strRef>
              <c:f>'Spider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5D-42AD-9565-CED11DDF91D2}"/>
            </c:ext>
          </c:extLst>
        </c:ser>
        <c:ser>
          <c:idx val="7"/>
          <c:order val="7"/>
          <c:tx>
            <c:strRef>
              <c:f>'Spider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5D-42AD-9565-CED11DDF91D2}"/>
            </c:ext>
          </c:extLst>
        </c:ser>
        <c:ser>
          <c:idx val="12"/>
          <c:order val="8"/>
          <c:tx>
            <c:strRef>
              <c:f>'Spider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5D-42AD-9565-CED11DDF9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05D-42AD-9565-CED11DDF91D2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'Spider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2-4FAB-954F-5D3DE1576211}"/>
            </c:ext>
          </c:extLst>
        </c:ser>
        <c:ser>
          <c:idx val="2"/>
          <c:order val="2"/>
          <c:tx>
            <c:strRef>
              <c:f>'Spider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2-4FAB-954F-5D3DE1576211}"/>
            </c:ext>
          </c:extLst>
        </c:ser>
        <c:ser>
          <c:idx val="3"/>
          <c:order val="3"/>
          <c:tx>
            <c:strRef>
              <c:f>'Spider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2-4FAB-954F-5D3DE1576211}"/>
            </c:ext>
          </c:extLst>
        </c:ser>
        <c:ser>
          <c:idx val="4"/>
          <c:order val="4"/>
          <c:tx>
            <c:strRef>
              <c:f>'Spider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2-4FAB-954F-5D3DE1576211}"/>
            </c:ext>
          </c:extLst>
        </c:ser>
        <c:ser>
          <c:idx val="5"/>
          <c:order val="5"/>
          <c:tx>
            <c:strRef>
              <c:f>'Spider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'Spider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F2-4FAB-954F-5D3DE1576211}"/>
            </c:ext>
          </c:extLst>
        </c:ser>
        <c:ser>
          <c:idx val="6"/>
          <c:order val="6"/>
          <c:tx>
            <c:strRef>
              <c:f>'Spider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F2-4FAB-954F-5D3DE1576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6F2-4FAB-954F-5D3DE1576211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'Spider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Stats'!$X$2:$X$8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6-4DB0-A63F-3AA4470B4F89}"/>
            </c:ext>
          </c:extLst>
        </c:ser>
        <c:ser>
          <c:idx val="2"/>
          <c:order val="2"/>
          <c:tx>
            <c:strRef>
              <c:f>'Spider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6-4DB0-A63F-3AA4470B4F89}"/>
            </c:ext>
          </c:extLst>
        </c:ser>
        <c:ser>
          <c:idx val="3"/>
          <c:order val="3"/>
          <c:tx>
            <c:strRef>
              <c:f>'Spider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6-4DB0-A63F-3AA4470B4F89}"/>
            </c:ext>
          </c:extLst>
        </c:ser>
        <c:ser>
          <c:idx val="4"/>
          <c:order val="4"/>
          <c:tx>
            <c:strRef>
              <c:f>'Spider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16-4DB0-A63F-3AA4470B4F89}"/>
            </c:ext>
          </c:extLst>
        </c:ser>
        <c:ser>
          <c:idx val="5"/>
          <c:order val="5"/>
          <c:tx>
            <c:strRef>
              <c:f>'Spider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16-4DB0-A63F-3AA4470B4F89}"/>
            </c:ext>
          </c:extLst>
        </c:ser>
        <c:ser>
          <c:idx val="6"/>
          <c:order val="6"/>
          <c:tx>
            <c:strRef>
              <c:f>'Spider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16-4DB0-A63F-3AA4470B4F89}"/>
            </c:ext>
          </c:extLst>
        </c:ser>
        <c:ser>
          <c:idx val="7"/>
          <c:order val="7"/>
          <c:tx>
            <c:strRef>
              <c:f>'Spider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Stats'!$AD$2:$AD$8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16-4DB0-A63F-3AA4470B4F89}"/>
            </c:ext>
          </c:extLst>
        </c:ser>
        <c:ser>
          <c:idx val="8"/>
          <c:order val="8"/>
          <c:tx>
            <c:strRef>
              <c:f>'Spider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Stats'!$AE$2:$AE$8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16-4DB0-A63F-3AA4470B4F89}"/>
            </c:ext>
          </c:extLst>
        </c:ser>
        <c:ser>
          <c:idx val="9"/>
          <c:order val="9"/>
          <c:tx>
            <c:strRef>
              <c:f>'Spider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16-4DB0-A63F-3AA4470B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816-4DB0-A63F-3AA4470B4F89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4F58C-9119-3E68-5B09-D84BCE4F4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EF41C-D940-EE3F-9EA5-B4991FAB4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E2C19E-6228-A06C-BCF5-F1248BAC3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F2288-77F4-43F3-AA70-BD9B503C0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050011-8285-42C9-ABDC-9A31C2764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EFDEA-220F-4029-8802-40E7662CD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10976-DAF5-4D3C-8F42-D45027CC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7C568-7B00-4DEB-A58D-D0AA71498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84648-28AE-42BD-A280-C2A8545DF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56E0A-2051-4CE0-A267-5ED8B1F66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859204-16BB-40EE-B630-1D9F3DD8B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652275-4409-4679-A9CE-234AC4EC9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30A18-2764-4B96-9B23-A41019052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81E156-3324-4076-8FDF-F99F564A9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ADD679-E0F6-4EE1-B540-51947917E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66F4C-260A-45FA-B478-6D4CA80FB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1E200-EF99-4C3E-9A08-368B681EC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82CBFC-0D32-4124-AB17-663D7344D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4483F-598F-4F81-81B0-061D8132C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8DFD59-8B17-415E-A5D6-79FE4E646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A77AB0-A1DC-4FBB-A8D1-CD6F7DBEF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61068-E90A-43B7-A0EA-910675F5D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BF697-F9D5-46F5-9391-DC5B2C03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452E6E-F853-4E0F-9238-2C9B68623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1ACD3-DC5B-48E2-A217-7D3E3DC7D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7061D5-A2EA-4C05-BB91-5EC9838D4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5281A-5621-4DF9-8AD8-840E5A1EB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070CB-8F62-4C80-8919-D1FD2A7AE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FB9FF0-DBFE-4C84-A4C8-2C45596AE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28A3A5-0846-4A67-A111-F61CA2D7D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791E4-3A17-467C-89A7-E4634239C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E4EBA6-A88C-4D80-BE1F-50F790A8F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1D942-0C7E-4F4F-BD21-6676DFAA0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80B66-1E9B-45B1-A646-033F4485A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9FFE8-5588-4305-8714-C349F805A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3FA4F7-62E0-4CAD-8364-D094B574E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3A644-8625-4871-BEA6-506E0FA10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39E86-00AC-47C6-8299-6646853C9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A5D77A-D670-4675-B903-7390DA0A9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A5425-D549-44EC-8A46-C8D36AADE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25578-DA50-4E19-A646-31532CA5C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50C9E-54EC-4481-A048-4CCF028B7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9FC7B-9188-4EA9-B745-F625B3A99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210E7-06E0-4D60-AA01-6FC7348ED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5ABA60-F581-4695-B68C-0F86382E4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023E8-31B5-4572-8A0F-A89CD0871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5ECDA-8708-4226-B3FD-37229298B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A34FB1-1001-4BDF-BE70-4EAC08CB2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1DD01-983F-4429-898C-08C9868A9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03211-AD6E-4419-90A9-D979FC948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1E2CB-1FCD-4104-9165-C1200655D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C0F5C-7355-44C6-9AA1-2937050C7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2DBF52-0D38-4E04-ACC7-08928EC4E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C8A86-9580-481C-A52D-C7B47D6C3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878D1-340B-49AE-BE37-01AF2469C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F1B771-0406-4A95-8F65-2BD61DBCC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5E54A7-2C8A-4412-A879-BB9E4BEC7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8D1B9-F583-4C85-A711-00DEB172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084FC-4E00-4AFB-971C-AB69F4555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089097-42B3-453B-9494-FE2D8276F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9F0AE-7C8D-473A-B82E-3FD4C32C6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4106AA-891A-489C-A621-EF3CC04D7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0CB6F0-E781-4EAB-9615-DFD42C7ED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"/>
  <sheetViews>
    <sheetView tabSelected="1" zoomScale="115" zoomScaleNormal="115" workbookViewId="0">
      <pane xSplit="1" topLeftCell="B1" activePane="topRight" state="frozen"/>
      <selection pane="topRight" activeCell="F2" sqref="F2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0</v>
      </c>
      <c r="E2">
        <v>50</v>
      </c>
      <c r="F2">
        <f>($B2 + 3 * $C2) / 10 / (1 - $D2 * 0.006) *POWER($E2, 0.75) * $C$14 / 13</f>
        <v>34.713259320797469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8</v>
      </c>
      <c r="Y2">
        <f>ROUNDUP($B2 / ('Scythe Stats'!$E$3 * (1 - $D2 / 100)), 0)</f>
        <v>6</v>
      </c>
      <c r="Z2">
        <f>ROUNDUP($B2 / ('Scythe Stats'!$E$4 * (1 - $D2 / 100)), 0)</f>
        <v>5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7</v>
      </c>
      <c r="AE2">
        <f>ROUNDUP($B2 / ('Scythe Stats'!$E$9 * (1 - $D2 / 100)), 0)</f>
        <v>6</v>
      </c>
      <c r="AF2">
        <f>ROUNDUP($B2 / ('Scythe Stats'!$E$10 * (1 - $D2 / 100)), 0)</f>
        <v>5</v>
      </c>
    </row>
    <row r="3" spans="1:32" x14ac:dyDescent="0.3">
      <c r="A3" s="1">
        <v>2</v>
      </c>
      <c r="B3">
        <v>300</v>
      </c>
      <c r="C3">
        <v>5</v>
      </c>
      <c r="D3">
        <v>0</v>
      </c>
      <c r="E3">
        <v>65</v>
      </c>
      <c r="F3">
        <f t="shared" ref="F3:F8" si="0">($B3 + 3 * $C3) / 10 / (1 - $D3 * 0.006) *POWER($E3, 0.75) * $C$14 / 13</f>
        <v>55.469240439215973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6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1</v>
      </c>
      <c r="X3">
        <f>ROUNDUP($B3 / ('Scythe Stats'!$E$2 * (1 - $D3 / 100)), 0)</f>
        <v>10</v>
      </c>
      <c r="Y3">
        <f>ROUNDUP($B3 / ('Scythe Stats'!$E$3 * (1 - $D3 / 100)), 0)</f>
        <v>8</v>
      </c>
      <c r="Z3">
        <f>ROUNDUP($B3 / ('Scythe Stats'!$E$4 * (1 - $D3 / 100)), 0)</f>
        <v>6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3</v>
      </c>
      <c r="AD3">
        <f>ROUNDUP($B3 / ('Scythe Stats'!$E$8 * (1 - $D3 / 100)), 0)</f>
        <v>8</v>
      </c>
      <c r="AE3">
        <f>ROUNDUP($B3 / ('Scythe Stats'!$E$9 * (1 - $D3 / 100)), 0)</f>
        <v>7</v>
      </c>
      <c r="AF3">
        <f>ROUNDUP($B3 / ('Scythe Stats'!$E$10 * (1 - $D3 / 100)), 0)</f>
        <v>6</v>
      </c>
    </row>
    <row r="4" spans="1:32" x14ac:dyDescent="0.3">
      <c r="A4" s="1">
        <v>3</v>
      </c>
      <c r="B4">
        <v>360</v>
      </c>
      <c r="C4">
        <v>10</v>
      </c>
      <c r="D4">
        <v>0</v>
      </c>
      <c r="E4">
        <v>75</v>
      </c>
      <c r="F4">
        <f t="shared" si="0"/>
        <v>76.45699101812049</v>
      </c>
      <c r="H4">
        <f>IF('Sword Stats'!$E$2 - $C4 &gt; 0, ROUNDUP($B4 / ('Sword Stats'!$E$2 - $C4) / (1 - $D4/100), 0), 100)</f>
        <v>11</v>
      </c>
      <c r="I4">
        <f>IF('Sword Stats'!$E$3 - $C4 &gt; 0, ROUNDUP($B4 / ('Sword Stats'!$E$3 - $C4) / (1 - $D4/100), 0), 100)</f>
        <v>7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8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12</v>
      </c>
      <c r="Y4">
        <f>ROUNDUP($B4 / ('Scythe Stats'!$E$3 * (1 - $D4 / 100)), 0)</f>
        <v>9</v>
      </c>
      <c r="Z4">
        <f>ROUNDUP($B4 / ('Scythe Stats'!$E$4 * (1 - $D4 / 100)), 0)</f>
        <v>7</v>
      </c>
      <c r="AA4">
        <f>ROUNDUP($B4 / ('Scythe Stats'!$E$5 * (1 - $D4 / 100)), 0)</f>
        <v>5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10</v>
      </c>
      <c r="AE4">
        <f>ROUNDUP($B4 / ('Scythe Stats'!$E$9 * (1 - $D4 / 100)), 0)</f>
        <v>8</v>
      </c>
      <c r="AF4">
        <f>ROUNDUP($B4 / ('Scythe Stats'!$E$10 * (1 - $D4 / 100)), 0)</f>
        <v>7</v>
      </c>
    </row>
    <row r="5" spans="1:32" x14ac:dyDescent="0.3">
      <c r="A5" s="1">
        <v>4</v>
      </c>
      <c r="B5">
        <v>420</v>
      </c>
      <c r="C5">
        <v>15</v>
      </c>
      <c r="D5">
        <v>2</v>
      </c>
      <c r="E5">
        <v>90</v>
      </c>
      <c r="F5">
        <f t="shared" si="0"/>
        <v>105.78754486634141</v>
      </c>
      <c r="H5">
        <f>IF('Sword Stats'!$E$2 - $C5 &gt; 0, ROUNDUP($B5 / ('Sword Stats'!$E$2 - $C5) / (1 - $D5/100), 0), 100)</f>
        <v>15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7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10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14</v>
      </c>
      <c r="Y5">
        <f>ROUNDUP($B5 / ('Scythe Stats'!$E$3 * (1 - $D5 / 100)), 0)</f>
        <v>11</v>
      </c>
      <c r="Z5">
        <f>ROUNDUP($B5 / ('Scythe Stats'!$E$4 * (1 - $D5 / 100)), 0)</f>
        <v>8</v>
      </c>
      <c r="AA5">
        <f>ROUNDUP($B5 / ('Scythe Stats'!$E$5 * (1 - $D5 / 100)), 0)</f>
        <v>6</v>
      </c>
      <c r="AB5">
        <f>ROUNDUP($B5 / ('Scythe Stats'!$E$6 * (1 - $D5 / 100)), 0)</f>
        <v>5</v>
      </c>
      <c r="AC5">
        <f>ROUNDUP($B5 / ('Scythe Stats'!$E$7 * (1 - $D5 / 100)), 0)</f>
        <v>4</v>
      </c>
      <c r="AD5">
        <f>ROUNDUP($B5 / ('Scythe Stats'!$E$8 * (1 - $D5 / 100)), 0)</f>
        <v>12</v>
      </c>
      <c r="AE5">
        <f>ROUNDUP($B5 / ('Scythe Stats'!$E$9 * (1 - $D5 / 100)), 0)</f>
        <v>10</v>
      </c>
      <c r="AF5">
        <f>ROUNDUP($B5 / ('Scythe Stats'!$E$10 * (1 - $D5 / 100)), 0)</f>
        <v>9</v>
      </c>
    </row>
    <row r="6" spans="1:32" x14ac:dyDescent="0.3">
      <c r="A6" s="1">
        <v>5</v>
      </c>
      <c r="B6">
        <v>450</v>
      </c>
      <c r="C6">
        <v>25</v>
      </c>
      <c r="D6">
        <v>5</v>
      </c>
      <c r="E6">
        <v>100</v>
      </c>
      <c r="F6">
        <f t="shared" si="0"/>
        <v>131.65707942810465</v>
      </c>
      <c r="H6">
        <f>IF('Sword Stats'!$E$2 - $C6 &gt; 0, ROUNDUP($B6 / ('Sword Stats'!$E$2 - $C6) / (1 - $D6/100), 0), 100)</f>
        <v>24</v>
      </c>
      <c r="I6">
        <f>IF('Sword Stats'!$E$3 - $C6 &gt; 0, ROUNDUP($B6 / ('Sword Stats'!$E$3 - $C6) / (1 - $D6/100), 0), 100)</f>
        <v>13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14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16</v>
      </c>
      <c r="Y6">
        <f>ROUNDUP($B6 / ('Scythe Stats'!$E$3 * (1 - $D6 / 100)), 0)</f>
        <v>12</v>
      </c>
      <c r="Z6">
        <f>ROUNDUP($B6 / ('Scythe Stats'!$E$4 * (1 - $D6 / 100)), 0)</f>
        <v>9</v>
      </c>
      <c r="AA6">
        <f>ROUNDUP($B6 / ('Scythe Stats'!$E$5 * (1 - $D6 / 100)), 0)</f>
        <v>7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13</v>
      </c>
      <c r="AE6">
        <f>ROUNDUP($B6 / ('Scythe Stats'!$E$9 * (1 - $D6 / 100)), 0)</f>
        <v>11</v>
      </c>
      <c r="AF6">
        <f>ROUNDUP($B6 / ('Scythe Stats'!$E$10 * (1 - $D6 / 100)), 0)</f>
        <v>10</v>
      </c>
    </row>
    <row r="7" spans="1:32" x14ac:dyDescent="0.3">
      <c r="A7" s="1">
        <v>6</v>
      </c>
      <c r="B7">
        <v>500</v>
      </c>
      <c r="C7">
        <v>30</v>
      </c>
      <c r="D7">
        <v>10</v>
      </c>
      <c r="E7">
        <v>115</v>
      </c>
      <c r="F7">
        <f t="shared" si="0"/>
        <v>169.55249543204556</v>
      </c>
      <c r="H7">
        <f>IF('Sword Stats'!$E$2 - $C7 &gt; 0, ROUNDUP($B7 / ('Sword Stats'!$E$2 - $C7) / (1 - $D7/100), 0), 100)</f>
        <v>38</v>
      </c>
      <c r="I7">
        <f>IF('Sword Stats'!$E$3 - $C7 &gt; 0, ROUNDUP($B7 / ('Sword Stats'!$E$3 - $C7) / (1 - $D7/100), 0), 100)</f>
        <v>17</v>
      </c>
      <c r="J7">
        <f>IF('Sword Stats'!$E$4 - $C7 &gt; 0, ROUNDUP($B7 / ('Sword Stats'!$E$4 - $C7) / (1 - $D7/100), 0), 100)</f>
        <v>10</v>
      </c>
      <c r="K7">
        <f>IF('Sword Stats'!$E$5 - $C7 &gt; 0, ROUNDUP($B7 / ('Sword Stats'!$E$5 - $C7) / (1 - $D7/100), 0), 100)</f>
        <v>7</v>
      </c>
      <c r="L7">
        <f>IF('Sword Stats'!$E$6 - $C7 &gt; 0, ROUNDUP($B7 / ('Sword Stats'!$E$6 - $C7) / (1 - $D7/100), 0), 100)</f>
        <v>6</v>
      </c>
      <c r="M7">
        <f>IF('Sword Stats'!$E$7 - $C7 &gt; 0, ROUNDUP($B7 / ('Sword Stats'!$E$7 - $C7) / (1 - $D7/100), 0), 100)</f>
        <v>5</v>
      </c>
      <c r="N7">
        <f>IF('Sword Stats'!$E$8 - $C7 &gt; 0, ROUNDUP($B7 / ('Sword Stats'!$E$8 - $C7) / (1 - $D7/100), 0), 100)</f>
        <v>4</v>
      </c>
      <c r="O7">
        <f>IF('Sword Stats'!$E$9 - $C7 &gt; 0, ROUNDUP($B7 / ('Sword Stats'!$E$9 - $C7) / (1 - $D7/100), 0), 100)</f>
        <v>19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19</v>
      </c>
      <c r="Y7">
        <f>ROUNDUP($B7 / ('Scythe Stats'!$E$3 * (1 - $D7 / 100)), 0)</f>
        <v>13</v>
      </c>
      <c r="Z7">
        <f>ROUNDUP($B7 / ('Scythe Stats'!$E$4 * (1 - $D7 / 100)), 0)</f>
        <v>10</v>
      </c>
      <c r="AA7">
        <f>ROUNDUP($B7 / ('Scythe Stats'!$E$5 * (1 - $D7 / 100)), 0)</f>
        <v>8</v>
      </c>
      <c r="AB7">
        <f>ROUNDUP($B7 / ('Scythe Stats'!$E$6 * (1 - $D7 / 100)), 0)</f>
        <v>6</v>
      </c>
      <c r="AC7">
        <f>ROUNDUP($B7 / ('Scythe Stats'!$E$7 * (1 - $D7 / 100)), 0)</f>
        <v>5</v>
      </c>
      <c r="AD7">
        <f>ROUNDUP($B7 / ('Scythe Stats'!$E$8 * (1 - $D7 / 100)), 0)</f>
        <v>15</v>
      </c>
      <c r="AE7">
        <f>ROUNDUP($B7 / ('Scythe Stats'!$E$9 * (1 - $D7 / 100)), 0)</f>
        <v>13</v>
      </c>
      <c r="AF7">
        <f>ROUNDUP($B7 / ('Scythe Stats'!$E$10 * (1 - $D7 / 100)), 0)</f>
        <v>11</v>
      </c>
    </row>
    <row r="8" spans="1:32" x14ac:dyDescent="0.3">
      <c r="A8" s="1">
        <v>7</v>
      </c>
      <c r="B8">
        <v>550</v>
      </c>
      <c r="C8">
        <v>35</v>
      </c>
      <c r="D8">
        <v>15</v>
      </c>
      <c r="E8">
        <v>125</v>
      </c>
      <c r="F8">
        <f t="shared" si="0"/>
        <v>206.98509122990265</v>
      </c>
      <c r="H8">
        <f>IF('Sword Stats'!$E$2 - $C8 &gt; 0, ROUNDUP($B8 / ('Sword Stats'!$E$2 - $C8) / (1 - $D8/100), 0), 100)</f>
        <v>65</v>
      </c>
      <c r="I8">
        <f>IF('Sword Stats'!$E$3 - $C8 &gt; 0, ROUNDUP($B8 / ('Sword Stats'!$E$3 - $C8) / (1 - $D8/100), 0), 100)</f>
        <v>23</v>
      </c>
      <c r="J8">
        <f>IF('Sword Stats'!$E$4 - $C8 &gt; 0, ROUNDUP($B8 / ('Sword Stats'!$E$4 - $C8) / (1 - $D8/100), 0), 100)</f>
        <v>13</v>
      </c>
      <c r="K8">
        <f>IF('Sword Stats'!$E$5 - $C8 &gt; 0, ROUNDUP($B8 / ('Sword Stats'!$E$5 - $C8) / (1 - $D8/100), 0), 100)</f>
        <v>9</v>
      </c>
      <c r="L8">
        <f>IF('Sword Stats'!$E$6 - $C8 &gt; 0, ROUNDUP($B8 / ('Sword Stats'!$E$6 - $C8) / (1 - $D8/100), 0), 100)</f>
        <v>7</v>
      </c>
      <c r="M8">
        <f>IF('Sword Stats'!$E$7 - $C8 &gt; 0, ROUNDUP($B8 / ('Sword Stats'!$E$7 - $C8) / (1 - $D8/100), 0), 100)</f>
        <v>6</v>
      </c>
      <c r="N8">
        <f>IF('Sword Stats'!$E$8 - $C8 &gt; 0, ROUNDUP($B8 / ('Sword Stats'!$E$8 - $C8) / (1 - $D8/100), 0), 100)</f>
        <v>5</v>
      </c>
      <c r="O8">
        <f>IF('Sword Stats'!$E$9 - $C8 &gt; 0, ROUNDUP($B8 / ('Sword Stats'!$E$9 - $C8) / (1 - $D8/100), 0), 100)</f>
        <v>26</v>
      </c>
      <c r="Q8">
        <f>IF('Axe Stats'!$E$2 - $C8 &gt; 0, ROUNDUP($B8 / ('Axe Stats'!$E$2 - $C8), 0), 100)</f>
        <v>8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2</v>
      </c>
      <c r="X8">
        <f>ROUNDUP($B8 / ('Scythe Stats'!$E$2 * (1 - $D8 / 100)), 0)</f>
        <v>22</v>
      </c>
      <c r="Y8">
        <f>ROUNDUP($B8 / ('Scythe Stats'!$E$3 * (1 - $D8 / 100)), 0)</f>
        <v>16</v>
      </c>
      <c r="Z8">
        <f>ROUNDUP($B8 / ('Scythe Stats'!$E$4 * (1 - $D8 / 100)), 0)</f>
        <v>12</v>
      </c>
      <c r="AA8">
        <f>ROUNDUP($B8 / ('Scythe Stats'!$E$5 * (1 - $D8 / 100)), 0)</f>
        <v>9</v>
      </c>
      <c r="AB8">
        <f>ROUNDUP($B8 / ('Scythe Stats'!$E$6 * (1 - $D8 / 100)), 0)</f>
        <v>7</v>
      </c>
      <c r="AC8">
        <f>ROUNDUP($B8 / ('Scythe Stats'!$E$7 * (1 - $D8 / 100)), 0)</f>
        <v>5</v>
      </c>
      <c r="AD8">
        <f>ROUNDUP($B8 / ('Scythe Stats'!$E$8 * (1 - $D8 / 100)), 0)</f>
        <v>18</v>
      </c>
      <c r="AE8">
        <f>ROUNDUP($B8 / ('Scythe Stats'!$E$9 * (1 - $D8 / 100)), 0)</f>
        <v>15</v>
      </c>
      <c r="AF8">
        <f>ROUNDUP($B8 / ('Scythe Stats'!$E$10 * (1 - $D8 / 100)), 0)</f>
        <v>13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AB02-F20C-46C5-BC37-46C9B7C5241C}">
  <dimension ref="A1:AF14"/>
  <sheetViews>
    <sheetView zoomScale="115" zoomScaleNormal="115" workbookViewId="0">
      <pane xSplit="1" topLeftCell="B1" activePane="topRight" state="frozen"/>
      <selection pane="topRight" activeCell="E6" sqref="E6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360</v>
      </c>
      <c r="C2">
        <v>15</v>
      </c>
      <c r="D2">
        <v>0</v>
      </c>
      <c r="E2">
        <v>8</v>
      </c>
      <c r="F2">
        <f>($B2 + 3 * $C2) / 10 / (1 - $D2 * 0.006) *POWER($E2, 0.75) * $C$14 / 13</f>
        <v>296.38700404683192</v>
      </c>
      <c r="H2">
        <f>IF('Sword Stats'!$E$2 - $C2 &gt; 0, ROUNDUP($B2 / ('Sword Stats'!$E$2 - $C2) / (1 - $D2/100), 0), 100)</f>
        <v>12</v>
      </c>
      <c r="I2">
        <f>IF('Sword Stats'!$E$3 - $C2 &gt; 0, ROUNDUP($B2 / ('Sword Stats'!$E$3 - $C2) / (1 - $D2/100), 0), 100)</f>
        <v>8</v>
      </c>
      <c r="J2">
        <f>IF('Sword Stats'!$E$4 - $C2 &gt; 0, ROUNDUP($B2 / ('Sword Stats'!$E$4 - $C2) / (1 - $D2/100), 0), 100)</f>
        <v>6</v>
      </c>
      <c r="K2">
        <f>IF('Sword Stats'!$E$5 - $C2 &gt; 0, ROUNDUP($B2 / ('Sword Stats'!$E$5 - $C2) / (1 - $D2/100), 0), 100)</f>
        <v>4</v>
      </c>
      <c r="L2">
        <f>IF('Sword Stats'!$E$6 - $C2 &gt; 0, ROUNDUP($B2 / ('Sword Stats'!$E$6 - $C2) / (1 - $D2/100), 0), 100)</f>
        <v>3</v>
      </c>
      <c r="M2">
        <f>IF('Sword Stats'!$E$7 - $C2 &gt; 0, ROUNDUP($B2 / ('Sword Stats'!$E$7 - $C2) / (1 - $D2/100), 0), 100)</f>
        <v>3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8</v>
      </c>
      <c r="Q2">
        <f>IF('Axe Stats'!$E$2 - $C2 &gt; 0, ROUNDUP($B2 / ('Axe Stats'!$E$2 - $C2), 0), 100)</f>
        <v>4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1</v>
      </c>
      <c r="X2">
        <f>ROUNDUP($B2 / ('Scythe Stats'!$E$2 * (1 - $D2 / 100)), 0)</f>
        <v>12</v>
      </c>
      <c r="Y2">
        <f>ROUNDUP($B2 / ('Scythe Stats'!$E$3 * (1 - $D2 / 100)), 0)</f>
        <v>9</v>
      </c>
      <c r="Z2">
        <f>ROUNDUP($B2 / ('Scythe Stats'!$E$4 * (1 - $D2 / 100)), 0)</f>
        <v>7</v>
      </c>
      <c r="AA2">
        <f>ROUNDUP($B2 / ('Scythe Stats'!$E$5 * (1 - $D2 / 100)), 0)</f>
        <v>5</v>
      </c>
      <c r="AB2">
        <f>ROUNDUP($B2 / ('Scythe Stats'!$E$6 * (1 - $D2 / 100)), 0)</f>
        <v>4</v>
      </c>
      <c r="AC2">
        <f>ROUNDUP($B2 / ('Scythe Stats'!$E$7 * (1 - $D2 / 100)), 0)</f>
        <v>3</v>
      </c>
      <c r="AD2">
        <f>ROUNDUP($B2 / ('Scythe Stats'!$E$8 * (1 - $D2 / 100)), 0)</f>
        <v>10</v>
      </c>
      <c r="AE2">
        <f>ROUNDUP($B2 / ('Scythe Stats'!$E$9 * (1 - $D2 / 100)), 0)</f>
        <v>8</v>
      </c>
      <c r="AF2">
        <f>ROUNDUP($B2 / ('Scythe Stats'!$E$10 * (1 - $D2 / 100)), 0)</f>
        <v>7</v>
      </c>
    </row>
    <row r="3" spans="1:32" x14ac:dyDescent="0.3">
      <c r="A3" s="1">
        <v>2</v>
      </c>
      <c r="B3">
        <v>425</v>
      </c>
      <c r="C3">
        <v>25</v>
      </c>
      <c r="D3">
        <v>2</v>
      </c>
      <c r="E3">
        <v>8</v>
      </c>
      <c r="F3">
        <f t="shared" ref="F3:F6" si="0">($B3 + 3 * $C3) / 10 / (1 - $D3 * 0.006) *POWER($E3, 0.75) * $C$14 / 13</f>
        <v>370.35413111265046</v>
      </c>
      <c r="H3">
        <f>IF('Sword Stats'!$E$2 - $C3 &gt; 0, ROUNDUP($B3 / ('Sword Stats'!$E$2 - $C3) / (1 - $D3/100), 0), 100)</f>
        <v>22</v>
      </c>
      <c r="I3">
        <f>IF('Sword Stats'!$E$3 - $C3 &gt; 0, ROUNDUP($B3 / ('Sword Stats'!$E$3 - $C3) / (1 - $D3/100), 0), 100)</f>
        <v>12</v>
      </c>
      <c r="J3">
        <f>IF('Sword Stats'!$E$4 - $C3 &gt; 0, ROUNDUP($B3 / ('Sword Stats'!$E$4 - $C3) / (1 - $D3/100), 0), 100)</f>
        <v>8</v>
      </c>
      <c r="K3">
        <f>IF('Sword Stats'!$E$5 - $C3 &gt; 0, ROUNDUP($B3 / ('Sword Stats'!$E$5 - $C3) / (1 - $D3/100), 0), 100)</f>
        <v>5</v>
      </c>
      <c r="L3">
        <f>IF('Sword Stats'!$E$6 - $C3 &gt; 0, ROUNDUP($B3 / ('Sword Stats'!$E$6 - $C3) / (1 - $D3/100), 0), 100)</f>
        <v>4</v>
      </c>
      <c r="M3">
        <f>IF('Sword Stats'!$E$7 - $C3 &gt; 0, ROUNDUP($B3 / ('Sword Stats'!$E$7 - $C3) / (1 - $D3/100), 0), 100)</f>
        <v>4</v>
      </c>
      <c r="N3">
        <f>IF('Sword Stats'!$E$8 - $C3 &gt; 0, ROUNDUP($B3 / ('Sword Stats'!$E$8 - $C3) / (1 - $D3/100), 0), 100)</f>
        <v>3</v>
      </c>
      <c r="O3">
        <f>IF('Sword Stats'!$E$9 - $C3 &gt; 0, ROUNDUP($B3 / ('Sword Stats'!$E$9 - $C3) / (1 - $D3/100), 0), 100)</f>
        <v>13</v>
      </c>
      <c r="Q3">
        <f>IF('Axe Stats'!$E$2 - $C3 &gt; 0, ROUNDUP($B3 / ('Axe Stats'!$E$2 - $C3), 0), 100)</f>
        <v>6</v>
      </c>
      <c r="R3">
        <f>IF('Axe Stats'!$E$3 - $C3 &gt; 0, ROUNDUP($B3 / ('Axe Stats'!$E$3 - $C3), 0), 100)</f>
        <v>4</v>
      </c>
      <c r="S3">
        <f>IF('Axe Stats'!$E$4 - $C3 &gt; 0, ROUNDUP($B3 / ('Axe Stats'!$E$4 - $C3), 0), 100)</f>
        <v>3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15</v>
      </c>
      <c r="Y3">
        <f>ROUNDUP($B3 / ('Scythe Stats'!$E$3 * (1 - $D3 / 100)), 0)</f>
        <v>11</v>
      </c>
      <c r="Z3">
        <f>ROUNDUP($B3 / ('Scythe Stats'!$E$4 * (1 - $D3 / 100)), 0)</f>
        <v>8</v>
      </c>
      <c r="AA3">
        <f>ROUNDUP($B3 / ('Scythe Stats'!$E$5 * (1 - $D3 / 100)), 0)</f>
        <v>6</v>
      </c>
      <c r="AB3">
        <f>ROUNDUP($B3 / ('Scythe Stats'!$E$6 * (1 - $D3 / 100)), 0)</f>
        <v>5</v>
      </c>
      <c r="AC3">
        <f>ROUNDUP($B3 / ('Scythe Stats'!$E$7 * (1 - $D3 / 100)), 0)</f>
        <v>4</v>
      </c>
      <c r="AD3">
        <f>ROUNDUP($B3 / ('Scythe Stats'!$E$8 * (1 - $D3 / 100)), 0)</f>
        <v>12</v>
      </c>
      <c r="AE3">
        <f>ROUNDUP($B3 / ('Scythe Stats'!$E$9 * (1 - $D3 / 100)), 0)</f>
        <v>10</v>
      </c>
      <c r="AF3">
        <f>ROUNDUP($B3 / ('Scythe Stats'!$E$10 * (1 - $D3 / 100)), 0)</f>
        <v>9</v>
      </c>
    </row>
    <row r="4" spans="1:32" x14ac:dyDescent="0.3">
      <c r="A4" s="1">
        <v>3</v>
      </c>
      <c r="B4">
        <v>525</v>
      </c>
      <c r="C4">
        <v>35</v>
      </c>
      <c r="D4">
        <v>5</v>
      </c>
      <c r="E4">
        <v>8</v>
      </c>
      <c r="F4">
        <f t="shared" si="0"/>
        <v>475.30561931908903</v>
      </c>
      <c r="H4">
        <f>IF('Sword Stats'!$E$2 - $C4 &gt; 0, ROUNDUP($B4 / ('Sword Stats'!$E$2 - $C4) / (1 - $D4/100), 0), 100)</f>
        <v>56</v>
      </c>
      <c r="I4">
        <f>IF('Sword Stats'!$E$3 - $C4 &gt; 0, ROUNDUP($B4 / ('Sword Stats'!$E$3 - $C4) / (1 - $D4/100), 0), 100)</f>
        <v>20</v>
      </c>
      <c r="J4">
        <f>IF('Sword Stats'!$E$4 - $C4 &gt; 0, ROUNDUP($B4 / ('Sword Stats'!$E$4 - $C4) / (1 - $D4/100), 0), 100)</f>
        <v>11</v>
      </c>
      <c r="K4">
        <f>IF('Sword Stats'!$E$5 - $C4 &gt; 0, ROUNDUP($B4 / ('Sword Stats'!$E$5 - $C4) / (1 - $D4/100), 0), 100)</f>
        <v>8</v>
      </c>
      <c r="L4">
        <f>IF('Sword Stats'!$E$6 - $C4 &gt; 0, ROUNDUP($B4 / ('Sword Stats'!$E$6 - $C4) / (1 - $D4/100), 0), 100)</f>
        <v>6</v>
      </c>
      <c r="M4">
        <f>IF('Sword Stats'!$E$7 - $C4 &gt; 0, ROUNDUP($B4 / ('Sword Stats'!$E$7 - $C4) / (1 - $D4/100), 0), 100)</f>
        <v>5</v>
      </c>
      <c r="N4">
        <f>IF('Sword Stats'!$E$8 - $C4 &gt; 0, ROUNDUP($B4 / ('Sword Stats'!$E$8 - $C4) / (1 - $D4/100), 0), 100)</f>
        <v>4</v>
      </c>
      <c r="O4">
        <f>IF('Sword Stats'!$E$9 - $C4 &gt; 0, ROUNDUP($B4 / ('Sword Stats'!$E$9 - $C4) / (1 - $D4/100), 0), 100)</f>
        <v>23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5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3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18</v>
      </c>
      <c r="Y4">
        <f>ROUNDUP($B4 / ('Scythe Stats'!$E$3 * (1 - $D4 / 100)), 0)</f>
        <v>13</v>
      </c>
      <c r="Z4">
        <f>ROUNDUP($B4 / ('Scythe Stats'!$E$4 * (1 - $D4 / 100)), 0)</f>
        <v>10</v>
      </c>
      <c r="AA4">
        <f>ROUNDUP($B4 / ('Scythe Stats'!$E$5 * (1 - $D4 / 100)), 0)</f>
        <v>8</v>
      </c>
      <c r="AB4">
        <f>ROUNDUP($B4 / ('Scythe Stats'!$E$6 * (1 - $D4 / 100)), 0)</f>
        <v>6</v>
      </c>
      <c r="AC4">
        <f>ROUNDUP($B4 / ('Scythe Stats'!$E$7 * (1 - $D4 / 100)), 0)</f>
        <v>5</v>
      </c>
      <c r="AD4">
        <f>ROUNDUP($B4 / ('Scythe Stats'!$E$8 * (1 - $D4 / 100)), 0)</f>
        <v>15</v>
      </c>
      <c r="AE4">
        <f>ROUNDUP($B4 / ('Scythe Stats'!$E$9 * (1 - $D4 / 100)), 0)</f>
        <v>13</v>
      </c>
      <c r="AF4">
        <f>ROUNDUP($B4 / ('Scythe Stats'!$E$10 * (1 - $D4 / 100)), 0)</f>
        <v>11</v>
      </c>
    </row>
    <row r="5" spans="1:32" x14ac:dyDescent="0.3">
      <c r="A5" s="1">
        <v>4</v>
      </c>
      <c r="B5">
        <v>640</v>
      </c>
      <c r="C5">
        <v>50</v>
      </c>
      <c r="D5">
        <v>8</v>
      </c>
      <c r="E5">
        <v>8</v>
      </c>
      <c r="F5">
        <f t="shared" si="0"/>
        <v>607.28740843707146</v>
      </c>
      <c r="H5">
        <f>IF('Sword Stats'!$E$2 - $C5 &gt; 0, ROUNDUP($B5 / ('Sword Stats'!$E$2 - $C5) / (1 - $D5/100), 0), 100)</f>
        <v>100</v>
      </c>
      <c r="I5">
        <f>IF('Sword Stats'!$E$3 - $C5 &gt; 0, ROUNDUP($B5 / ('Sword Stats'!$E$3 - $C5) / (1 - $D5/100), 0), 100)</f>
        <v>51</v>
      </c>
      <c r="J5">
        <f>IF('Sword Stats'!$E$4 - $C5 &gt; 0, ROUNDUP($B5 / ('Sword Stats'!$E$4 - $C5) / (1 - $D5/100), 0), 100)</f>
        <v>20</v>
      </c>
      <c r="K5">
        <f>IF('Sword Stats'!$E$5 - $C5 &gt; 0, ROUNDUP($B5 / ('Sword Stats'!$E$5 - $C5) / (1 - $D5/100), 0), 100)</f>
        <v>12</v>
      </c>
      <c r="L5">
        <f>IF('Sword Stats'!$E$6 - $C5 &gt; 0, ROUNDUP($B5 / ('Sword Stats'!$E$6 - $C5) / (1 - $D5/100), 0), 100)</f>
        <v>8</v>
      </c>
      <c r="M5">
        <f>IF('Sword Stats'!$E$7 - $C5 &gt; 0, ROUNDUP($B5 / ('Sword Stats'!$E$7 - $C5) / (1 - $D5/100), 0), 100)</f>
        <v>7</v>
      </c>
      <c r="N5">
        <f>IF('Sword Stats'!$E$8 - $C5 &gt; 0, ROUNDUP($B5 / ('Sword Stats'!$E$8 - $C5) / (1 - $D5/100), 0), 100)</f>
        <v>5</v>
      </c>
      <c r="O5">
        <f>IF('Sword Stats'!$E$9 - $C5 &gt; 0, ROUNDUP($B5 / ('Sword Stats'!$E$9 - $C5) / (1 - $D5/100), 0), 100)</f>
        <v>70</v>
      </c>
      <c r="Q5">
        <f>IF('Axe Stats'!$E$2 - $C5 &gt; 0, ROUNDUP($B5 / ('Axe Stats'!$E$2 - $C5), 0), 100)</f>
        <v>12</v>
      </c>
      <c r="R5">
        <f>IF('Axe Stats'!$E$3 - $C5 &gt; 0, ROUNDUP($B5 / ('Axe Stats'!$E$3 - $C5), 0), 100)</f>
        <v>7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2</v>
      </c>
      <c r="X5">
        <f>ROUNDUP($B5 / ('Scythe Stats'!$E$2 * (1 - $D5 / 100)), 0)</f>
        <v>23</v>
      </c>
      <c r="Y5">
        <f>ROUNDUP($B5 / ('Scythe Stats'!$E$3 * (1 - $D5 / 100)), 0)</f>
        <v>17</v>
      </c>
      <c r="Z5">
        <f>ROUNDUP($B5 / ('Scythe Stats'!$E$4 * (1 - $D5 / 100)), 0)</f>
        <v>13</v>
      </c>
      <c r="AA5">
        <f>ROUNDUP($B5 / ('Scythe Stats'!$E$5 * (1 - $D5 / 100)), 0)</f>
        <v>9</v>
      </c>
      <c r="AB5">
        <f>ROUNDUP($B5 / ('Scythe Stats'!$E$6 * (1 - $D5 / 100)), 0)</f>
        <v>7</v>
      </c>
      <c r="AC5">
        <f>ROUNDUP($B5 / ('Scythe Stats'!$E$7 * (1 - $D5 / 100)), 0)</f>
        <v>6</v>
      </c>
      <c r="AD5">
        <f>ROUNDUP($B5 / ('Scythe Stats'!$E$8 * (1 - $D5 / 100)), 0)</f>
        <v>19</v>
      </c>
      <c r="AE5">
        <f>ROUNDUP($B5 / ('Scythe Stats'!$E$9 * (1 - $D5 / 100)), 0)</f>
        <v>16</v>
      </c>
      <c r="AF5">
        <f>ROUNDUP($B5 / ('Scythe Stats'!$E$10 * (1 - $D5 / 100)), 0)</f>
        <v>14</v>
      </c>
    </row>
    <row r="6" spans="1:32" x14ac:dyDescent="0.3">
      <c r="A6" s="1">
        <v>5</v>
      </c>
      <c r="B6">
        <v>775</v>
      </c>
      <c r="C6">
        <v>65</v>
      </c>
      <c r="D6">
        <v>10</v>
      </c>
      <c r="E6">
        <v>8</v>
      </c>
      <c r="F6">
        <f t="shared" si="0"/>
        <v>755.1757129640846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100</v>
      </c>
      <c r="J6">
        <f>IF('Sword Stats'!$E$4 - $C6 &gt; 0, ROUNDUP($B6 / ('Sword Stats'!$E$4 - $C6) / (1 - $D6/100), 0), 100)</f>
        <v>41</v>
      </c>
      <c r="K6">
        <f>IF('Sword Stats'!$E$5 - $C6 &gt; 0, ROUNDUP($B6 / ('Sword Stats'!$E$5 - $C6) / (1 - $D6/100), 0), 100)</f>
        <v>19</v>
      </c>
      <c r="L6">
        <f>IF('Sword Stats'!$E$6 - $C6 &gt; 0, ROUNDUP($B6 / ('Sword Stats'!$E$6 - $C6) / (1 - $D6/100), 0), 100)</f>
        <v>12</v>
      </c>
      <c r="M6">
        <f>IF('Sword Stats'!$E$7 - $C6 &gt; 0, ROUNDUP($B6 / ('Sword Stats'!$E$7 - $C6) / (1 - $D6/100), 0), 100)</f>
        <v>9</v>
      </c>
      <c r="N6">
        <f>IF('Sword Stats'!$E$8 - $C6 &gt; 0, ROUNDUP($B6 / ('Sword Stats'!$E$8 - $C6) / (1 - $D6/100), 0), 100)</f>
        <v>7</v>
      </c>
      <c r="O6">
        <f>IF('Sword Stats'!$E$9 - $C6 &gt; 0, ROUNDUP($B6 / ('Sword Stats'!$E$9 - $C6) / (1 - $D6/100), 0), 100)</f>
        <v>100</v>
      </c>
      <c r="Q6">
        <f>IF('Axe Stats'!$E$2 - $C6 &gt; 0, ROUNDUP($B6 / ('Axe Stats'!$E$2 - $C6), 0), 100)</f>
        <v>20</v>
      </c>
      <c r="R6">
        <f>IF('Axe Stats'!$E$3 - $C6 &gt; 0, ROUNDUP($B6 / ('Axe Stats'!$E$3 - $C6), 0), 100)</f>
        <v>10</v>
      </c>
      <c r="S6">
        <f>IF('Axe Stats'!$E$4 - $C6 &gt; 0, ROUNDUP($B6 / ('Axe Stats'!$E$4 - $C6), 0), 100)</f>
        <v>6</v>
      </c>
      <c r="T6">
        <f>IF('Axe Stats'!$E$5 - $C6 &gt; 0, ROUNDUP($B6 / ('Axe Stats'!$E$5 - $C6), 0), 100)</f>
        <v>5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29</v>
      </c>
      <c r="Y6">
        <f>ROUNDUP($B6 / ('Scythe Stats'!$E$3 * (1 - $D6 / 100)), 0)</f>
        <v>21</v>
      </c>
      <c r="Z6">
        <f>ROUNDUP($B6 / ('Scythe Stats'!$E$4 * (1 - $D6 / 100)), 0)</f>
        <v>15</v>
      </c>
      <c r="AA6">
        <f>ROUNDUP($B6 / ('Scythe Stats'!$E$5 * (1 - $D6 / 100)), 0)</f>
        <v>11</v>
      </c>
      <c r="AB6">
        <f>ROUNDUP($B6 / ('Scythe Stats'!$E$6 * (1 - $D6 / 100)), 0)</f>
        <v>9</v>
      </c>
      <c r="AC6">
        <f>ROUNDUP($B6 / ('Scythe Stats'!$E$7 * (1 - $D6 / 100)), 0)</f>
        <v>7</v>
      </c>
      <c r="AD6">
        <f>ROUNDUP($B6 / ('Scythe Stats'!$E$8 * (1 - $D6 / 100)), 0)</f>
        <v>23</v>
      </c>
      <c r="AE6">
        <f>ROUNDUP($B6 / ('Scythe Stats'!$E$9 * (1 - $D6 / 100)), 0)</f>
        <v>20</v>
      </c>
      <c r="AF6">
        <f>ROUNDUP($B6 / ('Scythe Stats'!$E$10 * (1 - $D6 / 100)), 0)</f>
        <v>17</v>
      </c>
    </row>
    <row r="12" spans="1:32" x14ac:dyDescent="0.3">
      <c r="C12" s="2"/>
    </row>
    <row r="13" spans="1:32" x14ac:dyDescent="0.3">
      <c r="B13" t="s">
        <v>5</v>
      </c>
      <c r="C13" s="2">
        <v>0.1</v>
      </c>
    </row>
    <row r="14" spans="1:32" x14ac:dyDescent="0.3">
      <c r="B14" t="s">
        <v>22</v>
      </c>
      <c r="C14">
        <v>20</v>
      </c>
    </row>
  </sheetData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7C542-5D13-4B58-94EA-203C8D92F2B6}">
  <dimension ref="A1:AF14"/>
  <sheetViews>
    <sheetView zoomScale="115" zoomScaleNormal="115" workbookViewId="0">
      <pane xSplit="1" topLeftCell="B1" activePane="topRight" state="frozen"/>
      <selection pane="topRight" activeCell="G11" sqref="G11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0</v>
      </c>
      <c r="E2">
        <v>110</v>
      </c>
      <c r="F2">
        <f>($B2 + 3 * $C2) / 10 / (1 - $D2 * 0.006) *POWER($E2, 0.75) * $C$14 / 13</f>
        <v>150.49554532548015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8</v>
      </c>
      <c r="Y2">
        <f>ROUNDUP($B2 / ('Scythe Stats'!$E$3 * (1 - $D2 / 100)), 0)</f>
        <v>6</v>
      </c>
      <c r="Z2">
        <f>ROUNDUP($B2 / ('Scythe Stats'!$E$4 * (1 - $D2 / 100)), 0)</f>
        <v>5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7</v>
      </c>
      <c r="AE2">
        <f>ROUNDUP($B2 / ('Scythe Stats'!$E$9 * (1 - $D2 / 100)), 0)</f>
        <v>6</v>
      </c>
      <c r="AF2">
        <f>ROUNDUP($B2 / ('Scythe Stats'!$E$10 * (1 - $D2 / 100)), 0)</f>
        <v>5</v>
      </c>
    </row>
    <row r="3" spans="1:32" x14ac:dyDescent="0.3">
      <c r="A3" s="1">
        <v>2</v>
      </c>
      <c r="B3">
        <v>300</v>
      </c>
      <c r="C3">
        <v>5</v>
      </c>
      <c r="D3">
        <v>0</v>
      </c>
      <c r="E3">
        <v>125</v>
      </c>
      <c r="F3">
        <f t="shared" ref="F3:F8" si="0">($B3 + 3 * $C3) / 10 / (1 - $D3 * 0.006) *POWER($E3, 0.75) * $C$14 / 13</f>
        <v>217.40070742370051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6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1</v>
      </c>
      <c r="X3">
        <f>ROUNDUP($B3 / ('Scythe Stats'!$E$2 * (1 - $D3 / 100)), 0)</f>
        <v>10</v>
      </c>
      <c r="Y3">
        <f>ROUNDUP($B3 / ('Scythe Stats'!$E$3 * (1 - $D3 / 100)), 0)</f>
        <v>8</v>
      </c>
      <c r="Z3">
        <f>ROUNDUP($B3 / ('Scythe Stats'!$E$4 * (1 - $D3 / 100)), 0)</f>
        <v>6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3</v>
      </c>
      <c r="AD3">
        <f>ROUNDUP($B3 / ('Scythe Stats'!$E$8 * (1 - $D3 / 100)), 0)</f>
        <v>8</v>
      </c>
      <c r="AE3">
        <f>ROUNDUP($B3 / ('Scythe Stats'!$E$9 * (1 - $D3 / 100)), 0)</f>
        <v>7</v>
      </c>
      <c r="AF3">
        <f>ROUNDUP($B3 / ('Scythe Stats'!$E$10 * (1 - $D3 / 100)), 0)</f>
        <v>6</v>
      </c>
    </row>
    <row r="4" spans="1:32" x14ac:dyDescent="0.3">
      <c r="A4" s="1">
        <v>3</v>
      </c>
      <c r="B4">
        <v>360</v>
      </c>
      <c r="C4">
        <v>10</v>
      </c>
      <c r="D4">
        <v>0</v>
      </c>
      <c r="E4">
        <v>145</v>
      </c>
      <c r="F4">
        <f t="shared" si="0"/>
        <v>300.85587601020171</v>
      </c>
      <c r="H4">
        <f>IF('Sword Stats'!$E$2 - $C4 &gt; 0, ROUNDUP($B4 / ('Sword Stats'!$E$2 - $C4) / (1 - $D4/100), 0), 100)</f>
        <v>11</v>
      </c>
      <c r="I4">
        <f>IF('Sword Stats'!$E$3 - $C4 &gt; 0, ROUNDUP($B4 / ('Sword Stats'!$E$3 - $C4) / (1 - $D4/100), 0), 100)</f>
        <v>7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8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12</v>
      </c>
      <c r="Y4">
        <f>ROUNDUP($B4 / ('Scythe Stats'!$E$3 * (1 - $D4 / 100)), 0)</f>
        <v>9</v>
      </c>
      <c r="Z4">
        <f>ROUNDUP($B4 / ('Scythe Stats'!$E$4 * (1 - $D4 / 100)), 0)</f>
        <v>7</v>
      </c>
      <c r="AA4">
        <f>ROUNDUP($B4 / ('Scythe Stats'!$E$5 * (1 - $D4 / 100)), 0)</f>
        <v>5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10</v>
      </c>
      <c r="AE4">
        <f>ROUNDUP($B4 / ('Scythe Stats'!$E$9 * (1 - $D4 / 100)), 0)</f>
        <v>8</v>
      </c>
      <c r="AF4">
        <f>ROUNDUP($B4 / ('Scythe Stats'!$E$10 * (1 - $D4 / 100)), 0)</f>
        <v>7</v>
      </c>
    </row>
    <row r="5" spans="1:32" x14ac:dyDescent="0.3">
      <c r="A5" s="1">
        <v>4</v>
      </c>
      <c r="B5">
        <v>420</v>
      </c>
      <c r="C5">
        <v>15</v>
      </c>
      <c r="D5">
        <v>2</v>
      </c>
      <c r="E5">
        <v>165</v>
      </c>
      <c r="F5">
        <f t="shared" si="0"/>
        <v>400.01553311654794</v>
      </c>
      <c r="H5">
        <f>IF('Sword Stats'!$E$2 - $C5 &gt; 0, ROUNDUP($B5 / ('Sword Stats'!$E$2 - $C5) / (1 - $D5/100), 0), 100)</f>
        <v>15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7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10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14</v>
      </c>
      <c r="Y5">
        <f>ROUNDUP($B5 / ('Scythe Stats'!$E$3 * (1 - $D5 / 100)), 0)</f>
        <v>11</v>
      </c>
      <c r="Z5">
        <f>ROUNDUP($B5 / ('Scythe Stats'!$E$4 * (1 - $D5 / 100)), 0)</f>
        <v>8</v>
      </c>
      <c r="AA5">
        <f>ROUNDUP($B5 / ('Scythe Stats'!$E$5 * (1 - $D5 / 100)), 0)</f>
        <v>6</v>
      </c>
      <c r="AB5">
        <f>ROUNDUP($B5 / ('Scythe Stats'!$E$6 * (1 - $D5 / 100)), 0)</f>
        <v>5</v>
      </c>
      <c r="AC5">
        <f>ROUNDUP($B5 / ('Scythe Stats'!$E$7 * (1 - $D5 / 100)), 0)</f>
        <v>4</v>
      </c>
      <c r="AD5">
        <f>ROUNDUP($B5 / ('Scythe Stats'!$E$8 * (1 - $D5 / 100)), 0)</f>
        <v>12</v>
      </c>
      <c r="AE5">
        <f>ROUNDUP($B5 / ('Scythe Stats'!$E$9 * (1 - $D5 / 100)), 0)</f>
        <v>10</v>
      </c>
      <c r="AF5">
        <f>ROUNDUP($B5 / ('Scythe Stats'!$E$10 * (1 - $D5 / 100)), 0)</f>
        <v>9</v>
      </c>
    </row>
    <row r="6" spans="1:32" x14ac:dyDescent="0.3">
      <c r="A6" s="1">
        <v>5</v>
      </c>
      <c r="B6">
        <v>450</v>
      </c>
      <c r="C6">
        <v>25</v>
      </c>
      <c r="D6">
        <v>5</v>
      </c>
      <c r="E6">
        <v>185</v>
      </c>
      <c r="F6">
        <f t="shared" si="0"/>
        <v>501.22676617874117</v>
      </c>
      <c r="H6">
        <f>IF('Sword Stats'!$E$2 - $C6 &gt; 0, ROUNDUP($B6 / ('Sword Stats'!$E$2 - $C6) / (1 - $D6/100), 0), 100)</f>
        <v>24</v>
      </c>
      <c r="I6">
        <f>IF('Sword Stats'!$E$3 - $C6 &gt; 0, ROUNDUP($B6 / ('Sword Stats'!$E$3 - $C6) / (1 - $D6/100), 0), 100)</f>
        <v>13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14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16</v>
      </c>
      <c r="Y6">
        <f>ROUNDUP($B6 / ('Scythe Stats'!$E$3 * (1 - $D6 / 100)), 0)</f>
        <v>12</v>
      </c>
      <c r="Z6">
        <f>ROUNDUP($B6 / ('Scythe Stats'!$E$4 * (1 - $D6 / 100)), 0)</f>
        <v>9</v>
      </c>
      <c r="AA6">
        <f>ROUNDUP($B6 / ('Scythe Stats'!$E$5 * (1 - $D6 / 100)), 0)</f>
        <v>7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13</v>
      </c>
      <c r="AE6">
        <f>ROUNDUP($B6 / ('Scythe Stats'!$E$9 * (1 - $D6 / 100)), 0)</f>
        <v>11</v>
      </c>
      <c r="AF6">
        <f>ROUNDUP($B6 / ('Scythe Stats'!$E$10 * (1 - $D6 / 100)), 0)</f>
        <v>10</v>
      </c>
    </row>
    <row r="7" spans="1:32" x14ac:dyDescent="0.3">
      <c r="A7" s="1">
        <v>6</v>
      </c>
      <c r="B7">
        <v>500</v>
      </c>
      <c r="C7">
        <v>30</v>
      </c>
      <c r="D7">
        <v>10</v>
      </c>
      <c r="E7">
        <v>210</v>
      </c>
      <c r="F7">
        <f t="shared" si="0"/>
        <v>639.22907218164266</v>
      </c>
      <c r="H7">
        <f>IF('Sword Stats'!$E$2 - $C7 &gt; 0, ROUNDUP($B7 / ('Sword Stats'!$E$2 - $C7) / (1 - $D7/100), 0), 100)</f>
        <v>38</v>
      </c>
      <c r="I7">
        <f>IF('Sword Stats'!$E$3 - $C7 &gt; 0, ROUNDUP($B7 / ('Sword Stats'!$E$3 - $C7) / (1 - $D7/100), 0), 100)</f>
        <v>17</v>
      </c>
      <c r="J7">
        <f>IF('Sword Stats'!$E$4 - $C7 &gt; 0, ROUNDUP($B7 / ('Sword Stats'!$E$4 - $C7) / (1 - $D7/100), 0), 100)</f>
        <v>10</v>
      </c>
      <c r="K7">
        <f>IF('Sword Stats'!$E$5 - $C7 &gt; 0, ROUNDUP($B7 / ('Sword Stats'!$E$5 - $C7) / (1 - $D7/100), 0), 100)</f>
        <v>7</v>
      </c>
      <c r="L7">
        <f>IF('Sword Stats'!$E$6 - $C7 &gt; 0, ROUNDUP($B7 / ('Sword Stats'!$E$6 - $C7) / (1 - $D7/100), 0), 100)</f>
        <v>6</v>
      </c>
      <c r="M7">
        <f>IF('Sword Stats'!$E$7 - $C7 &gt; 0, ROUNDUP($B7 / ('Sword Stats'!$E$7 - $C7) / (1 - $D7/100), 0), 100)</f>
        <v>5</v>
      </c>
      <c r="N7">
        <f>IF('Sword Stats'!$E$8 - $C7 &gt; 0, ROUNDUP($B7 / ('Sword Stats'!$E$8 - $C7) / (1 - $D7/100), 0), 100)</f>
        <v>4</v>
      </c>
      <c r="O7">
        <f>IF('Sword Stats'!$E$9 - $C7 &gt; 0, ROUNDUP($B7 / ('Sword Stats'!$E$9 - $C7) / (1 - $D7/100), 0), 100)</f>
        <v>19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19</v>
      </c>
      <c r="Y7">
        <f>ROUNDUP($B7 / ('Scythe Stats'!$E$3 * (1 - $D7 / 100)), 0)</f>
        <v>13</v>
      </c>
      <c r="Z7">
        <f>ROUNDUP($B7 / ('Scythe Stats'!$E$4 * (1 - $D7 / 100)), 0)</f>
        <v>10</v>
      </c>
      <c r="AA7">
        <f>ROUNDUP($B7 / ('Scythe Stats'!$E$5 * (1 - $D7 / 100)), 0)</f>
        <v>8</v>
      </c>
      <c r="AB7">
        <f>ROUNDUP($B7 / ('Scythe Stats'!$E$6 * (1 - $D7 / 100)), 0)</f>
        <v>6</v>
      </c>
      <c r="AC7">
        <f>ROUNDUP($B7 / ('Scythe Stats'!$E$7 * (1 - $D7 / 100)), 0)</f>
        <v>5</v>
      </c>
      <c r="AD7">
        <f>ROUNDUP($B7 / ('Scythe Stats'!$E$8 * (1 - $D7 / 100)), 0)</f>
        <v>15</v>
      </c>
      <c r="AE7">
        <f>ROUNDUP($B7 / ('Scythe Stats'!$E$9 * (1 - $D7 / 100)), 0)</f>
        <v>13</v>
      </c>
      <c r="AF7">
        <f>ROUNDUP($B7 / ('Scythe Stats'!$E$10 * (1 - $D7 / 100)), 0)</f>
        <v>11</v>
      </c>
    </row>
    <row r="8" spans="1:32" x14ac:dyDescent="0.3">
      <c r="A8" s="1">
        <v>7</v>
      </c>
      <c r="B8">
        <v>550</v>
      </c>
      <c r="C8">
        <v>35</v>
      </c>
      <c r="D8">
        <v>15</v>
      </c>
      <c r="E8">
        <v>235</v>
      </c>
      <c r="F8">
        <f t="shared" si="0"/>
        <v>797.56978665898419</v>
      </c>
      <c r="H8">
        <f>IF('Sword Stats'!$E$2 - $C8 &gt; 0, ROUNDUP($B8 / ('Sword Stats'!$E$2 - $C8) / (1 - $D8/100), 0), 100)</f>
        <v>65</v>
      </c>
      <c r="I8">
        <f>IF('Sword Stats'!$E$3 - $C8 &gt; 0, ROUNDUP($B8 / ('Sword Stats'!$E$3 - $C8) / (1 - $D8/100), 0), 100)</f>
        <v>23</v>
      </c>
      <c r="J8">
        <f>IF('Sword Stats'!$E$4 - $C8 &gt; 0, ROUNDUP($B8 / ('Sword Stats'!$E$4 - $C8) / (1 - $D8/100), 0), 100)</f>
        <v>13</v>
      </c>
      <c r="K8">
        <f>IF('Sword Stats'!$E$5 - $C8 &gt; 0, ROUNDUP($B8 / ('Sword Stats'!$E$5 - $C8) / (1 - $D8/100), 0), 100)</f>
        <v>9</v>
      </c>
      <c r="L8">
        <f>IF('Sword Stats'!$E$6 - $C8 &gt; 0, ROUNDUP($B8 / ('Sword Stats'!$E$6 - $C8) / (1 - $D8/100), 0), 100)</f>
        <v>7</v>
      </c>
      <c r="M8">
        <f>IF('Sword Stats'!$E$7 - $C8 &gt; 0, ROUNDUP($B8 / ('Sword Stats'!$E$7 - $C8) / (1 - $D8/100), 0), 100)</f>
        <v>6</v>
      </c>
      <c r="N8">
        <f>IF('Sword Stats'!$E$8 - $C8 &gt; 0, ROUNDUP($B8 / ('Sword Stats'!$E$8 - $C8) / (1 - $D8/100), 0), 100)</f>
        <v>5</v>
      </c>
      <c r="O8">
        <f>IF('Sword Stats'!$E$9 - $C8 &gt; 0, ROUNDUP($B8 / ('Sword Stats'!$E$9 - $C8) / (1 - $D8/100), 0), 100)</f>
        <v>26</v>
      </c>
      <c r="Q8">
        <f>IF('Axe Stats'!$E$2 - $C8 &gt; 0, ROUNDUP($B8 / ('Axe Stats'!$E$2 - $C8), 0), 100)</f>
        <v>8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2</v>
      </c>
      <c r="X8">
        <f>ROUNDUP($B8 / ('Scythe Stats'!$E$2 * (1 - $D8 / 100)), 0)</f>
        <v>22</v>
      </c>
      <c r="Y8">
        <f>ROUNDUP($B8 / ('Scythe Stats'!$E$3 * (1 - $D8 / 100)), 0)</f>
        <v>16</v>
      </c>
      <c r="Z8">
        <f>ROUNDUP($B8 / ('Scythe Stats'!$E$4 * (1 - $D8 / 100)), 0)</f>
        <v>12</v>
      </c>
      <c r="AA8">
        <f>ROUNDUP($B8 / ('Scythe Stats'!$E$5 * (1 - $D8 / 100)), 0)</f>
        <v>9</v>
      </c>
      <c r="AB8">
        <f>ROUNDUP($B8 / ('Scythe Stats'!$E$6 * (1 - $D8 / 100)), 0)</f>
        <v>7</v>
      </c>
      <c r="AC8">
        <f>ROUNDUP($B8 / ('Scythe Stats'!$E$7 * (1 - $D8 / 100)), 0)</f>
        <v>5</v>
      </c>
      <c r="AD8">
        <f>ROUNDUP($B8 / ('Scythe Stats'!$E$8 * (1 - $D8 / 100)), 0)</f>
        <v>18</v>
      </c>
      <c r="AE8">
        <f>ROUNDUP($B8 / ('Scythe Stats'!$E$9 * (1 - $D8 / 100)), 0)</f>
        <v>15</v>
      </c>
      <c r="AF8">
        <f>ROUNDUP($B8 / ('Scythe Stats'!$E$10 * (1 - $D8 / 100)), 0)</f>
        <v>13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0.3</v>
      </c>
    </row>
    <row r="14" spans="1:32" x14ac:dyDescent="0.3">
      <c r="B14" t="s">
        <v>22</v>
      </c>
      <c r="C14">
        <v>2.4</v>
      </c>
    </row>
  </sheetData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5DF7-8AA4-44A1-9DDF-19079E23B6B9}">
  <dimension ref="A1:AF14"/>
  <sheetViews>
    <sheetView zoomScale="115" zoomScaleNormal="115" workbookViewId="0">
      <pane xSplit="1" topLeftCell="B1" activePane="topRight" state="frozen"/>
      <selection pane="topRight" activeCell="C25" sqref="C25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300</v>
      </c>
      <c r="C2">
        <v>5</v>
      </c>
      <c r="D2">
        <v>0</v>
      </c>
      <c r="E2">
        <v>60</v>
      </c>
      <c r="F2">
        <f>($B2 + 3 * $C2) / 10 / (1 - $D2 * 0.006) *POWER($E2, 0.75) * $C$14 / 13</f>
        <v>57.46101913625013</v>
      </c>
      <c r="H2">
        <f>IF('Sword Stats'!$E$2 - $C2 &gt; 0, ROUNDUP($B2 / ('Sword Stats'!$E$2 - $C2) / (1 - $D2/100), 0), 100)</f>
        <v>8</v>
      </c>
      <c r="I2">
        <f>IF('Sword Stats'!$E$3 - $C2 &gt; 0, ROUNDUP($B2 / ('Sword Stats'!$E$3 - $C2) / (1 - $D2/100), 0), 100)</f>
        <v>6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3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6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1</v>
      </c>
      <c r="X2">
        <f>ROUNDUP($B2 / ('Scythe Stats'!$E$2 * (1 - $D2 / 100)), 0)</f>
        <v>10</v>
      </c>
      <c r="Y2">
        <f>ROUNDUP($B2 / ('Scythe Stats'!$E$3 * (1 - $D2 / 100)), 0)</f>
        <v>8</v>
      </c>
      <c r="Z2">
        <f>ROUNDUP($B2 / ('Scythe Stats'!$E$4 * (1 - $D2 / 100)), 0)</f>
        <v>6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3</v>
      </c>
      <c r="AD2">
        <f>ROUNDUP($B2 / ('Scythe Stats'!$E$8 * (1 - $D2 / 100)), 0)</f>
        <v>8</v>
      </c>
      <c r="AE2">
        <f>ROUNDUP($B2 / ('Scythe Stats'!$E$9 * (1 - $D2 / 100)), 0)</f>
        <v>7</v>
      </c>
      <c r="AF2">
        <f>ROUNDUP($B2 / ('Scythe Stats'!$E$10 * (1 - $D2 / 100)), 0)</f>
        <v>6</v>
      </c>
    </row>
    <row r="3" spans="1:32" x14ac:dyDescent="0.3">
      <c r="A3" s="1">
        <v>2</v>
      </c>
      <c r="B3">
        <v>375</v>
      </c>
      <c r="C3">
        <v>10</v>
      </c>
      <c r="D3">
        <v>0</v>
      </c>
      <c r="E3">
        <v>80</v>
      </c>
      <c r="F3">
        <f t="shared" ref="F3:F8" si="0">($B3 + 3 * $C3) / 10 / (1 - $D3 * 0.006) *POWER($E3, 0.75) * $C$14 / 13</f>
        <v>91.668863343691072</v>
      </c>
      <c r="H3">
        <f>IF('Sword Stats'!$E$2 - $C3 &gt; 0, ROUNDUP($B3 / ('Sword Stats'!$E$2 - $C3) / (1 - $D3/100), 0), 100)</f>
        <v>11</v>
      </c>
      <c r="I3">
        <f>IF('Sword Stats'!$E$3 - $C3 &gt; 0, ROUNDUP($B3 / ('Sword Stats'!$E$3 - $C3) / (1 - $D3/100), 0), 100)</f>
        <v>7</v>
      </c>
      <c r="J3">
        <f>IF('Sword Stats'!$E$4 - $C3 &gt; 0, ROUNDUP($B3 / ('Sword Stats'!$E$4 - $C3) / (1 - $D3/100), 0), 100)</f>
        <v>5</v>
      </c>
      <c r="K3">
        <f>IF('Sword Stats'!$E$5 - $C3 &gt; 0, ROUNDUP($B3 / ('Sword Stats'!$E$5 - $C3) / (1 - $D3/100), 0), 100)</f>
        <v>4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3</v>
      </c>
      <c r="O3">
        <f>IF('Sword Stats'!$E$9 - $C3 &gt; 0, ROUNDUP($B3 / ('Sword Stats'!$E$9 - $C3) / (1 - $D3/100), 0), 100)</f>
        <v>8</v>
      </c>
      <c r="Q3">
        <f>IF('Axe Stats'!$E$2 - $C3 &gt; 0, ROUNDUP($B3 / ('Axe Stats'!$E$2 - $C3), 0), 100)</f>
        <v>4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13</v>
      </c>
      <c r="Y3">
        <f>ROUNDUP($B3 / ('Scythe Stats'!$E$3 * (1 - $D3 / 100)), 0)</f>
        <v>9</v>
      </c>
      <c r="Z3">
        <f>ROUNDUP($B3 / ('Scythe Stats'!$E$4 * (1 - $D3 / 100)), 0)</f>
        <v>7</v>
      </c>
      <c r="AA3">
        <f>ROUNDUP($B3 / ('Scythe Stats'!$E$5 * (1 - $D3 / 100)), 0)</f>
        <v>5</v>
      </c>
      <c r="AB3">
        <f>ROUNDUP($B3 / ('Scythe Stats'!$E$6 * (1 - $D3 / 100)), 0)</f>
        <v>4</v>
      </c>
      <c r="AC3">
        <f>ROUNDUP($B3 / ('Scythe Stats'!$E$7 * (1 - $D3 / 100)), 0)</f>
        <v>3</v>
      </c>
      <c r="AD3">
        <f>ROUNDUP($B3 / ('Scythe Stats'!$E$8 * (1 - $D3 / 100)), 0)</f>
        <v>10</v>
      </c>
      <c r="AE3">
        <f>ROUNDUP($B3 / ('Scythe Stats'!$E$9 * (1 - $D3 / 100)), 0)</f>
        <v>9</v>
      </c>
      <c r="AF3">
        <f>ROUNDUP($B3 / ('Scythe Stats'!$E$10 * (1 - $D3 / 100)), 0)</f>
        <v>8</v>
      </c>
    </row>
    <row r="4" spans="1:32" x14ac:dyDescent="0.3">
      <c r="A4" s="1">
        <v>3</v>
      </c>
      <c r="B4">
        <v>450</v>
      </c>
      <c r="C4">
        <v>15</v>
      </c>
      <c r="D4">
        <v>0</v>
      </c>
      <c r="E4">
        <v>90</v>
      </c>
      <c r="F4">
        <f t="shared" si="0"/>
        <v>122.38731690659402</v>
      </c>
      <c r="H4">
        <f>IF('Sword Stats'!$E$2 - $C4 &gt; 0, ROUNDUP($B4 / ('Sword Stats'!$E$2 - $C4) / (1 - $D4/100), 0), 100)</f>
        <v>15</v>
      </c>
      <c r="I4">
        <f>IF('Sword Stats'!$E$3 - $C4 &gt; 0, ROUNDUP($B4 / ('Sword Stats'!$E$3 - $C4) / (1 - $D4/100), 0), 100)</f>
        <v>10</v>
      </c>
      <c r="J4">
        <f>IF('Sword Stats'!$E$4 - $C4 &gt; 0, ROUNDUP($B4 / ('Sword Stats'!$E$4 - $C4) / (1 - $D4/100), 0), 100)</f>
        <v>7</v>
      </c>
      <c r="K4">
        <f>IF('Sword Stats'!$E$5 - $C4 &gt; 0, ROUNDUP($B4 / ('Sword Stats'!$E$5 - $C4) / (1 - $D4/100), 0), 100)</f>
        <v>5</v>
      </c>
      <c r="L4">
        <f>IF('Sword Stats'!$E$6 - $C4 &gt; 0, ROUNDUP($B4 / ('Sword Stats'!$E$6 - $C4) / (1 - $D4/100), 0), 100)</f>
        <v>4</v>
      </c>
      <c r="M4">
        <f>IF('Sword Stats'!$E$7 - $C4 &gt; 0, ROUNDUP($B4 / ('Sword Stats'!$E$7 - $C4) / (1 - $D4/100), 0), 100)</f>
        <v>4</v>
      </c>
      <c r="N4">
        <f>IF('Sword Stats'!$E$8 - $C4 &gt; 0, ROUNDUP($B4 / ('Sword Stats'!$E$8 - $C4) / (1 - $D4/100), 0), 100)</f>
        <v>3</v>
      </c>
      <c r="O4">
        <f>IF('Sword Stats'!$E$9 - $C4 &gt; 0, ROUNDUP($B4 / ('Sword Stats'!$E$9 - $C4) / (1 - $D4/100), 0), 100)</f>
        <v>10</v>
      </c>
      <c r="Q4">
        <f>IF('Axe Stats'!$E$2 - $C4 &gt; 0, ROUNDUP($B4 / ('Axe Stats'!$E$2 - $C4), 0), 100)</f>
        <v>5</v>
      </c>
      <c r="R4">
        <f>IF('Axe Stats'!$E$3 - $C4 &gt; 0, ROUNDUP($B4 / ('Axe Stats'!$E$3 - $C4), 0), 100)</f>
        <v>4</v>
      </c>
      <c r="S4">
        <f>IF('Axe Stats'!$E$4 - $C4 &gt; 0, ROUNDUP($B4 / ('Axe Stats'!$E$4 - $C4), 0), 100)</f>
        <v>3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15</v>
      </c>
      <c r="Y4">
        <f>ROUNDUP($B4 / ('Scythe Stats'!$E$3 * (1 - $D4 / 100)), 0)</f>
        <v>11</v>
      </c>
      <c r="Z4">
        <f>ROUNDUP($B4 / ('Scythe Stats'!$E$4 * (1 - $D4 / 100)), 0)</f>
        <v>8</v>
      </c>
      <c r="AA4">
        <f>ROUNDUP($B4 / ('Scythe Stats'!$E$5 * (1 - $D4 / 100)), 0)</f>
        <v>6</v>
      </c>
      <c r="AB4">
        <f>ROUNDUP($B4 / ('Scythe Stats'!$E$6 * (1 - $D4 / 100)), 0)</f>
        <v>5</v>
      </c>
      <c r="AC4">
        <f>ROUNDUP($B4 / ('Scythe Stats'!$E$7 * (1 - $D4 / 100)), 0)</f>
        <v>4</v>
      </c>
      <c r="AD4">
        <f>ROUNDUP($B4 / ('Scythe Stats'!$E$8 * (1 - $D4 / 100)), 0)</f>
        <v>12</v>
      </c>
      <c r="AE4">
        <f>ROUNDUP($B4 / ('Scythe Stats'!$E$9 * (1 - $D4 / 100)), 0)</f>
        <v>10</v>
      </c>
      <c r="AF4">
        <f>ROUNDUP($B4 / ('Scythe Stats'!$E$10 * (1 - $D4 / 100)), 0)</f>
        <v>9</v>
      </c>
    </row>
    <row r="5" spans="1:32" x14ac:dyDescent="0.3">
      <c r="A5" s="1">
        <v>4</v>
      </c>
      <c r="B5">
        <v>550</v>
      </c>
      <c r="C5">
        <v>20</v>
      </c>
      <c r="D5">
        <v>2</v>
      </c>
      <c r="E5">
        <v>105</v>
      </c>
      <c r="F5">
        <f t="shared" si="0"/>
        <v>171.36187189015618</v>
      </c>
      <c r="H5">
        <f>IF('Sword Stats'!$E$2 - $C5 &gt; 0, ROUNDUP($B5 / ('Sword Stats'!$E$2 - $C5) / (1 - $D5/100), 0), 100)</f>
        <v>23</v>
      </c>
      <c r="I5">
        <f>IF('Sword Stats'!$E$3 - $C5 &gt; 0, ROUNDUP($B5 / ('Sword Stats'!$E$3 - $C5) / (1 - $D5/100), 0), 100)</f>
        <v>13</v>
      </c>
      <c r="J5">
        <f>IF('Sword Stats'!$E$4 - $C5 &gt; 0, ROUNDUP($B5 / ('Sword Stats'!$E$4 - $C5) / (1 - $D5/100), 0), 100)</f>
        <v>9</v>
      </c>
      <c r="K5">
        <f>IF('Sword Stats'!$E$5 - $C5 &gt; 0, ROUNDUP($B5 / ('Sword Stats'!$E$5 - $C5) / (1 - $D5/100), 0), 100)</f>
        <v>7</v>
      </c>
      <c r="L5">
        <f>IF('Sword Stats'!$E$6 - $C5 &gt; 0, ROUNDUP($B5 / ('Sword Stats'!$E$6 - $C5) / (1 - $D5/100), 0), 100)</f>
        <v>5</v>
      </c>
      <c r="M5">
        <f>IF('Sword Stats'!$E$7 - $C5 &gt; 0, ROUNDUP($B5 / ('Sword Stats'!$E$7 - $C5) / (1 - $D5/100), 0), 100)</f>
        <v>4</v>
      </c>
      <c r="N5">
        <f>IF('Sword Stats'!$E$8 - $C5 &gt; 0, ROUNDUP($B5 / ('Sword Stats'!$E$8 - $C5) / (1 - $D5/100), 0), 100)</f>
        <v>4</v>
      </c>
      <c r="O5">
        <f>IF('Sword Stats'!$E$9 - $C5 &gt; 0, ROUNDUP($B5 / ('Sword Stats'!$E$9 - $C5) / (1 - $D5/100), 0), 100)</f>
        <v>15</v>
      </c>
      <c r="Q5">
        <f>IF('Axe Stats'!$E$2 - $C5 &gt; 0, ROUNDUP($B5 / ('Axe Stats'!$E$2 - $C5), 0), 100)</f>
        <v>7</v>
      </c>
      <c r="R5">
        <f>IF('Axe Stats'!$E$3 - $C5 &gt; 0, ROUNDUP($B5 / ('Axe Stats'!$E$3 - $C5), 0), 100)</f>
        <v>5</v>
      </c>
      <c r="S5">
        <f>IF('Axe Stats'!$E$4 - $C5 &gt; 0, ROUNDUP($B5 / ('Axe Stats'!$E$4 - $C5), 0), 100)</f>
        <v>4</v>
      </c>
      <c r="T5">
        <f>IF('Axe Stats'!$E$5 - $C5 &gt; 0, ROUNDUP($B5 / ('Axe Stats'!$E$5 - $C5), 0), 100)</f>
        <v>3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19</v>
      </c>
      <c r="Y5">
        <f>ROUNDUP($B5 / ('Scythe Stats'!$E$3 * (1 - $D5 / 100)), 0)</f>
        <v>14</v>
      </c>
      <c r="Z5">
        <f>ROUNDUP($B5 / ('Scythe Stats'!$E$4 * (1 - $D5 / 100)), 0)</f>
        <v>10</v>
      </c>
      <c r="AA5">
        <f>ROUNDUP($B5 / ('Scythe Stats'!$E$5 * (1 - $D5 / 100)), 0)</f>
        <v>8</v>
      </c>
      <c r="AB5">
        <f>ROUNDUP($B5 / ('Scythe Stats'!$E$6 * (1 - $D5 / 100)), 0)</f>
        <v>6</v>
      </c>
      <c r="AC5">
        <f>ROUNDUP($B5 / ('Scythe Stats'!$E$7 * (1 - $D5 / 100)), 0)</f>
        <v>5</v>
      </c>
      <c r="AD5">
        <f>ROUNDUP($B5 / ('Scythe Stats'!$E$8 * (1 - $D5 / 100)), 0)</f>
        <v>15</v>
      </c>
      <c r="AE5">
        <f>ROUNDUP($B5 / ('Scythe Stats'!$E$9 * (1 - $D5 / 100)), 0)</f>
        <v>13</v>
      </c>
      <c r="AF5">
        <f>ROUNDUP($B5 / ('Scythe Stats'!$E$10 * (1 - $D5 / 100)), 0)</f>
        <v>11</v>
      </c>
    </row>
    <row r="6" spans="1:32" x14ac:dyDescent="0.3">
      <c r="A6" s="1">
        <v>5</v>
      </c>
      <c r="B6">
        <v>600</v>
      </c>
      <c r="C6">
        <v>30</v>
      </c>
      <c r="D6">
        <v>5</v>
      </c>
      <c r="E6">
        <v>120</v>
      </c>
      <c r="F6">
        <f t="shared" si="0"/>
        <v>218.2290810398529</v>
      </c>
      <c r="H6">
        <f>IF('Sword Stats'!$E$2 - $C6 &gt; 0, ROUNDUP($B6 / ('Sword Stats'!$E$2 - $C6) / (1 - $D6/100), 0), 100)</f>
        <v>43</v>
      </c>
      <c r="I6">
        <f>IF('Sword Stats'!$E$3 - $C6 &gt; 0, ROUNDUP($B6 / ('Sword Stats'!$E$3 - $C6) / (1 - $D6/100), 0), 100)</f>
        <v>19</v>
      </c>
      <c r="J6">
        <f>IF('Sword Stats'!$E$4 - $C6 &gt; 0, ROUNDUP($B6 / ('Sword Stats'!$E$4 - $C6) / (1 - $D6/100), 0), 100)</f>
        <v>12</v>
      </c>
      <c r="K6">
        <f>IF('Sword Stats'!$E$5 - $C6 &gt; 0, ROUNDUP($B6 / ('Sword Stats'!$E$5 - $C6) / (1 - $D6/100), 0), 100)</f>
        <v>8</v>
      </c>
      <c r="L6">
        <f>IF('Sword Stats'!$E$6 - $C6 &gt; 0, ROUNDUP($B6 / ('Sword Stats'!$E$6 - $C6) / (1 - $D6/100), 0), 100)</f>
        <v>6</v>
      </c>
      <c r="M6">
        <f>IF('Sword Stats'!$E$7 - $C6 &gt; 0, ROUNDUP($B6 / ('Sword Stats'!$E$7 - $C6) / (1 - $D6/100), 0), 100)</f>
        <v>5</v>
      </c>
      <c r="N6">
        <f>IF('Sword Stats'!$E$8 - $C6 &gt; 0, ROUNDUP($B6 / ('Sword Stats'!$E$8 - $C6) / (1 - $D6/100), 0), 100)</f>
        <v>4</v>
      </c>
      <c r="O6">
        <f>IF('Sword Stats'!$E$9 - $C6 &gt; 0, ROUNDUP($B6 / ('Sword Stats'!$E$9 - $C6) / (1 - $D6/100), 0), 100)</f>
        <v>22</v>
      </c>
      <c r="Q6">
        <f>IF('Axe Stats'!$E$2 - $C6 &gt; 0, ROUNDUP($B6 / ('Axe Stats'!$E$2 - $C6), 0), 100)</f>
        <v>8</v>
      </c>
      <c r="R6">
        <f>IF('Axe Stats'!$E$3 - $C6 &gt; 0, ROUNDUP($B6 / ('Axe Stats'!$E$3 - $C6), 0), 100)</f>
        <v>6</v>
      </c>
      <c r="S6">
        <f>IF('Axe Stats'!$E$4 - $C6 &gt; 0, ROUNDUP($B6 / ('Axe Stats'!$E$4 - $C6), 0), 100)</f>
        <v>4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3</v>
      </c>
      <c r="V6">
        <f>IF('Axe Stats'!$E$7 - $C6 &gt; 0, ROUNDUP($B6 / ('Axe Stats'!$E$7 - $C6), 0), 100)</f>
        <v>2</v>
      </c>
      <c r="X6">
        <f>ROUNDUP($B6 / ('Scythe Stats'!$E$2 * (1 - $D6 / 100)), 0)</f>
        <v>21</v>
      </c>
      <c r="Y6">
        <f>ROUNDUP($B6 / ('Scythe Stats'!$E$3 * (1 - $D6 / 100)), 0)</f>
        <v>15</v>
      </c>
      <c r="Z6">
        <f>ROUNDUP($B6 / ('Scythe Stats'!$E$4 * (1 - $D6 / 100)), 0)</f>
        <v>11</v>
      </c>
      <c r="AA6">
        <f>ROUNDUP($B6 / ('Scythe Stats'!$E$5 * (1 - $D6 / 100)), 0)</f>
        <v>9</v>
      </c>
      <c r="AB6">
        <f>ROUNDUP($B6 / ('Scythe Stats'!$E$6 * (1 - $D6 / 100)), 0)</f>
        <v>7</v>
      </c>
      <c r="AC6">
        <f>ROUNDUP($B6 / ('Scythe Stats'!$E$7 * (1 - $D6 / 100)), 0)</f>
        <v>5</v>
      </c>
      <c r="AD6">
        <f>ROUNDUP($B6 / ('Scythe Stats'!$E$8 * (1 - $D6 / 100)), 0)</f>
        <v>17</v>
      </c>
      <c r="AE6">
        <f>ROUNDUP($B6 / ('Scythe Stats'!$E$9 * (1 - $D6 / 100)), 0)</f>
        <v>15</v>
      </c>
      <c r="AF6">
        <f>ROUNDUP($B6 / ('Scythe Stats'!$E$10 * (1 - $D6 / 100)), 0)</f>
        <v>13</v>
      </c>
    </row>
    <row r="7" spans="1:32" x14ac:dyDescent="0.3">
      <c r="A7" s="1">
        <v>6</v>
      </c>
      <c r="B7">
        <v>675</v>
      </c>
      <c r="C7">
        <v>35</v>
      </c>
      <c r="D7">
        <v>10</v>
      </c>
      <c r="E7">
        <v>130</v>
      </c>
      <c r="F7">
        <f t="shared" si="0"/>
        <v>270.31714764872055</v>
      </c>
      <c r="H7">
        <f>IF('Sword Stats'!$E$2 - $C7 &gt; 0, ROUNDUP($B7 / ('Sword Stats'!$E$2 - $C7) / (1 - $D7/100), 0), 100)</f>
        <v>75</v>
      </c>
      <c r="I7">
        <f>IF('Sword Stats'!$E$3 - $C7 &gt; 0, ROUNDUP($B7 / ('Sword Stats'!$E$3 - $C7) / (1 - $D7/100), 0), 100)</f>
        <v>27</v>
      </c>
      <c r="J7">
        <f>IF('Sword Stats'!$E$4 - $C7 &gt; 0, ROUNDUP($B7 / ('Sword Stats'!$E$4 - $C7) / (1 - $D7/100), 0), 100)</f>
        <v>15</v>
      </c>
      <c r="K7">
        <f>IF('Sword Stats'!$E$5 - $C7 &gt; 0, ROUNDUP($B7 / ('Sword Stats'!$E$5 - $C7) / (1 - $D7/100), 0), 100)</f>
        <v>10</v>
      </c>
      <c r="L7">
        <f>IF('Sword Stats'!$E$6 - $C7 &gt; 0, ROUNDUP($B7 / ('Sword Stats'!$E$6 - $C7) / (1 - $D7/100), 0), 100)</f>
        <v>8</v>
      </c>
      <c r="M7">
        <f>IF('Sword Stats'!$E$7 - $C7 &gt; 0, ROUNDUP($B7 / ('Sword Stats'!$E$7 - $C7) / (1 - $D7/100), 0), 100)</f>
        <v>6</v>
      </c>
      <c r="N7">
        <f>IF('Sword Stats'!$E$8 - $C7 &gt; 0, ROUNDUP($B7 / ('Sword Stats'!$E$8 - $C7) / (1 - $D7/100), 0), 100)</f>
        <v>5</v>
      </c>
      <c r="O7">
        <f>IF('Sword Stats'!$E$9 - $C7 &gt; 0, ROUNDUP($B7 / ('Sword Stats'!$E$9 - $C7) / (1 - $D7/100), 0), 100)</f>
        <v>30</v>
      </c>
      <c r="Q7">
        <f>IF('Axe Stats'!$E$2 - $C7 &gt; 0, ROUNDUP($B7 / ('Axe Stats'!$E$2 - $C7), 0), 100)</f>
        <v>10</v>
      </c>
      <c r="R7">
        <f>IF('Axe Stats'!$E$3 - $C7 &gt; 0, ROUNDUP($B7 / ('Axe Stats'!$E$3 - $C7), 0), 100)</f>
        <v>7</v>
      </c>
      <c r="S7">
        <f>IF('Axe Stats'!$E$4 - $C7 &gt; 0, ROUNDUP($B7 / ('Axe Stats'!$E$4 - $C7), 0), 100)</f>
        <v>5</v>
      </c>
      <c r="T7">
        <f>IF('Axe Stats'!$E$5 - $C7 &gt; 0, ROUNDUP($B7 / ('Axe Stats'!$E$5 - $C7), 0), 100)</f>
        <v>4</v>
      </c>
      <c r="U7">
        <f>IF('Axe Stats'!$E$6 - $C7 &gt; 0, ROUNDUP($B7 / ('Axe Stats'!$E$6 - $C7), 0), 100)</f>
        <v>3</v>
      </c>
      <c r="V7">
        <f>IF('Axe Stats'!$E$7 - $C7 &gt; 0, ROUNDUP($B7 / ('Axe Stats'!$E$7 - $C7), 0), 100)</f>
        <v>2</v>
      </c>
      <c r="X7">
        <f>ROUNDUP($B7 / ('Scythe Stats'!$E$2 * (1 - $D7 / 100)), 0)</f>
        <v>25</v>
      </c>
      <c r="Y7">
        <f>ROUNDUP($B7 / ('Scythe Stats'!$E$3 * (1 - $D7 / 100)), 0)</f>
        <v>18</v>
      </c>
      <c r="Z7">
        <f>ROUNDUP($B7 / ('Scythe Stats'!$E$4 * (1 - $D7 / 100)), 0)</f>
        <v>13</v>
      </c>
      <c r="AA7">
        <f>ROUNDUP($B7 / ('Scythe Stats'!$E$5 * (1 - $D7 / 100)), 0)</f>
        <v>10</v>
      </c>
      <c r="AB7">
        <f>ROUNDUP($B7 / ('Scythe Stats'!$E$6 * (1 - $D7 / 100)), 0)</f>
        <v>8</v>
      </c>
      <c r="AC7">
        <f>ROUNDUP($B7 / ('Scythe Stats'!$E$7 * (1 - $D7 / 100)), 0)</f>
        <v>6</v>
      </c>
      <c r="AD7">
        <f>ROUNDUP($B7 / ('Scythe Stats'!$E$8 * (1 - $D7 / 100)), 0)</f>
        <v>20</v>
      </c>
      <c r="AE7">
        <f>ROUNDUP($B7 / ('Scythe Stats'!$E$9 * (1 - $D7 / 100)), 0)</f>
        <v>17</v>
      </c>
      <c r="AF7">
        <f>ROUNDUP($B7 / ('Scythe Stats'!$E$10 * (1 - $D7 / 100)), 0)</f>
        <v>15</v>
      </c>
    </row>
    <row r="8" spans="1:32" x14ac:dyDescent="0.3">
      <c r="A8" s="1">
        <v>7</v>
      </c>
      <c r="B8">
        <v>730</v>
      </c>
      <c r="C8">
        <v>40</v>
      </c>
      <c r="D8">
        <v>15</v>
      </c>
      <c r="E8">
        <v>145</v>
      </c>
      <c r="F8">
        <f t="shared" si="0"/>
        <v>330.25763603543089</v>
      </c>
      <c r="H8">
        <f>IF('Sword Stats'!$E$2 - $C8 &gt; 0, ROUNDUP($B8 / ('Sword Stats'!$E$2 - $C8) / (1 - $D8/100), 0), 100)</f>
        <v>172</v>
      </c>
      <c r="I8">
        <f>IF('Sword Stats'!$E$3 - $C8 &gt; 0, ROUNDUP($B8 / ('Sword Stats'!$E$3 - $C8) / (1 - $D8/100), 0), 100)</f>
        <v>37</v>
      </c>
      <c r="J8">
        <f>IF('Sword Stats'!$E$4 - $C8 &gt; 0, ROUNDUP($B8 / ('Sword Stats'!$E$4 - $C8) / (1 - $D8/100), 0), 100)</f>
        <v>19</v>
      </c>
      <c r="K8">
        <f>IF('Sword Stats'!$E$5 - $C8 &gt; 0, ROUNDUP($B8 / ('Sword Stats'!$E$5 - $C8) / (1 - $D8/100), 0), 100)</f>
        <v>12</v>
      </c>
      <c r="L8">
        <f>IF('Sword Stats'!$E$6 - $C8 &gt; 0, ROUNDUP($B8 / ('Sword Stats'!$E$6 - $C8) / (1 - $D8/100), 0), 100)</f>
        <v>9</v>
      </c>
      <c r="M8">
        <f>IF('Sword Stats'!$E$7 - $C8 &gt; 0, ROUNDUP($B8 / ('Sword Stats'!$E$7 - $C8) / (1 - $D8/100), 0), 100)</f>
        <v>8</v>
      </c>
      <c r="N8">
        <f>IF('Sword Stats'!$E$8 - $C8 &gt; 0, ROUNDUP($B8 / ('Sword Stats'!$E$8 - $C8) / (1 - $D8/100), 0), 100)</f>
        <v>6</v>
      </c>
      <c r="O8">
        <f>IF('Sword Stats'!$E$9 - $C8 &gt; 0, ROUNDUP($B8 / ('Sword Stats'!$E$9 - $C8) / (1 - $D8/100), 0), 100)</f>
        <v>43</v>
      </c>
      <c r="Q8">
        <f>IF('Axe Stats'!$E$2 - $C8 &gt; 0, ROUNDUP($B8 / ('Axe Stats'!$E$2 - $C8), 0), 100)</f>
        <v>12</v>
      </c>
      <c r="R8">
        <f>IF('Axe Stats'!$E$3 - $C8 &gt; 0, ROUNDUP($B8 / ('Axe Stats'!$E$3 - $C8), 0), 100)</f>
        <v>7</v>
      </c>
      <c r="S8">
        <f>IF('Axe Stats'!$E$4 - $C8 &gt; 0, ROUNDUP($B8 / ('Axe Stats'!$E$4 - $C8), 0), 100)</f>
        <v>5</v>
      </c>
      <c r="T8">
        <f>IF('Axe Stats'!$E$5 - $C8 &gt; 0, ROUNDUP($B8 / ('Axe Stats'!$E$5 - $C8), 0), 100)</f>
        <v>4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3</v>
      </c>
      <c r="X8">
        <f>ROUNDUP($B8 / ('Scythe Stats'!$E$2 * (1 - $D8 / 100)), 0)</f>
        <v>28</v>
      </c>
      <c r="Y8">
        <f>ROUNDUP($B8 / ('Scythe Stats'!$E$3 * (1 - $D8 / 100)), 0)</f>
        <v>21</v>
      </c>
      <c r="Z8">
        <f>ROUNDUP($B8 / ('Scythe Stats'!$E$4 * (1 - $D8 / 100)), 0)</f>
        <v>15</v>
      </c>
      <c r="AA8">
        <f>ROUNDUP($B8 / ('Scythe Stats'!$E$5 * (1 - $D8 / 100)), 0)</f>
        <v>11</v>
      </c>
      <c r="AB8">
        <f>ROUNDUP($B8 / ('Scythe Stats'!$E$6 * (1 - $D8 / 100)), 0)</f>
        <v>9</v>
      </c>
      <c r="AC8">
        <f>ROUNDUP($B8 / ('Scythe Stats'!$E$7 * (1 - $D8 / 100)), 0)</f>
        <v>7</v>
      </c>
      <c r="AD8">
        <f>ROUNDUP($B8 / ('Scythe Stats'!$E$8 * (1 - $D8 / 100)), 0)</f>
        <v>23</v>
      </c>
      <c r="AE8">
        <f>ROUNDUP($B8 / ('Scythe Stats'!$E$9 * (1 - $D8 / 100)), 0)</f>
        <v>20</v>
      </c>
      <c r="AF8">
        <f>ROUNDUP($B8 / ('Scythe Stats'!$E$10 * (1 - $D8 / 100)), 0)</f>
        <v>17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1.1000000000000001</v>
      </c>
    </row>
  </sheetData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C85CE-6F35-4D44-8C47-5F9EF350ACBF}">
  <dimension ref="A1:AF14"/>
  <sheetViews>
    <sheetView zoomScale="115" zoomScaleNormal="115" workbookViewId="0">
      <pane xSplit="1" topLeftCell="B1" activePane="topRight" state="frozen"/>
      <selection pane="topRight" activeCell="H2" sqref="H2:O8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200</v>
      </c>
      <c r="C2">
        <v>5</v>
      </c>
      <c r="D2">
        <v>0</v>
      </c>
      <c r="E2">
        <v>40</v>
      </c>
      <c r="F2">
        <f>($B2 + 3 * $C2) / 10 / (1 - $D2 * 0.006) *POWER($E2, 0.75) * $C$14 / 13</f>
        <v>68.393282673966368</v>
      </c>
      <c r="H2">
        <f>IF('Sword Stats'!$E$2 - $C2 &gt; 0, ROUNDUP($B2 / ('Sword Stats'!$E$2 - $C2) / (1 - $D2/100), 0), 100)</f>
        <v>5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7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6</v>
      </c>
      <c r="AE2">
        <f>ROUNDUP($B2 / ('Scythe Stats'!$E$9 * (1 - $D2 / 100)), 0)</f>
        <v>5</v>
      </c>
      <c r="AF2">
        <f>ROUNDUP($B2 / ('Scythe Stats'!$E$10 * (1 - $D2 / 100)), 0)</f>
        <v>4</v>
      </c>
    </row>
    <row r="3" spans="1:32" x14ac:dyDescent="0.3">
      <c r="A3" s="1">
        <v>2</v>
      </c>
      <c r="B3">
        <v>240</v>
      </c>
      <c r="C3">
        <v>15</v>
      </c>
      <c r="D3">
        <v>0</v>
      </c>
      <c r="E3">
        <v>50</v>
      </c>
      <c r="F3">
        <f t="shared" ref="F3:F8" si="0">($B3 + 3 * $C3) / 10 / (1 - $D3 * 0.006) *POWER($E3, 0.75) * $C$14 / 13</f>
        <v>107.1771881529622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5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8</v>
      </c>
      <c r="Y3">
        <f>ROUNDUP($B3 / ('Scythe Stats'!$E$3 * (1 - $D3 / 100)), 0)</f>
        <v>6</v>
      </c>
      <c r="Z3">
        <f>ROUNDUP($B3 / ('Scythe Stats'!$E$4 * (1 - $D3 / 100)), 0)</f>
        <v>5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2</v>
      </c>
      <c r="AD3">
        <f>ROUNDUP($B3 / ('Scythe Stats'!$E$8 * (1 - $D3 / 100)), 0)</f>
        <v>7</v>
      </c>
      <c r="AE3">
        <f>ROUNDUP($B3 / ('Scythe Stats'!$E$9 * (1 - $D3 / 100)), 0)</f>
        <v>6</v>
      </c>
      <c r="AF3">
        <f>ROUNDUP($B3 / ('Scythe Stats'!$E$10 * (1 - $D3 / 100)), 0)</f>
        <v>5</v>
      </c>
    </row>
    <row r="4" spans="1:32" x14ac:dyDescent="0.3">
      <c r="A4" s="1">
        <v>3</v>
      </c>
      <c r="B4">
        <v>280</v>
      </c>
      <c r="C4">
        <v>25</v>
      </c>
      <c r="D4">
        <v>0</v>
      </c>
      <c r="E4">
        <v>55</v>
      </c>
      <c r="F4">
        <f t="shared" si="0"/>
        <v>143.39379733934476</v>
      </c>
      <c r="H4">
        <f>IF('Sword Stats'!$E$2 - $C4 &gt; 0, ROUNDUP($B4 / ('Sword Stats'!$E$2 - $C4) / (1 - $D4/100), 0), 100)</f>
        <v>14</v>
      </c>
      <c r="I4">
        <f>IF('Sword Stats'!$E$3 - $C4 &gt; 0, ROUNDUP($B4 / ('Sword Stats'!$E$3 - $C4) / (1 - $D4/100), 0), 100)</f>
        <v>8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8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10</v>
      </c>
      <c r="Y4">
        <f>ROUNDUP($B4 / ('Scythe Stats'!$E$3 * (1 - $D4 / 100)), 0)</f>
        <v>7</v>
      </c>
      <c r="Z4">
        <f>ROUNDUP($B4 / ('Scythe Stats'!$E$4 * (1 - $D4 / 100)), 0)</f>
        <v>5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3</v>
      </c>
      <c r="AD4">
        <f>ROUNDUP($B4 / ('Scythe Stats'!$E$8 * (1 - $D4 / 100)), 0)</f>
        <v>8</v>
      </c>
      <c r="AE4">
        <f>ROUNDUP($B4 / ('Scythe Stats'!$E$9 * (1 - $D4 / 100)), 0)</f>
        <v>7</v>
      </c>
      <c r="AF4">
        <f>ROUNDUP($B4 / ('Scythe Stats'!$E$10 * (1 - $D4 / 100)), 0)</f>
        <v>6</v>
      </c>
    </row>
    <row r="5" spans="1:32" x14ac:dyDescent="0.3">
      <c r="A5" s="1">
        <v>4</v>
      </c>
      <c r="B5">
        <v>320</v>
      </c>
      <c r="C5">
        <v>35</v>
      </c>
      <c r="D5">
        <v>2</v>
      </c>
      <c r="E5">
        <v>65</v>
      </c>
      <c r="F5">
        <f t="shared" si="0"/>
        <v>196.94592470064151</v>
      </c>
      <c r="H5">
        <f>IF('Sword Stats'!$E$2 - $C5 &gt; 0, ROUNDUP($B5 / ('Sword Stats'!$E$2 - $C5) / (1 - $D5/100), 0), 100)</f>
        <v>33</v>
      </c>
      <c r="I5">
        <f>IF('Sword Stats'!$E$3 - $C5 &gt; 0, ROUNDUP($B5 / ('Sword Stats'!$E$3 - $C5) / (1 - $D5/100), 0), 100)</f>
        <v>12</v>
      </c>
      <c r="J5">
        <f>IF('Sword Stats'!$E$4 - $C5 &gt; 0, ROUNDUP($B5 / ('Sword Stats'!$E$4 - $C5) / (1 - $D5/100), 0), 100)</f>
        <v>7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14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11</v>
      </c>
      <c r="Y5">
        <f>ROUNDUP($B5 / ('Scythe Stats'!$E$3 * (1 - $D5 / 100)), 0)</f>
        <v>8</v>
      </c>
      <c r="Z5">
        <f>ROUNDUP($B5 / ('Scythe Stats'!$E$4 * (1 - $D5 / 100)), 0)</f>
        <v>6</v>
      </c>
      <c r="AA5">
        <f>ROUNDUP($B5 / ('Scythe Stats'!$E$5 * (1 - $D5 / 100)), 0)</f>
        <v>5</v>
      </c>
      <c r="AB5">
        <f>ROUNDUP($B5 / ('Scythe Stats'!$E$6 * (1 - $D5 / 100)), 0)</f>
        <v>4</v>
      </c>
      <c r="AC5">
        <f>ROUNDUP($B5 / ('Scythe Stats'!$E$7 * (1 - $D5 / 100)), 0)</f>
        <v>3</v>
      </c>
      <c r="AD5">
        <f>ROUNDUP($B5 / ('Scythe Stats'!$E$8 * (1 - $D5 / 100)), 0)</f>
        <v>9</v>
      </c>
      <c r="AE5">
        <f>ROUNDUP($B5 / ('Scythe Stats'!$E$9 * (1 - $D5 / 100)), 0)</f>
        <v>8</v>
      </c>
      <c r="AF5">
        <f>ROUNDUP($B5 / ('Scythe Stats'!$E$10 * (1 - $D5 / 100)), 0)</f>
        <v>7</v>
      </c>
    </row>
    <row r="6" spans="1:32" x14ac:dyDescent="0.3">
      <c r="A6" s="1">
        <v>5</v>
      </c>
      <c r="B6">
        <v>360</v>
      </c>
      <c r="C6">
        <v>45</v>
      </c>
      <c r="D6">
        <v>5</v>
      </c>
      <c r="E6">
        <v>75</v>
      </c>
      <c r="F6">
        <f t="shared" si="0"/>
        <v>260.11141274205943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21</v>
      </c>
      <c r="J6">
        <f>IF('Sword Stats'!$E$4 - $C6 &gt; 0, ROUNDUP($B6 / ('Sword Stats'!$E$4 - $C6) / (1 - $D6/100), 0), 100)</f>
        <v>10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26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13</v>
      </c>
      <c r="Y6">
        <f>ROUNDUP($B6 / ('Scythe Stats'!$E$3 * (1 - $D6 / 100)), 0)</f>
        <v>9</v>
      </c>
      <c r="Z6">
        <f>ROUNDUP($B6 / ('Scythe Stats'!$E$4 * (1 - $D6 / 100)), 0)</f>
        <v>7</v>
      </c>
      <c r="AA6">
        <f>ROUNDUP($B6 / ('Scythe Stats'!$E$5 * (1 - $D6 / 100)), 0)</f>
        <v>5</v>
      </c>
      <c r="AB6">
        <f>ROUNDUP($B6 / ('Scythe Stats'!$E$6 * (1 - $D6 / 100)), 0)</f>
        <v>4</v>
      </c>
      <c r="AC6">
        <f>ROUNDUP($B6 / ('Scythe Stats'!$E$7 * (1 - $D6 / 100)), 0)</f>
        <v>3</v>
      </c>
      <c r="AD6">
        <f>ROUNDUP($B6 / ('Scythe Stats'!$E$8 * (1 - $D6 / 100)), 0)</f>
        <v>11</v>
      </c>
      <c r="AE6">
        <f>ROUNDUP($B6 / ('Scythe Stats'!$E$9 * (1 - $D6 / 100)), 0)</f>
        <v>9</v>
      </c>
      <c r="AF6">
        <f>ROUNDUP($B6 / ('Scythe Stats'!$E$10 * (1 - $D6 / 100)), 0)</f>
        <v>8</v>
      </c>
    </row>
    <row r="7" spans="1:32" x14ac:dyDescent="0.3">
      <c r="A7" s="1">
        <v>6</v>
      </c>
      <c r="B7">
        <v>390</v>
      </c>
      <c r="C7">
        <v>55</v>
      </c>
      <c r="D7">
        <v>10</v>
      </c>
      <c r="E7">
        <v>90</v>
      </c>
      <c r="F7">
        <f t="shared" si="0"/>
        <v>345.04600804215312</v>
      </c>
      <c r="H7">
        <f>IF('Sword Stats'!$E$2 - $C7 &gt; 0, ROUNDUP($B7 / ('Sword Stats'!$E$2 - $C7) / (1 - $D7/100), 0), 100)</f>
        <v>100</v>
      </c>
      <c r="I7">
        <f>IF('Sword Stats'!$E$3 - $C7 &gt; 0, ROUNDUP($B7 / ('Sword Stats'!$E$3 - $C7) / (1 - $D7/100), 0), 100)</f>
        <v>50</v>
      </c>
      <c r="J7">
        <f>IF('Sword Stats'!$E$4 - $C7 &gt; 0, ROUNDUP($B7 / ('Sword Stats'!$E$4 - $C7) / (1 - $D7/100), 0), 100)</f>
        <v>14</v>
      </c>
      <c r="K7">
        <f>IF('Sword Stats'!$E$5 - $C7 &gt; 0, ROUNDUP($B7 / ('Sword Stats'!$E$5 - $C7) / (1 - $D7/100), 0), 100)</f>
        <v>8</v>
      </c>
      <c r="L7">
        <f>IF('Sword Stats'!$E$6 - $C7 &gt; 0, ROUNDUP($B7 / ('Sword Stats'!$E$6 - $C7) / (1 - $D7/100), 0), 100)</f>
        <v>6</v>
      </c>
      <c r="M7">
        <f>IF('Sword Stats'!$E$7 - $C7 &gt; 0, ROUNDUP($B7 / ('Sword Stats'!$E$7 - $C7) / (1 - $D7/100), 0), 100)</f>
        <v>5</v>
      </c>
      <c r="N7">
        <f>IF('Sword Stats'!$E$8 - $C7 &gt; 0, ROUNDUP($B7 / ('Sword Stats'!$E$8 - $C7) / (1 - $D7/100), 0), 100)</f>
        <v>4</v>
      </c>
      <c r="O7">
        <f>IF('Sword Stats'!$E$9 - $C7 &gt; 0, ROUNDUP($B7 / ('Sword Stats'!$E$9 - $C7) / (1 - $D7/100), 0), 100)</f>
        <v>87</v>
      </c>
      <c r="Q7">
        <f>IF('Axe Stats'!$E$2 - $C7 &gt; 0, ROUNDUP($B7 / ('Axe Stats'!$E$2 - $C7), 0), 100)</f>
        <v>8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15</v>
      </c>
      <c r="Y7">
        <f>ROUNDUP($B7 / ('Scythe Stats'!$E$3 * (1 - $D7 / 100)), 0)</f>
        <v>11</v>
      </c>
      <c r="Z7">
        <f>ROUNDUP($B7 / ('Scythe Stats'!$E$4 * (1 - $D7 / 100)), 0)</f>
        <v>8</v>
      </c>
      <c r="AA7">
        <f>ROUNDUP($B7 / ('Scythe Stats'!$E$5 * (1 - $D7 / 100)), 0)</f>
        <v>6</v>
      </c>
      <c r="AB7">
        <f>ROUNDUP($B7 / ('Scythe Stats'!$E$6 * (1 - $D7 / 100)), 0)</f>
        <v>5</v>
      </c>
      <c r="AC7">
        <f>ROUNDUP($B7 / ('Scythe Stats'!$E$7 * (1 - $D7 / 100)), 0)</f>
        <v>4</v>
      </c>
      <c r="AD7">
        <f>ROUNDUP($B7 / ('Scythe Stats'!$E$8 * (1 - $D7 / 100)), 0)</f>
        <v>12</v>
      </c>
      <c r="AE7">
        <f>ROUNDUP($B7 / ('Scythe Stats'!$E$9 * (1 - $D7 / 100)), 0)</f>
        <v>10</v>
      </c>
      <c r="AF7">
        <f>ROUNDUP($B7 / ('Scythe Stats'!$E$10 * (1 - $D7 / 100)), 0)</f>
        <v>9</v>
      </c>
    </row>
    <row r="8" spans="1:32" x14ac:dyDescent="0.3">
      <c r="A8" s="1">
        <v>7</v>
      </c>
      <c r="B8">
        <v>420</v>
      </c>
      <c r="C8">
        <v>65</v>
      </c>
      <c r="D8">
        <v>15</v>
      </c>
      <c r="E8">
        <v>105</v>
      </c>
      <c r="F8">
        <f t="shared" si="0"/>
        <v>443.35916797060543</v>
      </c>
      <c r="H8">
        <f>IF('Sword Stats'!$E$2 - $C8 &gt; 0, ROUNDUP($B8 / ('Sword Stats'!$E$2 - $C8) / (1 - $D8/100), 0), 100)</f>
        <v>100</v>
      </c>
      <c r="I8">
        <f>IF('Sword Stats'!$E$3 - $C8 &gt; 0, ROUNDUP($B8 / ('Sword Stats'!$E$3 - $C8) / (1 - $D8/100), 0), 100)</f>
        <v>100</v>
      </c>
      <c r="J8">
        <f>IF('Sword Stats'!$E$4 - $C8 &gt; 0, ROUNDUP($B8 / ('Sword Stats'!$E$4 - $C8) / (1 - $D8/100), 0), 100)</f>
        <v>24</v>
      </c>
      <c r="K8">
        <f>IF('Sword Stats'!$E$5 - $C8 &gt; 0, ROUNDUP($B8 / ('Sword Stats'!$E$5 - $C8) / (1 - $D8/100), 0), 100)</f>
        <v>11</v>
      </c>
      <c r="L8">
        <f>IF('Sword Stats'!$E$6 - $C8 &gt; 0, ROUNDUP($B8 / ('Sword Stats'!$E$6 - $C8) / (1 - $D8/100), 0), 100)</f>
        <v>7</v>
      </c>
      <c r="M8">
        <f>IF('Sword Stats'!$E$7 - $C8 &gt; 0, ROUNDUP($B8 / ('Sword Stats'!$E$7 - $C8) / (1 - $D8/100), 0), 100)</f>
        <v>6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100</v>
      </c>
      <c r="Q8">
        <f>IF('Axe Stats'!$E$2 - $C8 &gt; 0, ROUNDUP($B8 / ('Axe Stats'!$E$2 - $C8), 0), 100)</f>
        <v>11</v>
      </c>
      <c r="R8">
        <f>IF('Axe Stats'!$E$3 - $C8 &gt; 0, ROUNDUP($B8 / ('Axe Stats'!$E$3 - $C8), 0), 100)</f>
        <v>6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17</v>
      </c>
      <c r="Y8">
        <f>ROUNDUP($B8 / ('Scythe Stats'!$E$3 * (1 - $D8 / 100)), 0)</f>
        <v>12</v>
      </c>
      <c r="Z8">
        <f>ROUNDUP($B8 / ('Scythe Stats'!$E$4 * (1 - $D8 / 100)), 0)</f>
        <v>9</v>
      </c>
      <c r="AA8">
        <f>ROUNDUP($B8 / ('Scythe Stats'!$E$5 * (1 - $D8 / 100)), 0)</f>
        <v>7</v>
      </c>
      <c r="AB8">
        <f>ROUNDUP($B8 / ('Scythe Stats'!$E$6 * (1 - $D8 / 100)), 0)</f>
        <v>5</v>
      </c>
      <c r="AC8">
        <f>ROUNDUP($B8 / ('Scythe Stats'!$E$7 * (1 - $D8 / 100)), 0)</f>
        <v>4</v>
      </c>
      <c r="AD8">
        <f>ROUNDUP($B8 / ('Scythe Stats'!$E$8 * (1 - $D8 / 100)), 0)</f>
        <v>14</v>
      </c>
      <c r="AE8">
        <f>ROUNDUP($B8 / ('Scythe Stats'!$E$9 * (1 - $D8 / 100)), 0)</f>
        <v>11</v>
      </c>
      <c r="AF8">
        <f>ROUNDUP($B8 / ('Scythe Stats'!$E$10 * (1 - $D8 / 100)), 0)</f>
        <v>10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2.6</v>
      </c>
    </row>
  </sheetData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2605-35B9-4E7D-ABC6-CE4DFAF52E78}">
  <dimension ref="A1:AF14"/>
  <sheetViews>
    <sheetView zoomScale="115" zoomScaleNormal="115" workbookViewId="0">
      <pane xSplit="1" topLeftCell="B1" activePane="topRight" state="frozen"/>
      <selection pane="topRight" activeCell="C2" sqref="C2:C6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180</v>
      </c>
      <c r="C2">
        <v>0</v>
      </c>
      <c r="D2">
        <v>0</v>
      </c>
      <c r="E2">
        <v>70</v>
      </c>
      <c r="F2">
        <f>($B2 + 3 * $C2) / 10 / (1 - $D2 * 0.006) *POWER($E2, 0.75) * $C$14 / 13</f>
        <v>40.209986644508845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6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4</v>
      </c>
      <c r="AF2">
        <f>ROUNDUP($B2 / ('Scythe Stats'!$E$10 * (1 - $D2 / 100)), 0)</f>
        <v>4</v>
      </c>
    </row>
    <row r="3" spans="1:32" x14ac:dyDescent="0.3">
      <c r="A3" s="1">
        <v>2</v>
      </c>
      <c r="B3">
        <v>225</v>
      </c>
      <c r="C3">
        <v>2</v>
      </c>
      <c r="D3">
        <v>0</v>
      </c>
      <c r="E3">
        <v>90</v>
      </c>
      <c r="F3">
        <f t="shared" ref="F3:F8" si="0">($B3 + 3 * $C3) / 10 / (1 - $D3 * 0.006) *POWER($E3, 0.75) * $C$14 / 13</f>
        <v>62.306270425175143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8</v>
      </c>
      <c r="Y3">
        <f>ROUNDUP($B3 / ('Scythe Stats'!$E$3 * (1 - $D3 / 100)), 0)</f>
        <v>6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3</v>
      </c>
      <c r="AC3">
        <f>ROUNDUP($B3 / ('Scythe Stats'!$E$7 * (1 - $D3 / 100)), 0)</f>
        <v>2</v>
      </c>
      <c r="AD3">
        <f>ROUNDUP($B3 / ('Scythe Stats'!$E$8 * (1 - $D3 / 100)), 0)</f>
        <v>6</v>
      </c>
      <c r="AE3">
        <f>ROUNDUP($B3 / ('Scythe Stats'!$E$9 * (1 - $D3 / 100)), 0)</f>
        <v>5</v>
      </c>
      <c r="AF3">
        <f>ROUNDUP($B3 / ('Scythe Stats'!$E$10 * (1 - $D3 / 100)), 0)</f>
        <v>5</v>
      </c>
    </row>
    <row r="4" spans="1:32" x14ac:dyDescent="0.3">
      <c r="A4" s="1">
        <v>3</v>
      </c>
      <c r="B4">
        <v>300</v>
      </c>
      <c r="C4">
        <v>5</v>
      </c>
      <c r="D4">
        <v>0</v>
      </c>
      <c r="E4">
        <v>110</v>
      </c>
      <c r="F4">
        <f t="shared" si="0"/>
        <v>98.762701619846339</v>
      </c>
      <c r="H4">
        <f>IF('Sword Stats'!$E$2 - $C4 &gt; 0, ROUNDUP($B4 / ('Sword Stats'!$E$2 - $C4) / (1 - $D4/100), 0), 100)</f>
        <v>8</v>
      </c>
      <c r="I4">
        <f>IF('Sword Stats'!$E$3 - $C4 &gt; 0, ROUNDUP($B4 / ('Sword Stats'!$E$3 - $C4) / (1 - $D4/100), 0), 100)</f>
        <v>6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10</v>
      </c>
      <c r="Y4">
        <f>ROUNDUP($B4 / ('Scythe Stats'!$E$3 * (1 - $D4 / 100)), 0)</f>
        <v>8</v>
      </c>
      <c r="Z4">
        <f>ROUNDUP($B4 / ('Scythe Stats'!$E$4 * (1 - $D4 / 100)), 0)</f>
        <v>6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3</v>
      </c>
      <c r="AD4">
        <f>ROUNDUP($B4 / ('Scythe Stats'!$E$8 * (1 - $D4 / 100)), 0)</f>
        <v>8</v>
      </c>
      <c r="AE4">
        <f>ROUNDUP($B4 / ('Scythe Stats'!$E$9 * (1 - $D4 / 100)), 0)</f>
        <v>7</v>
      </c>
      <c r="AF4">
        <f>ROUNDUP($B4 / ('Scythe Stats'!$E$10 * (1 - $D4 / 100)), 0)</f>
        <v>6</v>
      </c>
    </row>
    <row r="5" spans="1:32" x14ac:dyDescent="0.3">
      <c r="A5" s="1">
        <v>4</v>
      </c>
      <c r="B5">
        <v>360</v>
      </c>
      <c r="C5">
        <v>8</v>
      </c>
      <c r="D5">
        <v>2</v>
      </c>
      <c r="E5">
        <v>125</v>
      </c>
      <c r="F5">
        <f t="shared" si="0"/>
        <v>134.12035160128045</v>
      </c>
      <c r="H5">
        <f>IF('Sword Stats'!$E$2 - $C5 &gt; 0, ROUNDUP($B5 / ('Sword Stats'!$E$2 - $C5) / (1 - $D5/100), 0), 100)</f>
        <v>10</v>
      </c>
      <c r="I5">
        <f>IF('Sword Stats'!$E$3 - $C5 &gt; 0, ROUNDUP($B5 / ('Sword Stats'!$E$3 - $C5) / (1 - $D5/100), 0), 100)</f>
        <v>7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4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8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12</v>
      </c>
      <c r="Y5">
        <f>ROUNDUP($B5 / ('Scythe Stats'!$E$3 * (1 - $D5 / 100)), 0)</f>
        <v>9</v>
      </c>
      <c r="Z5">
        <f>ROUNDUP($B5 / ('Scythe Stats'!$E$4 * (1 - $D5 / 100)), 0)</f>
        <v>7</v>
      </c>
      <c r="AA5">
        <f>ROUNDUP($B5 / ('Scythe Stats'!$E$5 * (1 - $D5 / 100)), 0)</f>
        <v>5</v>
      </c>
      <c r="AB5">
        <f>ROUNDUP($B5 / ('Scythe Stats'!$E$6 * (1 - $D5 / 100)), 0)</f>
        <v>4</v>
      </c>
      <c r="AC5">
        <f>ROUNDUP($B5 / ('Scythe Stats'!$E$7 * (1 - $D5 / 100)), 0)</f>
        <v>3</v>
      </c>
      <c r="AD5">
        <f>ROUNDUP($B5 / ('Scythe Stats'!$E$8 * (1 - $D5 / 100)), 0)</f>
        <v>10</v>
      </c>
      <c r="AE5">
        <f>ROUNDUP($B5 / ('Scythe Stats'!$E$9 * (1 - $D5 / 100)), 0)</f>
        <v>9</v>
      </c>
      <c r="AF5">
        <f>ROUNDUP($B5 / ('Scythe Stats'!$E$10 * (1 - $D5 / 100)), 0)</f>
        <v>7</v>
      </c>
    </row>
    <row r="6" spans="1:32" x14ac:dyDescent="0.3">
      <c r="A6" s="1">
        <v>5</v>
      </c>
      <c r="B6">
        <v>400</v>
      </c>
      <c r="C6">
        <v>15</v>
      </c>
      <c r="D6">
        <v>5</v>
      </c>
      <c r="E6">
        <v>135</v>
      </c>
      <c r="F6">
        <f t="shared" si="0"/>
        <v>167.71677268156424</v>
      </c>
      <c r="H6">
        <f>IF('Sword Stats'!$E$2 - $C6 &gt; 0, ROUNDUP($B6 / ('Sword Stats'!$E$2 - $C6) / (1 - $D6/100), 0), 100)</f>
        <v>15</v>
      </c>
      <c r="I6">
        <f>IF('Sword Stats'!$E$3 - $C6 &gt; 0, ROUNDUP($B6 / ('Sword Stats'!$E$3 - $C6) / (1 - $D6/100), 0), 100)</f>
        <v>9</v>
      </c>
      <c r="J6">
        <f>IF('Sword Stats'!$E$4 - $C6 &gt; 0, ROUNDUP($B6 / ('Sword Stats'!$E$4 - $C6) / (1 - $D6/100), 0), 100)</f>
        <v>6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10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14</v>
      </c>
      <c r="Y6">
        <f>ROUNDUP($B6 / ('Scythe Stats'!$E$3 * (1 - $D6 / 100)), 0)</f>
        <v>10</v>
      </c>
      <c r="Z6">
        <f>ROUNDUP($B6 / ('Scythe Stats'!$E$4 * (1 - $D6 / 100)), 0)</f>
        <v>8</v>
      </c>
      <c r="AA6">
        <f>ROUNDUP($B6 / ('Scythe Stats'!$E$5 * (1 - $D6 / 100)), 0)</f>
        <v>6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12</v>
      </c>
      <c r="AE6">
        <f>ROUNDUP($B6 / ('Scythe Stats'!$E$9 * (1 - $D6 / 100)), 0)</f>
        <v>10</v>
      </c>
      <c r="AF6">
        <f>ROUNDUP($B6 / ('Scythe Stats'!$E$10 * (1 - $D6 / 100)), 0)</f>
        <v>9</v>
      </c>
    </row>
    <row r="7" spans="1:32" x14ac:dyDescent="0.3">
      <c r="A7" s="1">
        <v>6</v>
      </c>
      <c r="B7">
        <v>440</v>
      </c>
      <c r="C7">
        <v>20</v>
      </c>
      <c r="D7">
        <v>10</v>
      </c>
      <c r="E7">
        <v>160</v>
      </c>
      <c r="F7">
        <f t="shared" si="0"/>
        <v>220.88693624498163</v>
      </c>
      <c r="H7">
        <f>IF('Sword Stats'!$E$2 - $C7 &gt; 0, ROUNDUP($B7 / ('Sword Stats'!$E$2 - $C7) / (1 - $D7/100), 0), 100)</f>
        <v>20</v>
      </c>
      <c r="I7">
        <f>IF('Sword Stats'!$E$3 - $C7 &gt; 0, ROUNDUP($B7 / ('Sword Stats'!$E$3 - $C7) / (1 - $D7/100), 0), 100)</f>
        <v>12</v>
      </c>
      <c r="J7">
        <f>IF('Sword Stats'!$E$4 - $C7 &gt; 0, ROUNDUP($B7 / ('Sword Stats'!$E$4 - $C7) / (1 - $D7/100), 0), 100)</f>
        <v>8</v>
      </c>
      <c r="K7">
        <f>IF('Sword Stats'!$E$5 - $C7 &gt; 0, ROUNDUP($B7 / ('Sword Stats'!$E$5 - $C7) / (1 - $D7/100), 0), 100)</f>
        <v>6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13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16</v>
      </c>
      <c r="Y7">
        <f>ROUNDUP($B7 / ('Scythe Stats'!$E$3 * (1 - $D7 / 100)), 0)</f>
        <v>12</v>
      </c>
      <c r="Z7">
        <f>ROUNDUP($B7 / ('Scythe Stats'!$E$4 * (1 - $D7 / 100)), 0)</f>
        <v>9</v>
      </c>
      <c r="AA7">
        <f>ROUNDUP($B7 / ('Scythe Stats'!$E$5 * (1 - $D7 / 100)), 0)</f>
        <v>7</v>
      </c>
      <c r="AB7">
        <f>ROUNDUP($B7 / ('Scythe Stats'!$E$6 * (1 - $D7 / 100)), 0)</f>
        <v>5</v>
      </c>
      <c r="AC7">
        <f>ROUNDUP($B7 / ('Scythe Stats'!$E$7 * (1 - $D7 / 100)), 0)</f>
        <v>4</v>
      </c>
      <c r="AD7">
        <f>ROUNDUP($B7 / ('Scythe Stats'!$E$8 * (1 - $D7 / 100)), 0)</f>
        <v>14</v>
      </c>
      <c r="AE7">
        <f>ROUNDUP($B7 / ('Scythe Stats'!$E$9 * (1 - $D7 / 100)), 0)</f>
        <v>11</v>
      </c>
      <c r="AF7">
        <f>ROUNDUP($B7 / ('Scythe Stats'!$E$10 * (1 - $D7 / 100)), 0)</f>
        <v>10</v>
      </c>
    </row>
    <row r="8" spans="1:32" x14ac:dyDescent="0.3">
      <c r="A8" s="1">
        <v>7</v>
      </c>
      <c r="B8">
        <v>480</v>
      </c>
      <c r="C8">
        <v>25</v>
      </c>
      <c r="D8">
        <v>15</v>
      </c>
      <c r="E8">
        <v>175</v>
      </c>
      <c r="F8">
        <f t="shared" si="0"/>
        <v>270.87443661909367</v>
      </c>
      <c r="H8">
        <f>IF('Sword Stats'!$E$2 - $C8 &gt; 0, ROUNDUP($B8 / ('Sword Stats'!$E$2 - $C8) / (1 - $D8/100), 0), 100)</f>
        <v>29</v>
      </c>
      <c r="I8">
        <f>IF('Sword Stats'!$E$3 - $C8 &gt; 0, ROUNDUP($B8 / ('Sword Stats'!$E$3 - $C8) / (1 - $D8/100), 0), 100)</f>
        <v>15</v>
      </c>
      <c r="J8">
        <f>IF('Sword Stats'!$E$4 - $C8 &gt; 0, ROUNDUP($B8 / ('Sword Stats'!$E$4 - $C8) / (1 - $D8/100), 0), 100)</f>
        <v>10</v>
      </c>
      <c r="K8">
        <f>IF('Sword Stats'!$E$5 - $C8 &gt; 0, ROUNDUP($B8 / ('Sword Stats'!$E$5 - $C8) / (1 - $D8/100), 0), 100)</f>
        <v>7</v>
      </c>
      <c r="L8">
        <f>IF('Sword Stats'!$E$6 - $C8 &gt; 0, ROUNDUP($B8 / ('Sword Stats'!$E$6 - $C8) / (1 - $D8/100), 0), 100)</f>
        <v>5</v>
      </c>
      <c r="M8">
        <f>IF('Sword Stats'!$E$7 - $C8 &gt; 0, ROUNDUP($B8 / ('Sword Stats'!$E$7 - $C8) / (1 - $D8/100), 0), 100)</f>
        <v>5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17</v>
      </c>
      <c r="Q8">
        <f>IF('Axe Stats'!$E$2 - $C8 &gt; 0, ROUNDUP($B8 / ('Axe Stats'!$E$2 - $C8), 0), 100)</f>
        <v>6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19</v>
      </c>
      <c r="Y8">
        <f>ROUNDUP($B8 / ('Scythe Stats'!$E$3 * (1 - $D8 / 100)), 0)</f>
        <v>14</v>
      </c>
      <c r="Z8">
        <f>ROUNDUP($B8 / ('Scythe Stats'!$E$4 * (1 - $D8 / 100)), 0)</f>
        <v>10</v>
      </c>
      <c r="AA8">
        <f>ROUNDUP($B8 / ('Scythe Stats'!$E$5 * (1 - $D8 / 100)), 0)</f>
        <v>8</v>
      </c>
      <c r="AB8">
        <f>ROUNDUP($B8 / ('Scythe Stats'!$E$6 * (1 - $D8 / 100)), 0)</f>
        <v>6</v>
      </c>
      <c r="AC8">
        <f>ROUNDUP($B8 / ('Scythe Stats'!$E$7 * (1 - $D8 / 100)), 0)</f>
        <v>5</v>
      </c>
      <c r="AD8">
        <f>ROUNDUP($B8 / ('Scythe Stats'!$E$8 * (1 - $D8 / 100)), 0)</f>
        <v>16</v>
      </c>
      <c r="AE8">
        <f>ROUNDUP($B8 / ('Scythe Stats'!$E$9 * (1 - $D8 / 100)), 0)</f>
        <v>13</v>
      </c>
      <c r="AF8">
        <f>ROUNDUP($B8 / ('Scythe Stats'!$E$10 * (1 - $D8 / 100)), 0)</f>
        <v>11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1.2</v>
      </c>
    </row>
  </sheetData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4251-25AA-41F7-B700-D2F7BD4BA590}">
  <dimension ref="A1:AF14"/>
  <sheetViews>
    <sheetView zoomScale="115" zoomScaleNormal="115" workbookViewId="0">
      <pane xSplit="1" topLeftCell="B1" activePane="topRight" state="frozen"/>
      <selection pane="topRight" activeCell="C2" sqref="C2:C8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160</v>
      </c>
      <c r="C2">
        <v>5</v>
      </c>
      <c r="D2">
        <v>0</v>
      </c>
      <c r="E2">
        <v>35</v>
      </c>
      <c r="F2">
        <f>($B2 + 3 * $C2) / 10 / (1 - $D2 * 0.006) *POWER($E2, 0.75) * $C$14 / 13</f>
        <v>48.426796221455447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2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6</v>
      </c>
      <c r="Y2">
        <f>ROUNDUP($B2 / ('Scythe Stats'!$E$3 * (1 - $D2 / 100)), 0)</f>
        <v>4</v>
      </c>
      <c r="Z2">
        <f>ROUNDUP($B2 / ('Scythe Stats'!$E$4 * (1 - $D2 / 100)), 0)</f>
        <v>3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4</v>
      </c>
      <c r="AF2">
        <f>ROUNDUP($B2 / ('Scythe Stats'!$E$10 * (1 - $D2 / 100)), 0)</f>
        <v>4</v>
      </c>
    </row>
    <row r="3" spans="1:32" x14ac:dyDescent="0.3">
      <c r="A3" s="1">
        <v>2</v>
      </c>
      <c r="B3">
        <v>200</v>
      </c>
      <c r="C3">
        <v>10</v>
      </c>
      <c r="D3">
        <v>0</v>
      </c>
      <c r="E3">
        <v>45</v>
      </c>
      <c r="F3">
        <f t="shared" ref="F3:F8" si="0">($B3 + 3 * $C3) / 10 / (1 - $D3 * 0.006) *POWER($E3, 0.75) * $C$14 / 13</f>
        <v>76.848231523933222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2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7</v>
      </c>
      <c r="Y3">
        <f>ROUNDUP($B3 / ('Scythe Stats'!$E$3 * (1 - $D3 / 100)), 0)</f>
        <v>5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2</v>
      </c>
      <c r="AC3">
        <f>ROUNDUP($B3 / ('Scythe Stats'!$E$7 * (1 - $D3 / 100)), 0)</f>
        <v>2</v>
      </c>
      <c r="AD3">
        <f>ROUNDUP($B3 / ('Scythe Stats'!$E$8 * (1 - $D3 / 100)), 0)</f>
        <v>6</v>
      </c>
      <c r="AE3">
        <f>ROUNDUP($B3 / ('Scythe Stats'!$E$9 * (1 - $D3 / 100)), 0)</f>
        <v>5</v>
      </c>
      <c r="AF3">
        <f>ROUNDUP($B3 / ('Scythe Stats'!$E$10 * (1 - $D3 / 100)), 0)</f>
        <v>4</v>
      </c>
    </row>
    <row r="4" spans="1:32" x14ac:dyDescent="0.3">
      <c r="A4" s="1">
        <v>3</v>
      </c>
      <c r="B4">
        <v>240</v>
      </c>
      <c r="C4">
        <v>20</v>
      </c>
      <c r="D4">
        <v>0</v>
      </c>
      <c r="E4">
        <v>50</v>
      </c>
      <c r="F4">
        <f t="shared" si="0"/>
        <v>108.47893537749211</v>
      </c>
      <c r="H4">
        <f>IF('Sword Stats'!$E$2 - $C4 &gt; 0, ROUNDUP($B4 / ('Sword Stats'!$E$2 - $C4) / (1 - $D4/100), 0), 100)</f>
        <v>10</v>
      </c>
      <c r="I4">
        <f>IF('Sword Stats'!$E$3 - $C4 &gt; 0, ROUNDUP($B4 / ('Sword Stats'!$E$3 - $C4) / (1 - $D4/100), 0), 100)</f>
        <v>6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8</v>
      </c>
      <c r="Y4">
        <f>ROUNDUP($B4 / ('Scythe Stats'!$E$3 * (1 - $D4 / 100)), 0)</f>
        <v>6</v>
      </c>
      <c r="Z4">
        <f>ROUNDUP($B4 / ('Scythe Stats'!$E$4 * (1 - $D4 / 100)), 0)</f>
        <v>5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2</v>
      </c>
      <c r="AD4">
        <f>ROUNDUP($B4 / ('Scythe Stats'!$E$8 * (1 - $D4 / 100)), 0)</f>
        <v>7</v>
      </c>
      <c r="AE4">
        <f>ROUNDUP($B4 / ('Scythe Stats'!$E$9 * (1 - $D4 / 100)), 0)</f>
        <v>6</v>
      </c>
      <c r="AF4">
        <f>ROUNDUP($B4 / ('Scythe Stats'!$E$10 * (1 - $D4 / 100)), 0)</f>
        <v>5</v>
      </c>
    </row>
    <row r="5" spans="1:32" x14ac:dyDescent="0.3">
      <c r="A5" s="1">
        <v>4</v>
      </c>
      <c r="B5">
        <v>275</v>
      </c>
      <c r="C5">
        <v>30</v>
      </c>
      <c r="D5">
        <v>2</v>
      </c>
      <c r="E5">
        <v>60</v>
      </c>
      <c r="F5">
        <f t="shared" si="0"/>
        <v>153.16023146978242</v>
      </c>
      <c r="H5">
        <f>IF('Sword Stats'!$E$2 - $C5 &gt; 0, ROUNDUP($B5 / ('Sword Stats'!$E$2 - $C5) / (1 - $D5/100), 0), 100)</f>
        <v>19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4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10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10</v>
      </c>
      <c r="Y5">
        <f>ROUNDUP($B5 / ('Scythe Stats'!$E$3 * (1 - $D5 / 100)), 0)</f>
        <v>7</v>
      </c>
      <c r="Z5">
        <f>ROUNDUP($B5 / ('Scythe Stats'!$E$4 * (1 - $D5 / 100)), 0)</f>
        <v>5</v>
      </c>
      <c r="AA5">
        <f>ROUNDUP($B5 / ('Scythe Stats'!$E$5 * (1 - $D5 / 100)), 0)</f>
        <v>4</v>
      </c>
      <c r="AB5">
        <f>ROUNDUP($B5 / ('Scythe Stats'!$E$6 * (1 - $D5 / 100)), 0)</f>
        <v>3</v>
      </c>
      <c r="AC5">
        <f>ROUNDUP($B5 / ('Scythe Stats'!$E$7 * (1 - $D5 / 100)), 0)</f>
        <v>3</v>
      </c>
      <c r="AD5">
        <f>ROUNDUP($B5 / ('Scythe Stats'!$E$8 * (1 - $D5 / 100)), 0)</f>
        <v>8</v>
      </c>
      <c r="AE5">
        <f>ROUNDUP($B5 / ('Scythe Stats'!$E$9 * (1 - $D5 / 100)), 0)</f>
        <v>7</v>
      </c>
      <c r="AF5">
        <f>ROUNDUP($B5 / ('Scythe Stats'!$E$10 * (1 - $D5 / 100)), 0)</f>
        <v>6</v>
      </c>
    </row>
    <row r="6" spans="1:32" x14ac:dyDescent="0.3">
      <c r="A6" s="1">
        <v>5</v>
      </c>
      <c r="B6">
        <v>300</v>
      </c>
      <c r="C6">
        <v>45</v>
      </c>
      <c r="D6">
        <v>5</v>
      </c>
      <c r="E6">
        <v>70</v>
      </c>
      <c r="F6">
        <f t="shared" si="0"/>
        <v>208.70733331378094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17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22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3</v>
      </c>
      <c r="S6">
        <f>IF('Axe Stats'!$E$4 - $C6 &gt; 0, ROUNDUP($B6 / ('Axe Stats'!$E$4 - $C6), 0), 100)</f>
        <v>2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1</v>
      </c>
      <c r="X6">
        <f>ROUNDUP($B6 / ('Scythe Stats'!$E$2 * (1 - $D6 / 100)), 0)</f>
        <v>11</v>
      </c>
      <c r="Y6">
        <f>ROUNDUP($B6 / ('Scythe Stats'!$E$3 * (1 - $D6 / 100)), 0)</f>
        <v>8</v>
      </c>
      <c r="Z6">
        <f>ROUNDUP($B6 / ('Scythe Stats'!$E$4 * (1 - $D6 / 100)), 0)</f>
        <v>6</v>
      </c>
      <c r="AA6">
        <f>ROUNDUP($B6 / ('Scythe Stats'!$E$5 * (1 - $D6 / 100)), 0)</f>
        <v>5</v>
      </c>
      <c r="AB6">
        <f>ROUNDUP($B6 / ('Scythe Stats'!$E$6 * (1 - $D6 / 100)), 0)</f>
        <v>4</v>
      </c>
      <c r="AC6">
        <f>ROUNDUP($B6 / ('Scythe Stats'!$E$7 * (1 - $D6 / 100)), 0)</f>
        <v>3</v>
      </c>
      <c r="AD6">
        <f>ROUNDUP($B6 / ('Scythe Stats'!$E$8 * (1 - $D6 / 100)), 0)</f>
        <v>9</v>
      </c>
      <c r="AE6">
        <f>ROUNDUP($B6 / ('Scythe Stats'!$E$9 * (1 - $D6 / 100)), 0)</f>
        <v>8</v>
      </c>
      <c r="AF6">
        <f>ROUNDUP($B6 / ('Scythe Stats'!$E$10 * (1 - $D6 / 100)), 0)</f>
        <v>7</v>
      </c>
    </row>
    <row r="7" spans="1:32" x14ac:dyDescent="0.3">
      <c r="A7" s="1">
        <v>6</v>
      </c>
      <c r="B7">
        <v>335</v>
      </c>
      <c r="C7">
        <v>55</v>
      </c>
      <c r="D7">
        <v>10</v>
      </c>
      <c r="E7">
        <v>85</v>
      </c>
      <c r="F7">
        <f t="shared" si="0"/>
        <v>286.35383341794227</v>
      </c>
      <c r="H7">
        <f>IF('Sword Stats'!$E$2 - $C7 &gt; 0, ROUNDUP($B7 / ('Sword Stats'!$E$2 - $C7) / (1 - $D7/100), 0), 100)</f>
        <v>100</v>
      </c>
      <c r="I7">
        <f>IF('Sword Stats'!$E$3 - $C7 &gt; 0, ROUNDUP($B7 / ('Sword Stats'!$E$3 - $C7) / (1 - $D7/100), 0), 100)</f>
        <v>43</v>
      </c>
      <c r="J7">
        <f>IF('Sword Stats'!$E$4 - $C7 &gt; 0, ROUNDUP($B7 / ('Sword Stats'!$E$4 - $C7) / (1 - $D7/100), 0), 100)</f>
        <v>12</v>
      </c>
      <c r="K7">
        <f>IF('Sword Stats'!$E$5 - $C7 &gt; 0, ROUNDUP($B7 / ('Sword Stats'!$E$5 - $C7) / (1 - $D7/100), 0), 100)</f>
        <v>7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75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13</v>
      </c>
      <c r="Y7">
        <f>ROUNDUP($B7 / ('Scythe Stats'!$E$3 * (1 - $D7 / 100)), 0)</f>
        <v>9</v>
      </c>
      <c r="Z7">
        <f>ROUNDUP($B7 / ('Scythe Stats'!$E$4 * (1 - $D7 / 100)), 0)</f>
        <v>7</v>
      </c>
      <c r="AA7">
        <f>ROUNDUP($B7 / ('Scythe Stats'!$E$5 * (1 - $D7 / 100)), 0)</f>
        <v>5</v>
      </c>
      <c r="AB7">
        <f>ROUNDUP($B7 / ('Scythe Stats'!$E$6 * (1 - $D7 / 100)), 0)</f>
        <v>4</v>
      </c>
      <c r="AC7">
        <f>ROUNDUP($B7 / ('Scythe Stats'!$E$7 * (1 - $D7 / 100)), 0)</f>
        <v>3</v>
      </c>
      <c r="AD7">
        <f>ROUNDUP($B7 / ('Scythe Stats'!$E$8 * (1 - $D7 / 100)), 0)</f>
        <v>10</v>
      </c>
      <c r="AE7">
        <f>ROUNDUP($B7 / ('Scythe Stats'!$E$9 * (1 - $D7 / 100)), 0)</f>
        <v>9</v>
      </c>
      <c r="AF7">
        <f>ROUNDUP($B7 / ('Scythe Stats'!$E$10 * (1 - $D7 / 100)), 0)</f>
        <v>8</v>
      </c>
    </row>
    <row r="8" spans="1:32" x14ac:dyDescent="0.3">
      <c r="A8" s="1">
        <v>7</v>
      </c>
      <c r="B8">
        <v>370</v>
      </c>
      <c r="C8">
        <v>60</v>
      </c>
      <c r="D8">
        <v>15</v>
      </c>
      <c r="E8">
        <v>95</v>
      </c>
      <c r="F8">
        <f t="shared" si="0"/>
        <v>353.68012672312398</v>
      </c>
      <c r="H8">
        <f>IF('Sword Stats'!$E$2 - $C8 &gt; 0, ROUNDUP($B8 / ('Sword Stats'!$E$2 - $C8) / (1 - $D8/100), 0), 100)</f>
        <v>100</v>
      </c>
      <c r="I8">
        <f>IF('Sword Stats'!$E$3 - $C8 &gt; 0, ROUNDUP($B8 / ('Sword Stats'!$E$3 - $C8) / (1 - $D8/100), 0), 100)</f>
        <v>117</v>
      </c>
      <c r="J8">
        <f>IF('Sword Stats'!$E$4 - $C8 &gt; 0, ROUNDUP($B8 / ('Sword Stats'!$E$4 - $C8) / (1 - $D8/100), 0), 100)</f>
        <v>17</v>
      </c>
      <c r="K8">
        <f>IF('Sword Stats'!$E$5 - $C8 &gt; 0, ROUNDUP($B8 / ('Sword Stats'!$E$5 - $C8) / (1 - $D8/100), 0), 100)</f>
        <v>9</v>
      </c>
      <c r="L8">
        <f>IF('Sword Stats'!$E$6 - $C8 &gt; 0, ROUNDUP($B8 / ('Sword Stats'!$E$6 - $C8) / (1 - $D8/100), 0), 100)</f>
        <v>6</v>
      </c>
      <c r="M8">
        <f>IF('Sword Stats'!$E$7 - $C8 &gt; 0, ROUNDUP($B8 / ('Sword Stats'!$E$7 - $C8) / (1 - $D8/100), 0), 100)</f>
        <v>5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100</v>
      </c>
      <c r="Q8">
        <f>IF('Axe Stats'!$E$2 - $C8 &gt; 0, ROUNDUP($B8 / ('Axe Stats'!$E$2 - $C8), 0), 100)</f>
        <v>9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2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15</v>
      </c>
      <c r="Y8">
        <f>ROUNDUP($B8 / ('Scythe Stats'!$E$3 * (1 - $D8 / 100)), 0)</f>
        <v>11</v>
      </c>
      <c r="Z8">
        <f>ROUNDUP($B8 / ('Scythe Stats'!$E$4 * (1 - $D8 / 100)), 0)</f>
        <v>8</v>
      </c>
      <c r="AA8">
        <f>ROUNDUP($B8 / ('Scythe Stats'!$E$5 * (1 - $D8 / 100)), 0)</f>
        <v>6</v>
      </c>
      <c r="AB8">
        <f>ROUNDUP($B8 / ('Scythe Stats'!$E$6 * (1 - $D8 / 100)), 0)</f>
        <v>5</v>
      </c>
      <c r="AC8">
        <f>ROUNDUP($B8 / ('Scythe Stats'!$E$7 * (1 - $D8 / 100)), 0)</f>
        <v>4</v>
      </c>
      <c r="AD8">
        <f>ROUNDUP($B8 / ('Scythe Stats'!$E$8 * (1 - $D8 / 100)), 0)</f>
        <v>12</v>
      </c>
      <c r="AE8">
        <f>ROUNDUP($B8 / ('Scythe Stats'!$E$9 * (1 - $D8 / 100)), 0)</f>
        <v>10</v>
      </c>
      <c r="AF8">
        <f>ROUNDUP($B8 / ('Scythe Stats'!$E$10 * (1 - $D8 / 100)), 0)</f>
        <v>9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2.5</v>
      </c>
    </row>
  </sheetData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7E96C-0714-4E29-BF6D-DB1F31EE19BF}">
  <dimension ref="A1:AF14"/>
  <sheetViews>
    <sheetView zoomScale="115" zoomScaleNormal="115" workbookViewId="0">
      <pane xSplit="1" topLeftCell="B1" activePane="topRight" state="frozen"/>
      <selection pane="topRight" activeCell="C12" sqref="C12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270</v>
      </c>
      <c r="C2">
        <v>0</v>
      </c>
      <c r="D2">
        <v>0</v>
      </c>
      <c r="E2">
        <v>85</v>
      </c>
      <c r="F2">
        <f>($B2 + 3 * $C2) / 10 / (1 - $D2 * 0.006) *POWER($E2, 0.75) * $C$14 / 13</f>
        <v>87.211923505768482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5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5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9</v>
      </c>
      <c r="Y2">
        <f>ROUNDUP($B2 / ('Scythe Stats'!$E$3 * (1 - $D2 / 100)), 0)</f>
        <v>7</v>
      </c>
      <c r="Z2">
        <f>ROUNDUP($B2 / ('Scythe Stats'!$E$4 * (1 - $D2 / 100)), 0)</f>
        <v>5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8</v>
      </c>
      <c r="AE2">
        <f>ROUNDUP($B2 / ('Scythe Stats'!$E$9 * (1 - $D2 / 100)), 0)</f>
        <v>6</v>
      </c>
      <c r="AF2">
        <f>ROUNDUP($B2 / ('Scythe Stats'!$E$10 * (1 - $D2 / 100)), 0)</f>
        <v>6</v>
      </c>
    </row>
    <row r="3" spans="1:32" x14ac:dyDescent="0.3">
      <c r="A3" s="1">
        <v>2</v>
      </c>
      <c r="B3">
        <v>320</v>
      </c>
      <c r="C3">
        <v>2</v>
      </c>
      <c r="D3">
        <v>0</v>
      </c>
      <c r="E3">
        <v>110</v>
      </c>
      <c r="F3">
        <f t="shared" ref="F3:F8" si="0">($B3 + 3 * $C3) / 10 / (1 - $D3 * 0.006) *POWER($E3, 0.75) * $C$14 / 13</f>
        <v>127.76444733361076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6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4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1</v>
      </c>
      <c r="X3">
        <f>ROUNDUP($B3 / ('Scythe Stats'!$E$2 * (1 - $D3 / 100)), 0)</f>
        <v>11</v>
      </c>
      <c r="Y3">
        <f>ROUNDUP($B3 / ('Scythe Stats'!$E$3 * (1 - $D3 / 100)), 0)</f>
        <v>8</v>
      </c>
      <c r="Z3">
        <f>ROUNDUP($B3 / ('Scythe Stats'!$E$4 * (1 - $D3 / 100)), 0)</f>
        <v>6</v>
      </c>
      <c r="AA3">
        <f>ROUNDUP($B3 / ('Scythe Stats'!$E$5 * (1 - $D3 / 100)), 0)</f>
        <v>5</v>
      </c>
      <c r="AB3">
        <f>ROUNDUP($B3 / ('Scythe Stats'!$E$6 * (1 - $D3 / 100)), 0)</f>
        <v>4</v>
      </c>
      <c r="AC3">
        <f>ROUNDUP($B3 / ('Scythe Stats'!$E$7 * (1 - $D3 / 100)), 0)</f>
        <v>3</v>
      </c>
      <c r="AD3">
        <f>ROUNDUP($B3 / ('Scythe Stats'!$E$8 * (1 - $D3 / 100)), 0)</f>
        <v>9</v>
      </c>
      <c r="AE3">
        <f>ROUNDUP($B3 / ('Scythe Stats'!$E$9 * (1 - $D3 / 100)), 0)</f>
        <v>8</v>
      </c>
      <c r="AF3">
        <f>ROUNDUP($B3 / ('Scythe Stats'!$E$10 * (1 - $D3 / 100)), 0)</f>
        <v>7</v>
      </c>
    </row>
    <row r="4" spans="1:32" x14ac:dyDescent="0.3">
      <c r="A4" s="1">
        <v>3</v>
      </c>
      <c r="B4">
        <v>375</v>
      </c>
      <c r="C4">
        <v>5</v>
      </c>
      <c r="D4">
        <v>0</v>
      </c>
      <c r="E4">
        <v>135</v>
      </c>
      <c r="F4">
        <f t="shared" si="0"/>
        <v>178.22262670066223</v>
      </c>
      <c r="H4">
        <f>IF('Sword Stats'!$E$2 - $C4 &gt; 0, ROUNDUP($B4 / ('Sword Stats'!$E$2 - $C4) / (1 - $D4/100), 0), 100)</f>
        <v>10</v>
      </c>
      <c r="I4">
        <f>IF('Sword Stats'!$E$3 - $C4 &gt; 0, ROUNDUP($B4 / ('Sword Stats'!$E$3 - $C4) / (1 - $D4/100), 0), 100)</f>
        <v>7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7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13</v>
      </c>
      <c r="Y4">
        <f>ROUNDUP($B4 / ('Scythe Stats'!$E$3 * (1 - $D4 / 100)), 0)</f>
        <v>9</v>
      </c>
      <c r="Z4">
        <f>ROUNDUP($B4 / ('Scythe Stats'!$E$4 * (1 - $D4 / 100)), 0)</f>
        <v>7</v>
      </c>
      <c r="AA4">
        <f>ROUNDUP($B4 / ('Scythe Stats'!$E$5 * (1 - $D4 / 100)), 0)</f>
        <v>5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10</v>
      </c>
      <c r="AE4">
        <f>ROUNDUP($B4 / ('Scythe Stats'!$E$9 * (1 - $D4 / 100)), 0)</f>
        <v>9</v>
      </c>
      <c r="AF4">
        <f>ROUNDUP($B4 / ('Scythe Stats'!$E$10 * (1 - $D4 / 100)), 0)</f>
        <v>8</v>
      </c>
    </row>
    <row r="5" spans="1:32" x14ac:dyDescent="0.3">
      <c r="A5" s="1">
        <v>4</v>
      </c>
      <c r="B5">
        <v>440</v>
      </c>
      <c r="C5">
        <v>8</v>
      </c>
      <c r="D5">
        <v>2</v>
      </c>
      <c r="E5">
        <v>150</v>
      </c>
      <c r="F5">
        <f t="shared" si="0"/>
        <v>232.2615858459628</v>
      </c>
      <c r="H5">
        <f>IF('Sword Stats'!$E$2 - $C5 &gt; 0, ROUNDUP($B5 / ('Sword Stats'!$E$2 - $C5) / (1 - $D5/100), 0), 100)</f>
        <v>13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6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9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15</v>
      </c>
      <c r="Y5">
        <f>ROUNDUP($B5 / ('Scythe Stats'!$E$3 * (1 - $D5 / 100)), 0)</f>
        <v>11</v>
      </c>
      <c r="Z5">
        <f>ROUNDUP($B5 / ('Scythe Stats'!$E$4 * (1 - $D5 / 100)), 0)</f>
        <v>8</v>
      </c>
      <c r="AA5">
        <f>ROUNDUP($B5 / ('Scythe Stats'!$E$5 * (1 - $D5 / 100)), 0)</f>
        <v>6</v>
      </c>
      <c r="AB5">
        <f>ROUNDUP($B5 / ('Scythe Stats'!$E$6 * (1 - $D5 / 100)), 0)</f>
        <v>5</v>
      </c>
      <c r="AC5">
        <f>ROUNDUP($B5 / ('Scythe Stats'!$E$7 * (1 - $D5 / 100)), 0)</f>
        <v>4</v>
      </c>
      <c r="AD5">
        <f>ROUNDUP($B5 / ('Scythe Stats'!$E$8 * (1 - $D5 / 100)), 0)</f>
        <v>12</v>
      </c>
      <c r="AE5">
        <f>ROUNDUP($B5 / ('Scythe Stats'!$E$9 * (1 - $D5 / 100)), 0)</f>
        <v>10</v>
      </c>
      <c r="AF5">
        <f>ROUNDUP($B5 / ('Scythe Stats'!$E$10 * (1 - $D5 / 100)), 0)</f>
        <v>9</v>
      </c>
    </row>
    <row r="6" spans="1:32" x14ac:dyDescent="0.3">
      <c r="A6" s="1">
        <v>5</v>
      </c>
      <c r="B6">
        <v>475</v>
      </c>
      <c r="C6">
        <v>15</v>
      </c>
      <c r="D6">
        <v>5</v>
      </c>
      <c r="E6">
        <v>165</v>
      </c>
      <c r="F6">
        <f t="shared" si="0"/>
        <v>284.768845324739</v>
      </c>
      <c r="H6">
        <f>IF('Sword Stats'!$E$2 - $C6 &gt; 0, ROUNDUP($B6 / ('Sword Stats'!$E$2 - $C6) / (1 - $D6/100), 0), 100)</f>
        <v>17</v>
      </c>
      <c r="I6">
        <f>IF('Sword Stats'!$E$3 - $C6 &gt; 0, ROUNDUP($B6 / ('Sword Stats'!$E$3 - $C6) / (1 - $D6/100), 0), 100)</f>
        <v>11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12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17</v>
      </c>
      <c r="Y6">
        <f>ROUNDUP($B6 / ('Scythe Stats'!$E$3 * (1 - $D6 / 100)), 0)</f>
        <v>12</v>
      </c>
      <c r="Z6">
        <f>ROUNDUP($B6 / ('Scythe Stats'!$E$4 * (1 - $D6 / 100)), 0)</f>
        <v>9</v>
      </c>
      <c r="AA6">
        <f>ROUNDUP($B6 / ('Scythe Stats'!$E$5 * (1 - $D6 / 100)), 0)</f>
        <v>7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14</v>
      </c>
      <c r="AE6">
        <f>ROUNDUP($B6 / ('Scythe Stats'!$E$9 * (1 - $D6 / 100)), 0)</f>
        <v>12</v>
      </c>
      <c r="AF6">
        <f>ROUNDUP($B6 / ('Scythe Stats'!$E$10 * (1 - $D6 / 100)), 0)</f>
        <v>10</v>
      </c>
    </row>
    <row r="7" spans="1:32" x14ac:dyDescent="0.3">
      <c r="A7" s="1">
        <v>6</v>
      </c>
      <c r="B7">
        <v>525</v>
      </c>
      <c r="C7">
        <v>20</v>
      </c>
      <c r="D7">
        <v>10</v>
      </c>
      <c r="E7">
        <v>180</v>
      </c>
      <c r="F7">
        <f t="shared" si="0"/>
        <v>352.88264342462941</v>
      </c>
      <c r="H7">
        <f>IF('Sword Stats'!$E$2 - $C7 &gt; 0, ROUNDUP($B7 / ('Sword Stats'!$E$2 - $C7) / (1 - $D7/100), 0), 100)</f>
        <v>24</v>
      </c>
      <c r="I7">
        <f>IF('Sword Stats'!$E$3 - $C7 &gt; 0, ROUNDUP($B7 / ('Sword Stats'!$E$3 - $C7) / (1 - $D7/100), 0), 100)</f>
        <v>14</v>
      </c>
      <c r="J7">
        <f>IF('Sword Stats'!$E$4 - $C7 &gt; 0, ROUNDUP($B7 / ('Sword Stats'!$E$4 - $C7) / (1 - $D7/100), 0), 100)</f>
        <v>9</v>
      </c>
      <c r="K7">
        <f>IF('Sword Stats'!$E$5 - $C7 &gt; 0, ROUNDUP($B7 / ('Sword Stats'!$E$5 - $C7) / (1 - $D7/100), 0), 100)</f>
        <v>7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5</v>
      </c>
      <c r="N7">
        <f>IF('Sword Stats'!$E$8 - $C7 &gt; 0, ROUNDUP($B7 / ('Sword Stats'!$E$8 - $C7) / (1 - $D7/100), 0), 100)</f>
        <v>4</v>
      </c>
      <c r="O7">
        <f>IF('Sword Stats'!$E$9 - $C7 &gt; 0, ROUNDUP($B7 / ('Sword Stats'!$E$9 - $C7) / (1 - $D7/100), 0), 100)</f>
        <v>15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19</v>
      </c>
      <c r="Y7">
        <f>ROUNDUP($B7 / ('Scythe Stats'!$E$3 * (1 - $D7 / 100)), 0)</f>
        <v>14</v>
      </c>
      <c r="Z7">
        <f>ROUNDUP($B7 / ('Scythe Stats'!$E$4 * (1 - $D7 / 100)), 0)</f>
        <v>11</v>
      </c>
      <c r="AA7">
        <f>ROUNDUP($B7 / ('Scythe Stats'!$E$5 * (1 - $D7 / 100)), 0)</f>
        <v>8</v>
      </c>
      <c r="AB7">
        <f>ROUNDUP($B7 / ('Scythe Stats'!$E$6 * (1 - $D7 / 100)), 0)</f>
        <v>6</v>
      </c>
      <c r="AC7">
        <f>ROUNDUP($B7 / ('Scythe Stats'!$E$7 * (1 - $D7 / 100)), 0)</f>
        <v>5</v>
      </c>
      <c r="AD7">
        <f>ROUNDUP($B7 / ('Scythe Stats'!$E$8 * (1 - $D7 / 100)), 0)</f>
        <v>16</v>
      </c>
      <c r="AE7">
        <f>ROUNDUP($B7 / ('Scythe Stats'!$E$9 * (1 - $D7 / 100)), 0)</f>
        <v>13</v>
      </c>
      <c r="AF7">
        <f>ROUNDUP($B7 / ('Scythe Stats'!$E$10 * (1 - $D7 / 100)), 0)</f>
        <v>12</v>
      </c>
    </row>
    <row r="8" spans="1:32" x14ac:dyDescent="0.3">
      <c r="A8" s="1">
        <v>7</v>
      </c>
      <c r="B8">
        <v>580</v>
      </c>
      <c r="C8">
        <v>25</v>
      </c>
      <c r="D8">
        <v>15</v>
      </c>
      <c r="E8">
        <v>200</v>
      </c>
      <c r="F8">
        <f t="shared" si="0"/>
        <v>441.69279110299647</v>
      </c>
      <c r="H8">
        <f>IF('Sword Stats'!$E$2 - $C8 &gt; 0, ROUNDUP($B8 / ('Sword Stats'!$E$2 - $C8) / (1 - $D8/100), 0), 100)</f>
        <v>35</v>
      </c>
      <c r="I8">
        <f>IF('Sword Stats'!$E$3 - $C8 &gt; 0, ROUNDUP($B8 / ('Sword Stats'!$E$3 - $C8) / (1 - $D8/100), 0), 100)</f>
        <v>18</v>
      </c>
      <c r="J8">
        <f>IF('Sword Stats'!$E$4 - $C8 &gt; 0, ROUNDUP($B8 / ('Sword Stats'!$E$4 - $C8) / (1 - $D8/100), 0), 100)</f>
        <v>12</v>
      </c>
      <c r="K8">
        <f>IF('Sword Stats'!$E$5 - $C8 &gt; 0, ROUNDUP($B8 / ('Sword Stats'!$E$5 - $C8) / (1 - $D8/100), 0), 100)</f>
        <v>8</v>
      </c>
      <c r="L8">
        <f>IF('Sword Stats'!$E$6 - $C8 &gt; 0, ROUNDUP($B8 / ('Sword Stats'!$E$6 - $C8) / (1 - $D8/100), 0), 100)</f>
        <v>6</v>
      </c>
      <c r="M8">
        <f>IF('Sword Stats'!$E$7 - $C8 &gt; 0, ROUNDUP($B8 / ('Sword Stats'!$E$7 - $C8) / (1 - $D8/100), 0), 100)</f>
        <v>6</v>
      </c>
      <c r="N8">
        <f>IF('Sword Stats'!$E$8 - $C8 &gt; 0, ROUNDUP($B8 / ('Sword Stats'!$E$8 - $C8) / (1 - $D8/100), 0), 100)</f>
        <v>5</v>
      </c>
      <c r="O8">
        <f>IF('Sword Stats'!$E$9 - $C8 &gt; 0, ROUNDUP($B8 / ('Sword Stats'!$E$9 - $C8) / (1 - $D8/100), 0), 100)</f>
        <v>20</v>
      </c>
      <c r="Q8">
        <f>IF('Axe Stats'!$E$2 - $C8 &gt; 0, ROUNDUP($B8 / ('Axe Stats'!$E$2 - $C8), 0), 100)</f>
        <v>8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2</v>
      </c>
      <c r="X8">
        <f>ROUNDUP($B8 / ('Scythe Stats'!$E$2 * (1 - $D8 / 100)), 0)</f>
        <v>23</v>
      </c>
      <c r="Y8">
        <f>ROUNDUP($B8 / ('Scythe Stats'!$E$3 * (1 - $D8 / 100)), 0)</f>
        <v>16</v>
      </c>
      <c r="Z8">
        <f>ROUNDUP($B8 / ('Scythe Stats'!$E$4 * (1 - $D8 / 100)), 0)</f>
        <v>12</v>
      </c>
      <c r="AA8">
        <f>ROUNDUP($B8 / ('Scythe Stats'!$E$5 * (1 - $D8 / 100)), 0)</f>
        <v>9</v>
      </c>
      <c r="AB8">
        <f>ROUNDUP($B8 / ('Scythe Stats'!$E$6 * (1 - $D8 / 100)), 0)</f>
        <v>7</v>
      </c>
      <c r="AC8">
        <f>ROUNDUP($B8 / ('Scythe Stats'!$E$7 * (1 - $D8 / 100)), 0)</f>
        <v>6</v>
      </c>
      <c r="AD8">
        <f>ROUNDUP($B8 / ('Scythe Stats'!$E$8 * (1 - $D8 / 100)), 0)</f>
        <v>19</v>
      </c>
      <c r="AE8">
        <f>ROUNDUP($B8 / ('Scythe Stats'!$E$9 * (1 - $D8 / 100)), 0)</f>
        <v>16</v>
      </c>
      <c r="AF8">
        <f>ROUNDUP($B8 / ('Scythe Stats'!$E$10 * (1 - $D8 / 100)), 0)</f>
        <v>13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1.5</v>
      </c>
    </row>
  </sheetData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AB75D-79F2-4875-ABB1-E0C99266D6AA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550</v>
      </c>
      <c r="C2">
        <v>0</v>
      </c>
      <c r="D2">
        <v>5</v>
      </c>
      <c r="E2">
        <v>125</v>
      </c>
      <c r="F2">
        <f>($B2 + 3 * $C2) / 10 / (1 - $D2 * 0.006) *POWER($E2, 0.75) * $C$14 / 13</f>
        <v>146.74814565910077</v>
      </c>
      <c r="H2">
        <f>IF('Sword Stats'!$E$2 - $C2 &gt; 0, ROUNDUP($B2 / ('Sword Stats'!$E$2 - $C2) / (1 - $D2/100), 0), 100)</f>
        <v>13</v>
      </c>
      <c r="I2">
        <f>IF('Sword Stats'!$E$3 - $C2 &gt; 0, ROUNDUP($B2 / ('Sword Stats'!$E$3 - $C2) / (1 - $D2/100), 0), 100)</f>
        <v>10</v>
      </c>
      <c r="J2">
        <f>IF('Sword Stats'!$E$4 - $C2 &gt; 0, ROUNDUP($B2 / ('Sword Stats'!$E$4 - $C2) / (1 - $D2/100), 0), 100)</f>
        <v>7</v>
      </c>
      <c r="K2">
        <f>IF('Sword Stats'!$E$5 - $C2 &gt; 0, ROUNDUP($B2 / ('Sword Stats'!$E$5 - $C2) / (1 - $D2/100), 0), 100)</f>
        <v>6</v>
      </c>
      <c r="L2">
        <f>IF('Sword Stats'!$E$6 - $C2 &gt; 0, ROUNDUP($B2 / ('Sword Stats'!$E$6 - $C2) / (1 - $D2/100), 0), 100)</f>
        <v>5</v>
      </c>
      <c r="M2">
        <f>IF('Sword Stats'!$E$7 - $C2 &gt; 0, ROUNDUP($B2 / ('Sword Stats'!$E$7 - $C2) / (1 - $D2/100), 0), 100)</f>
        <v>4</v>
      </c>
      <c r="N2">
        <f>IF('Sword Stats'!$E$8 - $C2 &gt; 0, ROUNDUP($B2 / ('Sword Stats'!$E$8 - $C2) / (1 - $D2/100), 0), 100)</f>
        <v>3</v>
      </c>
      <c r="O2">
        <f>IF('Sword Stats'!$E$9 - $C2 &gt; 0, ROUNDUP($B2 / ('Sword Stats'!$E$9 - $C2) / (1 - $D2/100), 0), 100)</f>
        <v>10</v>
      </c>
      <c r="Q2">
        <f>IF('Axe Stats'!$E$2 - $C2 &gt; 0, ROUNDUP($B2 / ('Axe Stats'!$E$2 - $C2), 0), 100)</f>
        <v>6</v>
      </c>
      <c r="R2">
        <f>IF('Axe Stats'!$E$3 - $C2 &gt; 0, ROUNDUP($B2 / ('Axe Stats'!$E$3 - $C2), 0), 100)</f>
        <v>4</v>
      </c>
      <c r="S2">
        <f>IF('Axe Stats'!$E$4 - $C2 &gt; 0, ROUNDUP($B2 / ('Axe Stats'!$E$4 - $C2), 0), 100)</f>
        <v>3</v>
      </c>
      <c r="T2">
        <f>IF('Axe Stats'!$E$5 - $C2 &gt; 0, ROUNDUP($B2 / ('Axe Stats'!$E$5 - $C2), 0), 100)</f>
        <v>3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19</v>
      </c>
      <c r="Y2">
        <f>ROUNDUP($B2 / ('Scythe Stats'!$E$3 * (1 - $D2 / 100)), 0)</f>
        <v>14</v>
      </c>
      <c r="Z2">
        <f>ROUNDUP($B2 / ('Scythe Stats'!$E$4 * (1 - $D2 / 100)), 0)</f>
        <v>11</v>
      </c>
      <c r="AA2">
        <f>ROUNDUP($B2 / ('Scythe Stats'!$E$5 * (1 - $D2 / 100)), 0)</f>
        <v>8</v>
      </c>
      <c r="AB2">
        <f>ROUNDUP($B2 / ('Scythe Stats'!$E$6 * (1 - $D2 / 100)), 0)</f>
        <v>6</v>
      </c>
      <c r="AC2">
        <f>ROUNDUP($B2 / ('Scythe Stats'!$E$7 * (1 - $D2 / 100)), 0)</f>
        <v>5</v>
      </c>
      <c r="AD2">
        <f>ROUNDUP($B2 / ('Scythe Stats'!$E$8 * (1 - $D2 / 100)), 0)</f>
        <v>16</v>
      </c>
      <c r="AE2">
        <f>ROUNDUP($B2 / ('Scythe Stats'!$E$9 * (1 - $D2 / 100)), 0)</f>
        <v>13</v>
      </c>
      <c r="AF2">
        <f>ROUNDUP($B2 / ('Scythe Stats'!$E$10 * (1 - $D2 / 100)), 0)</f>
        <v>12</v>
      </c>
    </row>
    <row r="3" spans="1:32" x14ac:dyDescent="0.3">
      <c r="A3" s="1">
        <v>2</v>
      </c>
      <c r="B3">
        <v>650</v>
      </c>
      <c r="C3">
        <v>0</v>
      </c>
      <c r="D3">
        <v>10</v>
      </c>
      <c r="E3">
        <v>165</v>
      </c>
      <c r="F3">
        <f t="shared" ref="F3:F6" si="0">($B3 + 3 * $C3) / 10 / (1 - $D3 * 0.006) *POWER($E3, 0.75) * $C$14 / 13</f>
        <v>220.39290954654007</v>
      </c>
      <c r="H3">
        <f>IF('Sword Stats'!$E$2 - $C3 &gt; 0, ROUNDUP($B3 / ('Sword Stats'!$E$2 - $C3) / (1 - $D3/100), 0), 100)</f>
        <v>17</v>
      </c>
      <c r="I3">
        <f>IF('Sword Stats'!$E$3 - $C3 &gt; 0, ROUNDUP($B3 / ('Sword Stats'!$E$3 - $C3) / (1 - $D3/100), 0), 100)</f>
        <v>12</v>
      </c>
      <c r="J3">
        <f>IF('Sword Stats'!$E$4 - $C3 &gt; 0, ROUNDUP($B3 / ('Sword Stats'!$E$4 - $C3) / (1 - $D3/100), 0), 100)</f>
        <v>9</v>
      </c>
      <c r="K3">
        <f>IF('Sword Stats'!$E$5 - $C3 &gt; 0, ROUNDUP($B3 / ('Sword Stats'!$E$5 - $C3) / (1 - $D3/100), 0), 100)</f>
        <v>7</v>
      </c>
      <c r="L3">
        <f>IF('Sword Stats'!$E$6 - $C3 &gt; 0, ROUNDUP($B3 / ('Sword Stats'!$E$6 - $C3) / (1 - $D3/100), 0), 100)</f>
        <v>6</v>
      </c>
      <c r="M3">
        <f>IF('Sword Stats'!$E$7 - $C3 &gt; 0, ROUNDUP($B3 / ('Sword Stats'!$E$7 - $C3) / (1 - $D3/100), 0), 100)</f>
        <v>5</v>
      </c>
      <c r="N3">
        <f>IF('Sword Stats'!$E$8 - $C3 &gt; 0, ROUNDUP($B3 / ('Sword Stats'!$E$8 - $C3) / (1 - $D3/100), 0), 100)</f>
        <v>4</v>
      </c>
      <c r="O3">
        <f>IF('Sword Stats'!$E$9 - $C3 &gt; 0, ROUNDUP($B3 / ('Sword Stats'!$E$9 - $C3) / (1 - $D3/100), 0), 100)</f>
        <v>13</v>
      </c>
      <c r="Q3">
        <f>IF('Axe Stats'!$E$2 - $C3 &gt; 0, ROUNDUP($B3 / ('Axe Stats'!$E$2 - $C3), 0), 100)</f>
        <v>7</v>
      </c>
      <c r="R3">
        <f>IF('Axe Stats'!$E$3 - $C3 &gt; 0, ROUNDUP($B3 / ('Axe Stats'!$E$3 - $C3), 0), 100)</f>
        <v>5</v>
      </c>
      <c r="S3">
        <f>IF('Axe Stats'!$E$4 - $C3 &gt; 0, ROUNDUP($B3 / ('Axe Stats'!$E$4 - $C3), 0), 100)</f>
        <v>4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3</v>
      </c>
      <c r="V3">
        <f>IF('Axe Stats'!$E$7 - $C3 &gt; 0, ROUNDUP($B3 / ('Axe Stats'!$E$7 - $C3), 0), 100)</f>
        <v>2</v>
      </c>
      <c r="X3">
        <f>ROUNDUP($B3 / ('Scythe Stats'!$E$2 * (1 - $D3 / 100)), 0)</f>
        <v>24</v>
      </c>
      <c r="Y3">
        <f>ROUNDUP($B3 / ('Scythe Stats'!$E$3 * (1 - $D3 / 100)), 0)</f>
        <v>17</v>
      </c>
      <c r="Z3">
        <f>ROUNDUP($B3 / ('Scythe Stats'!$E$4 * (1 - $D3 / 100)), 0)</f>
        <v>13</v>
      </c>
      <c r="AA3">
        <f>ROUNDUP($B3 / ('Scythe Stats'!$E$5 * (1 - $D3 / 100)), 0)</f>
        <v>10</v>
      </c>
      <c r="AB3">
        <f>ROUNDUP($B3 / ('Scythe Stats'!$E$6 * (1 - $D3 / 100)), 0)</f>
        <v>7</v>
      </c>
      <c r="AC3">
        <f>ROUNDUP($B3 / ('Scythe Stats'!$E$7 * (1 - $D3 / 100)), 0)</f>
        <v>6</v>
      </c>
      <c r="AD3">
        <f>ROUNDUP($B3 / ('Scythe Stats'!$E$8 * (1 - $D3 / 100)), 0)</f>
        <v>20</v>
      </c>
      <c r="AE3">
        <f>ROUNDUP($B3 / ('Scythe Stats'!$E$9 * (1 - $D3 / 100)), 0)</f>
        <v>17</v>
      </c>
      <c r="AF3">
        <f>ROUNDUP($B3 / ('Scythe Stats'!$E$10 * (1 - $D3 / 100)), 0)</f>
        <v>14</v>
      </c>
    </row>
    <row r="4" spans="1:32" x14ac:dyDescent="0.3">
      <c r="A4" s="1">
        <v>3</v>
      </c>
      <c r="B4">
        <v>750</v>
      </c>
      <c r="C4">
        <v>0</v>
      </c>
      <c r="D4">
        <v>15</v>
      </c>
      <c r="E4">
        <v>210</v>
      </c>
      <c r="F4">
        <f t="shared" si="0"/>
        <v>314.76287196502471</v>
      </c>
      <c r="H4">
        <f>IF('Sword Stats'!$E$2 - $C4 &gt; 0, ROUNDUP($B4 / ('Sword Stats'!$E$2 - $C4) / (1 - $D4/100), 0), 100)</f>
        <v>20</v>
      </c>
      <c r="I4">
        <f>IF('Sword Stats'!$E$3 - $C4 &gt; 0, ROUNDUP($B4 / ('Sword Stats'!$E$3 - $C4) / (1 - $D4/100), 0), 100)</f>
        <v>14</v>
      </c>
      <c r="J4">
        <f>IF('Sword Stats'!$E$4 - $C4 &gt; 0, ROUNDUP($B4 / ('Sword Stats'!$E$4 - $C4) / (1 - $D4/100), 0), 100)</f>
        <v>11</v>
      </c>
      <c r="K4">
        <f>IF('Sword Stats'!$E$5 - $C4 &gt; 0, ROUNDUP($B4 / ('Sword Stats'!$E$5 - $C4) / (1 - $D4/100), 0), 100)</f>
        <v>8</v>
      </c>
      <c r="L4">
        <f>IF('Sword Stats'!$E$6 - $C4 &gt; 0, ROUNDUP($B4 / ('Sword Stats'!$E$6 - $C4) / (1 - $D4/100), 0), 100)</f>
        <v>7</v>
      </c>
      <c r="M4">
        <f>IF('Sword Stats'!$E$7 - $C4 &gt; 0, ROUNDUP($B4 / ('Sword Stats'!$E$7 - $C4) / (1 - $D4/100), 0), 100)</f>
        <v>6</v>
      </c>
      <c r="N4">
        <f>IF('Sword Stats'!$E$8 - $C4 &gt; 0, ROUNDUP($B4 / ('Sword Stats'!$E$8 - $C4) / (1 - $D4/100), 0), 100)</f>
        <v>5</v>
      </c>
      <c r="O4">
        <f>IF('Sword Stats'!$E$9 - $C4 &gt; 0, ROUNDUP($B4 / ('Sword Stats'!$E$9 - $C4) / (1 - $D4/100), 0), 100)</f>
        <v>15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6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4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2</v>
      </c>
      <c r="X4">
        <f>ROUNDUP($B4 / ('Scythe Stats'!$E$2 * (1 - $D4 / 100)), 0)</f>
        <v>29</v>
      </c>
      <c r="Y4">
        <f>ROUNDUP($B4 / ('Scythe Stats'!$E$3 * (1 - $D4 / 100)), 0)</f>
        <v>21</v>
      </c>
      <c r="Z4">
        <f>ROUNDUP($B4 / ('Scythe Stats'!$E$4 * (1 - $D4 / 100)), 0)</f>
        <v>16</v>
      </c>
      <c r="AA4">
        <f>ROUNDUP($B4 / ('Scythe Stats'!$E$5 * (1 - $D4 / 100)), 0)</f>
        <v>12</v>
      </c>
      <c r="AB4">
        <f>ROUNDUP($B4 / ('Scythe Stats'!$E$6 * (1 - $D4 / 100)), 0)</f>
        <v>9</v>
      </c>
      <c r="AC4">
        <f>ROUNDUP($B4 / ('Scythe Stats'!$E$7 * (1 - $D4 / 100)), 0)</f>
        <v>7</v>
      </c>
      <c r="AD4">
        <f>ROUNDUP($B4 / ('Scythe Stats'!$E$8 * (1 - $D4 / 100)), 0)</f>
        <v>24</v>
      </c>
      <c r="AE4">
        <f>ROUNDUP($B4 / ('Scythe Stats'!$E$9 * (1 - $D4 / 100)), 0)</f>
        <v>20</v>
      </c>
      <c r="AF4">
        <f>ROUNDUP($B4 / ('Scythe Stats'!$E$10 * (1 - $D4 / 100)), 0)</f>
        <v>17</v>
      </c>
    </row>
    <row r="5" spans="1:32" x14ac:dyDescent="0.3">
      <c r="A5" s="1">
        <v>4</v>
      </c>
      <c r="B5">
        <v>850</v>
      </c>
      <c r="C5">
        <v>0</v>
      </c>
      <c r="D5">
        <v>25</v>
      </c>
      <c r="E5">
        <v>250</v>
      </c>
      <c r="F5">
        <f t="shared" si="0"/>
        <v>435.26541796716987</v>
      </c>
      <c r="H5">
        <f>IF('Sword Stats'!$E$2 - $C5 &gt; 0, ROUNDUP($B5 / ('Sword Stats'!$E$2 - $C5) / (1 - $D5/100), 0), 100)</f>
        <v>26</v>
      </c>
      <c r="I5">
        <f>IF('Sword Stats'!$E$3 - $C5 &gt; 0, ROUNDUP($B5 / ('Sword Stats'!$E$3 - $C5) / (1 - $D5/100), 0), 100)</f>
        <v>18</v>
      </c>
      <c r="J5">
        <f>IF('Sword Stats'!$E$4 - $C5 &gt; 0, ROUNDUP($B5 / ('Sword Stats'!$E$4 - $C5) / (1 - $D5/100), 0), 100)</f>
        <v>14</v>
      </c>
      <c r="K5">
        <f>IF('Sword Stats'!$E$5 - $C5 &gt; 0, ROUNDUP($B5 / ('Sword Stats'!$E$5 - $C5) / (1 - $D5/100), 0), 100)</f>
        <v>11</v>
      </c>
      <c r="L5">
        <f>IF('Sword Stats'!$E$6 - $C5 &gt; 0, ROUNDUP($B5 / ('Sword Stats'!$E$6 - $C5) / (1 - $D5/100), 0), 100)</f>
        <v>9</v>
      </c>
      <c r="M5">
        <f>IF('Sword Stats'!$E$7 - $C5 &gt; 0, ROUNDUP($B5 / ('Sword Stats'!$E$7 - $C5) / (1 - $D5/100), 0), 100)</f>
        <v>8</v>
      </c>
      <c r="N5">
        <f>IF('Sword Stats'!$E$8 - $C5 &gt; 0, ROUNDUP($B5 / ('Sword Stats'!$E$8 - $C5) / (1 - $D5/100), 0), 100)</f>
        <v>6</v>
      </c>
      <c r="O5">
        <f>IF('Sword Stats'!$E$9 - $C5 &gt; 0, ROUNDUP($B5 / ('Sword Stats'!$E$9 - $C5) / (1 - $D5/100), 0), 100)</f>
        <v>19</v>
      </c>
      <c r="Q5">
        <f>IF('Axe Stats'!$E$2 - $C5 &gt; 0, ROUNDUP($B5 / ('Axe Stats'!$E$2 - $C5), 0), 100)</f>
        <v>9</v>
      </c>
      <c r="R5">
        <f>IF('Axe Stats'!$E$3 - $C5 &gt; 0, ROUNDUP($B5 / ('Axe Stats'!$E$3 - $C5), 0), 100)</f>
        <v>6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3</v>
      </c>
      <c r="X5">
        <f>ROUNDUP($B5 / ('Scythe Stats'!$E$2 * (1 - $D5 / 100)), 0)</f>
        <v>37</v>
      </c>
      <c r="Y5">
        <f>ROUNDUP($B5 / ('Scythe Stats'!$E$3 * (1 - $D5 / 100)), 0)</f>
        <v>27</v>
      </c>
      <c r="Z5">
        <f>ROUNDUP($B5 / ('Scythe Stats'!$E$4 * (1 - $D5 / 100)), 0)</f>
        <v>20</v>
      </c>
      <c r="AA5">
        <f>ROUNDUP($B5 / ('Scythe Stats'!$E$5 * (1 - $D5 / 100)), 0)</f>
        <v>15</v>
      </c>
      <c r="AB5">
        <f>ROUNDUP($B5 / ('Scythe Stats'!$E$6 * (1 - $D5 / 100)), 0)</f>
        <v>11</v>
      </c>
      <c r="AC5">
        <f>ROUNDUP($B5 / ('Scythe Stats'!$E$7 * (1 - $D5 / 100)), 0)</f>
        <v>9</v>
      </c>
      <c r="AD5">
        <f>ROUNDUP($B5 / ('Scythe Stats'!$E$8 * (1 - $D5 / 100)), 0)</f>
        <v>31</v>
      </c>
      <c r="AE5">
        <f>ROUNDUP($B5 / ('Scythe Stats'!$E$9 * (1 - $D5 / 100)), 0)</f>
        <v>26</v>
      </c>
      <c r="AF5">
        <f>ROUNDUP($B5 / ('Scythe Stats'!$E$10 * (1 - $D5 / 100)), 0)</f>
        <v>22</v>
      </c>
    </row>
    <row r="6" spans="1:32" x14ac:dyDescent="0.3">
      <c r="A6" s="1">
        <v>5</v>
      </c>
      <c r="B6">
        <v>950</v>
      </c>
      <c r="C6">
        <v>0</v>
      </c>
      <c r="D6">
        <v>30</v>
      </c>
      <c r="E6">
        <v>300</v>
      </c>
      <c r="F6">
        <f t="shared" si="0"/>
        <v>578.16240874818425</v>
      </c>
      <c r="H6">
        <f>IF('Sword Stats'!$E$2 - $C6 &gt; 0, ROUNDUP($B6 / ('Sword Stats'!$E$2 - $C6) / (1 - $D6/100), 0), 100)</f>
        <v>31</v>
      </c>
      <c r="I6">
        <f>IF('Sword Stats'!$E$3 - $C6 &gt; 0, ROUNDUP($B6 / ('Sword Stats'!$E$3 - $C6) / (1 - $D6/100), 0), 100)</f>
        <v>22</v>
      </c>
      <c r="J6">
        <f>IF('Sword Stats'!$E$4 - $C6 &gt; 0, ROUNDUP($B6 / ('Sword Stats'!$E$4 - $C6) / (1 - $D6/100), 0), 100)</f>
        <v>16</v>
      </c>
      <c r="K6">
        <f>IF('Sword Stats'!$E$5 - $C6 &gt; 0, ROUNDUP($B6 / ('Sword Stats'!$E$5 - $C6) / (1 - $D6/100), 0), 100)</f>
        <v>13</v>
      </c>
      <c r="L6">
        <f>IF('Sword Stats'!$E$6 - $C6 &gt; 0, ROUNDUP($B6 / ('Sword Stats'!$E$6 - $C6) / (1 - $D6/100), 0), 100)</f>
        <v>10</v>
      </c>
      <c r="M6">
        <f>IF('Sword Stats'!$E$7 - $C6 &gt; 0, ROUNDUP($B6 / ('Sword Stats'!$E$7 - $C6) / (1 - $D6/100), 0), 100)</f>
        <v>9</v>
      </c>
      <c r="N6">
        <f>IF('Sword Stats'!$E$8 - $C6 &gt; 0, ROUNDUP($B6 / ('Sword Stats'!$E$8 - $C6) / (1 - $D6/100), 0), 100)</f>
        <v>7</v>
      </c>
      <c r="O6">
        <f>IF('Sword Stats'!$E$9 - $C6 &gt; 0, ROUNDUP($B6 / ('Sword Stats'!$E$9 - $C6) / (1 - $D6/100), 0), 100)</f>
        <v>23</v>
      </c>
      <c r="Q6">
        <f>IF('Axe Stats'!$E$2 - $C6 &gt; 0, ROUNDUP($B6 / ('Axe Stats'!$E$2 - $C6), 0), 100)</f>
        <v>10</v>
      </c>
      <c r="R6">
        <f>IF('Axe Stats'!$E$3 - $C6 &gt; 0, ROUNDUP($B6 / ('Axe Stats'!$E$3 - $C6), 0), 100)</f>
        <v>7</v>
      </c>
      <c r="S6">
        <f>IF('Axe Stats'!$E$4 - $C6 &gt; 0, ROUNDUP($B6 / ('Axe Stats'!$E$4 - $C6), 0), 100)</f>
        <v>5</v>
      </c>
      <c r="T6">
        <f>IF('Axe Stats'!$E$5 - $C6 &gt; 0, ROUNDUP($B6 / ('Axe Stats'!$E$5 - $C6), 0), 100)</f>
        <v>4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45</v>
      </c>
      <c r="Y6">
        <f>ROUNDUP($B6 / ('Scythe Stats'!$E$3 * (1 - $D6 / 100)), 0)</f>
        <v>32</v>
      </c>
      <c r="Z6">
        <f>ROUNDUP($B6 / ('Scythe Stats'!$E$4 * (1 - $D6 / 100)), 0)</f>
        <v>24</v>
      </c>
      <c r="AA6">
        <f>ROUNDUP($B6 / ('Scythe Stats'!$E$5 * (1 - $D6 / 100)), 0)</f>
        <v>18</v>
      </c>
      <c r="AB6">
        <f>ROUNDUP($B6 / ('Scythe Stats'!$E$6 * (1 - $D6 / 100)), 0)</f>
        <v>14</v>
      </c>
      <c r="AC6">
        <f>ROUNDUP($B6 / ('Scythe Stats'!$E$7 * (1 - $D6 / 100)), 0)</f>
        <v>11</v>
      </c>
      <c r="AD6">
        <f>ROUNDUP($B6 / ('Scythe Stats'!$E$8 * (1 - $D6 / 100)), 0)</f>
        <v>37</v>
      </c>
      <c r="AE6">
        <f>ROUNDUP($B6 / ('Scythe Stats'!$E$9 * (1 - $D6 / 100)), 0)</f>
        <v>31</v>
      </c>
      <c r="AF6">
        <f>ROUNDUP($B6 / ('Scythe Stats'!$E$10 * (1 - $D6 / 100)), 0)</f>
        <v>26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0.9</v>
      </c>
    </row>
  </sheetData>
  <pageMargins left="0.7" right="0.7" top="0.75" bottom="0.75" header="0.3" footer="0.3"/>
  <pageSetup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97953-D574-408C-AC67-7124910D179F}">
  <dimension ref="A1:AF14"/>
  <sheetViews>
    <sheetView zoomScale="115" zoomScaleNormal="115" workbookViewId="0">
      <pane xSplit="1" topLeftCell="B1" activePane="topRight" state="frozen"/>
      <selection pane="topRight" activeCell="B2" sqref="B2:B6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600</v>
      </c>
      <c r="C2">
        <v>0</v>
      </c>
      <c r="D2">
        <v>15</v>
      </c>
      <c r="E2">
        <v>180</v>
      </c>
      <c r="F2">
        <f>($B2 + 3 * $C2) / 10 / (1 - $D2 * 0.006) *POWER($E2, 0.75) * $C$14 / 13</f>
        <v>249.2418031889934</v>
      </c>
      <c r="H2">
        <f>IF('Sword Stats'!$E$2 - $C2 &gt; 0, ROUNDUP($B2 / ('Sword Stats'!$E$2 - $C2) / (1 - $D2/100), 0), 100)</f>
        <v>16</v>
      </c>
      <c r="I2">
        <f>IF('Sword Stats'!$E$3 - $C2 &gt; 0, ROUNDUP($B2 / ('Sword Stats'!$E$3 - $C2) / (1 - $D2/100), 0), 100)</f>
        <v>12</v>
      </c>
      <c r="J2">
        <f>IF('Sword Stats'!$E$4 - $C2 &gt; 0, ROUNDUP($B2 / ('Sword Stats'!$E$4 - $C2) / (1 - $D2/100), 0), 100)</f>
        <v>9</v>
      </c>
      <c r="K2">
        <f>IF('Sword Stats'!$E$5 - $C2 &gt; 0, ROUNDUP($B2 / ('Sword Stats'!$E$5 - $C2) / (1 - $D2/100), 0), 100)</f>
        <v>7</v>
      </c>
      <c r="L2">
        <f>IF('Sword Stats'!$E$6 - $C2 &gt; 0, ROUNDUP($B2 / ('Sword Stats'!$E$6 - $C2) / (1 - $D2/100), 0), 100)</f>
        <v>6</v>
      </c>
      <c r="M2">
        <f>IF('Sword Stats'!$E$7 - $C2 &gt; 0, ROUNDUP($B2 / ('Sword Stats'!$E$7 - $C2) / (1 - $D2/100), 0), 100)</f>
        <v>5</v>
      </c>
      <c r="N2">
        <f>IF('Sword Stats'!$E$8 - $C2 &gt; 0, ROUNDUP($B2 / ('Sword Stats'!$E$8 - $C2) / (1 - $D2/100), 0), 100)</f>
        <v>4</v>
      </c>
      <c r="O2">
        <f>IF('Sword Stats'!$E$9 - $C2 &gt; 0, ROUNDUP($B2 / ('Sword Stats'!$E$9 - $C2) / (1 - $D2/100), 0), 100)</f>
        <v>12</v>
      </c>
      <c r="Q2">
        <f>IF('Axe Stats'!$E$2 - $C2 &gt; 0, ROUNDUP($B2 / ('Axe Stats'!$E$2 - $C2), 0), 100)</f>
        <v>6</v>
      </c>
      <c r="R2">
        <f>IF('Axe Stats'!$E$3 - $C2 &gt; 0, ROUNDUP($B2 / ('Axe Stats'!$E$3 - $C2), 0), 100)</f>
        <v>5</v>
      </c>
      <c r="S2">
        <f>IF('Axe Stats'!$E$4 - $C2 &gt; 0, ROUNDUP($B2 / ('Axe Stats'!$E$4 - $C2), 0), 100)</f>
        <v>4</v>
      </c>
      <c r="T2">
        <f>IF('Axe Stats'!$E$5 - $C2 &gt; 0, ROUNDUP($B2 / ('Axe Stats'!$E$5 - $C2), 0), 100)</f>
        <v>3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23</v>
      </c>
      <c r="Y2">
        <f>ROUNDUP($B2 / ('Scythe Stats'!$E$3 * (1 - $D2 / 100)), 0)</f>
        <v>17</v>
      </c>
      <c r="Z2">
        <f>ROUNDUP($B2 / ('Scythe Stats'!$E$4 * (1 - $D2 / 100)), 0)</f>
        <v>13</v>
      </c>
      <c r="AA2">
        <f>ROUNDUP($B2 / ('Scythe Stats'!$E$5 * (1 - $D2 / 100)), 0)</f>
        <v>9</v>
      </c>
      <c r="AB2">
        <f>ROUNDUP($B2 / ('Scythe Stats'!$E$6 * (1 - $D2 / 100)), 0)</f>
        <v>7</v>
      </c>
      <c r="AC2">
        <f>ROUNDUP($B2 / ('Scythe Stats'!$E$7 * (1 - $D2 / 100)), 0)</f>
        <v>6</v>
      </c>
      <c r="AD2">
        <f>ROUNDUP($B2 / ('Scythe Stats'!$E$8 * (1 - $D2 / 100)), 0)</f>
        <v>19</v>
      </c>
      <c r="AE2">
        <f>ROUNDUP($B2 / ('Scythe Stats'!$E$9 * (1 - $D2 / 100)), 0)</f>
        <v>16</v>
      </c>
      <c r="AF2">
        <f>ROUNDUP($B2 / ('Scythe Stats'!$E$10 * (1 - $D2 / 100)), 0)</f>
        <v>14</v>
      </c>
    </row>
    <row r="3" spans="1:32" x14ac:dyDescent="0.3">
      <c r="A3" s="1">
        <v>2</v>
      </c>
      <c r="B3">
        <v>700</v>
      </c>
      <c r="C3">
        <v>0</v>
      </c>
      <c r="D3">
        <v>25</v>
      </c>
      <c r="E3">
        <v>230</v>
      </c>
      <c r="F3">
        <f t="shared" ref="F3:F6" si="0">($B3 + 3 * $C3) / 10 / (1 - $D3 * 0.006) *POWER($E3, 0.75) * $C$14 / 13</f>
        <v>374.13784378397929</v>
      </c>
      <c r="H3">
        <f>IF('Sword Stats'!$E$2 - $C3 &gt; 0, ROUNDUP($B3 / ('Sword Stats'!$E$2 - $C3) / (1 - $D3/100), 0), 100)</f>
        <v>21</v>
      </c>
      <c r="I3">
        <f>IF('Sword Stats'!$E$3 - $C3 &gt; 0, ROUNDUP($B3 / ('Sword Stats'!$E$3 - $C3) / (1 - $D3/100), 0), 100)</f>
        <v>15</v>
      </c>
      <c r="J3">
        <f>IF('Sword Stats'!$E$4 - $C3 &gt; 0, ROUNDUP($B3 / ('Sword Stats'!$E$4 - $C3) / (1 - $D3/100), 0), 100)</f>
        <v>11</v>
      </c>
      <c r="K3">
        <f>IF('Sword Stats'!$E$5 - $C3 &gt; 0, ROUNDUP($B3 / ('Sword Stats'!$E$5 - $C3) / (1 - $D3/100), 0), 100)</f>
        <v>9</v>
      </c>
      <c r="L3">
        <f>IF('Sword Stats'!$E$6 - $C3 &gt; 0, ROUNDUP($B3 / ('Sword Stats'!$E$6 - $C3) / (1 - $D3/100), 0), 100)</f>
        <v>7</v>
      </c>
      <c r="M3">
        <f>IF('Sword Stats'!$E$7 - $C3 &gt; 0, ROUNDUP($B3 / ('Sword Stats'!$E$7 - $C3) / (1 - $D3/100), 0), 100)</f>
        <v>6</v>
      </c>
      <c r="N3">
        <f>IF('Sword Stats'!$E$8 - $C3 &gt; 0, ROUNDUP($B3 / ('Sword Stats'!$E$8 - $C3) / (1 - $D3/100), 0), 100)</f>
        <v>5</v>
      </c>
      <c r="O3">
        <f>IF('Sword Stats'!$E$9 - $C3 &gt; 0, ROUNDUP($B3 / ('Sword Stats'!$E$9 - $C3) / (1 - $D3/100), 0), 100)</f>
        <v>16</v>
      </c>
      <c r="Q3">
        <f>IF('Axe Stats'!$E$2 - $C3 &gt; 0, ROUNDUP($B3 / ('Axe Stats'!$E$2 - $C3), 0), 100)</f>
        <v>7</v>
      </c>
      <c r="R3">
        <f>IF('Axe Stats'!$E$3 - $C3 &gt; 0, ROUNDUP($B3 / ('Axe Stats'!$E$3 - $C3), 0), 100)</f>
        <v>5</v>
      </c>
      <c r="S3">
        <f>IF('Axe Stats'!$E$4 - $C3 &gt; 0, ROUNDUP($B3 / ('Axe Stats'!$E$4 - $C3), 0), 100)</f>
        <v>4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3</v>
      </c>
      <c r="V3">
        <f>IF('Axe Stats'!$E$7 - $C3 &gt; 0, ROUNDUP($B3 / ('Axe Stats'!$E$7 - $C3), 0), 100)</f>
        <v>2</v>
      </c>
      <c r="X3">
        <f>ROUNDUP($B3 / ('Scythe Stats'!$E$2 * (1 - $D3 / 100)), 0)</f>
        <v>31</v>
      </c>
      <c r="Y3">
        <f>ROUNDUP($B3 / ('Scythe Stats'!$E$3 * (1 - $D3 / 100)), 0)</f>
        <v>22</v>
      </c>
      <c r="Z3">
        <f>ROUNDUP($B3 / ('Scythe Stats'!$E$4 * (1 - $D3 / 100)), 0)</f>
        <v>17</v>
      </c>
      <c r="AA3">
        <f>ROUNDUP($B3 / ('Scythe Stats'!$E$5 * (1 - $D3 / 100)), 0)</f>
        <v>12</v>
      </c>
      <c r="AB3">
        <f>ROUNDUP($B3 / ('Scythe Stats'!$E$6 * (1 - $D3 / 100)), 0)</f>
        <v>10</v>
      </c>
      <c r="AC3">
        <f>ROUNDUP($B3 / ('Scythe Stats'!$E$7 * (1 - $D3 / 100)), 0)</f>
        <v>7</v>
      </c>
      <c r="AD3">
        <f>ROUNDUP($B3 / ('Scythe Stats'!$E$8 * (1 - $D3 / 100)), 0)</f>
        <v>25</v>
      </c>
      <c r="AE3">
        <f>ROUNDUP($B3 / ('Scythe Stats'!$E$9 * (1 - $D3 / 100)), 0)</f>
        <v>21</v>
      </c>
      <c r="AF3">
        <f>ROUNDUP($B3 / ('Scythe Stats'!$E$10 * (1 - $D3 / 100)), 0)</f>
        <v>18</v>
      </c>
    </row>
    <row r="4" spans="1:32" x14ac:dyDescent="0.3">
      <c r="A4" s="1">
        <v>3</v>
      </c>
      <c r="B4">
        <v>825</v>
      </c>
      <c r="C4">
        <v>0</v>
      </c>
      <c r="D4">
        <v>40</v>
      </c>
      <c r="E4">
        <v>280</v>
      </c>
      <c r="F4">
        <f t="shared" si="0"/>
        <v>571.56486934444376</v>
      </c>
      <c r="H4">
        <f>IF('Sword Stats'!$E$2 - $C4 &gt; 0, ROUNDUP($B4 / ('Sword Stats'!$E$2 - $C4) / (1 - $D4/100), 0), 100)</f>
        <v>31</v>
      </c>
      <c r="I4">
        <f>IF('Sword Stats'!$E$3 - $C4 &gt; 0, ROUNDUP($B4 / ('Sword Stats'!$E$3 - $C4) / (1 - $D4/100), 0), 100)</f>
        <v>22</v>
      </c>
      <c r="J4">
        <f>IF('Sword Stats'!$E$4 - $C4 &gt; 0, ROUNDUP($B4 / ('Sword Stats'!$E$4 - $C4) / (1 - $D4/100), 0), 100)</f>
        <v>16</v>
      </c>
      <c r="K4">
        <f>IF('Sword Stats'!$E$5 - $C4 &gt; 0, ROUNDUP($B4 / ('Sword Stats'!$E$5 - $C4) / (1 - $D4/100), 0), 100)</f>
        <v>13</v>
      </c>
      <c r="L4">
        <f>IF('Sword Stats'!$E$6 - $C4 &gt; 0, ROUNDUP($B4 / ('Sword Stats'!$E$6 - $C4) / (1 - $D4/100), 0), 100)</f>
        <v>10</v>
      </c>
      <c r="M4">
        <f>IF('Sword Stats'!$E$7 - $C4 &gt; 0, ROUNDUP($B4 / ('Sword Stats'!$E$7 - $C4) / (1 - $D4/100), 0), 100)</f>
        <v>9</v>
      </c>
      <c r="N4">
        <f>IF('Sword Stats'!$E$8 - $C4 &gt; 0, ROUNDUP($B4 / ('Sword Stats'!$E$8 - $C4) / (1 - $D4/100), 0), 100)</f>
        <v>8</v>
      </c>
      <c r="O4">
        <f>IF('Sword Stats'!$E$9 - $C4 &gt; 0, ROUNDUP($B4 / ('Sword Stats'!$E$9 - $C4) / (1 - $D4/100), 0), 100)</f>
        <v>23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6</v>
      </c>
      <c r="S4">
        <f>IF('Axe Stats'!$E$4 - $C4 &gt; 0, ROUNDUP($B4 / ('Axe Stats'!$E$4 - $C4), 0), 100)</f>
        <v>5</v>
      </c>
      <c r="T4">
        <f>IF('Axe Stats'!$E$5 - $C4 &gt; 0, ROUNDUP($B4 / ('Axe Stats'!$E$5 - $C4), 0), 100)</f>
        <v>4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3</v>
      </c>
      <c r="X4">
        <f>ROUNDUP($B4 / ('Scythe Stats'!$E$2 * (1 - $D4 / 100)), 0)</f>
        <v>45</v>
      </c>
      <c r="Y4">
        <f>ROUNDUP($B4 / ('Scythe Stats'!$E$3 * (1 - $D4 / 100)), 0)</f>
        <v>33</v>
      </c>
      <c r="Z4">
        <f>ROUNDUP($B4 / ('Scythe Stats'!$E$4 * (1 - $D4 / 100)), 0)</f>
        <v>24</v>
      </c>
      <c r="AA4">
        <f>ROUNDUP($B4 / ('Scythe Stats'!$E$5 * (1 - $D4 / 100)), 0)</f>
        <v>18</v>
      </c>
      <c r="AB4">
        <f>ROUNDUP($B4 / ('Scythe Stats'!$E$6 * (1 - $D4 / 100)), 0)</f>
        <v>14</v>
      </c>
      <c r="AC4">
        <f>ROUNDUP($B4 / ('Scythe Stats'!$E$7 * (1 - $D4 / 100)), 0)</f>
        <v>11</v>
      </c>
      <c r="AD4">
        <f>ROUNDUP($B4 / ('Scythe Stats'!$E$8 * (1 - $D4 / 100)), 0)</f>
        <v>37</v>
      </c>
      <c r="AE4">
        <f>ROUNDUP($B4 / ('Scythe Stats'!$E$9 * (1 - $D4 / 100)), 0)</f>
        <v>31</v>
      </c>
      <c r="AF4">
        <f>ROUNDUP($B4 / ('Scythe Stats'!$E$10 * (1 - $D4 / 100)), 0)</f>
        <v>27</v>
      </c>
    </row>
    <row r="5" spans="1:32" x14ac:dyDescent="0.3">
      <c r="A5" s="1">
        <v>4</v>
      </c>
      <c r="B5">
        <v>975</v>
      </c>
      <c r="C5">
        <v>0</v>
      </c>
      <c r="D5">
        <v>55</v>
      </c>
      <c r="E5">
        <v>330</v>
      </c>
      <c r="F5">
        <f t="shared" si="0"/>
        <v>866.70622452696682</v>
      </c>
      <c r="H5">
        <f>IF('Sword Stats'!$E$2 - $C5 &gt; 0, ROUNDUP($B5 / ('Sword Stats'!$E$2 - $C5) / (1 - $D5/100), 0), 100)</f>
        <v>49</v>
      </c>
      <c r="I5">
        <f>IF('Sword Stats'!$E$3 - $C5 &gt; 0, ROUNDUP($B5 / ('Sword Stats'!$E$3 - $C5) / (1 - $D5/100), 0), 100)</f>
        <v>34</v>
      </c>
      <c r="J5">
        <f>IF('Sword Stats'!$E$4 - $C5 &gt; 0, ROUNDUP($B5 / ('Sword Stats'!$E$4 - $C5) / (1 - $D5/100), 0), 100)</f>
        <v>26</v>
      </c>
      <c r="K5">
        <f>IF('Sword Stats'!$E$5 - $C5 &gt; 0, ROUNDUP($B5 / ('Sword Stats'!$E$5 - $C5) / (1 - $D5/100), 0), 100)</f>
        <v>20</v>
      </c>
      <c r="L5">
        <f>IF('Sword Stats'!$E$6 - $C5 &gt; 0, ROUNDUP($B5 / ('Sword Stats'!$E$6 - $C5) / (1 - $D5/100), 0), 100)</f>
        <v>16</v>
      </c>
      <c r="M5">
        <f>IF('Sword Stats'!$E$7 - $C5 &gt; 0, ROUNDUP($B5 / ('Sword Stats'!$E$7 - $C5) / (1 - $D5/100), 0), 100)</f>
        <v>14</v>
      </c>
      <c r="N5">
        <f>IF('Sword Stats'!$E$8 - $C5 &gt; 0, ROUNDUP($B5 / ('Sword Stats'!$E$8 - $C5) / (1 - $D5/100), 0), 100)</f>
        <v>12</v>
      </c>
      <c r="O5">
        <f>IF('Sword Stats'!$E$9 - $C5 &gt; 0, ROUNDUP($B5 / ('Sword Stats'!$E$9 - $C5) / (1 - $D5/100), 0), 100)</f>
        <v>37</v>
      </c>
      <c r="Q5">
        <f>IF('Axe Stats'!$E$2 - $C5 &gt; 0, ROUNDUP($B5 / ('Axe Stats'!$E$2 - $C5), 0), 100)</f>
        <v>10</v>
      </c>
      <c r="R5">
        <f>IF('Axe Stats'!$E$3 - $C5 &gt; 0, ROUNDUP($B5 / ('Axe Stats'!$E$3 - $C5), 0), 100)</f>
        <v>7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4</v>
      </c>
      <c r="V5">
        <f>IF('Axe Stats'!$E$7 - $C5 &gt; 0, ROUNDUP($B5 / ('Axe Stats'!$E$7 - $C5), 0), 100)</f>
        <v>3</v>
      </c>
      <c r="X5">
        <f>ROUNDUP($B5 / ('Scythe Stats'!$E$2 * (1 - $D5 / 100)), 0)</f>
        <v>71</v>
      </c>
      <c r="Y5">
        <f>ROUNDUP($B5 / ('Scythe Stats'!$E$3 * (1 - $D5 / 100)), 0)</f>
        <v>51</v>
      </c>
      <c r="Z5">
        <f>ROUNDUP($B5 / ('Scythe Stats'!$E$4 * (1 - $D5 / 100)), 0)</f>
        <v>38</v>
      </c>
      <c r="AA5">
        <f>ROUNDUP($B5 / ('Scythe Stats'!$E$5 * (1 - $D5 / 100)), 0)</f>
        <v>28</v>
      </c>
      <c r="AB5">
        <f>ROUNDUP($B5 / ('Scythe Stats'!$E$6 * (1 - $D5 / 100)), 0)</f>
        <v>21</v>
      </c>
      <c r="AC5">
        <f>ROUNDUP($B5 / ('Scythe Stats'!$E$7 * (1 - $D5 / 100)), 0)</f>
        <v>17</v>
      </c>
      <c r="AD5">
        <f>ROUNDUP($B5 / ('Scythe Stats'!$E$8 * (1 - $D5 / 100)), 0)</f>
        <v>58</v>
      </c>
      <c r="AE5">
        <f>ROUNDUP($B5 / ('Scythe Stats'!$E$9 * (1 - $D5 / 100)), 0)</f>
        <v>49</v>
      </c>
      <c r="AF5">
        <f>ROUNDUP($B5 / ('Scythe Stats'!$E$10 * (1 - $D5 / 100)), 0)</f>
        <v>42</v>
      </c>
    </row>
    <row r="6" spans="1:32" x14ac:dyDescent="0.3">
      <c r="A6" s="1">
        <v>5</v>
      </c>
      <c r="B6">
        <v>1150</v>
      </c>
      <c r="C6">
        <v>0</v>
      </c>
      <c r="D6">
        <v>65</v>
      </c>
      <c r="E6">
        <v>375</v>
      </c>
      <c r="F6">
        <f t="shared" si="0"/>
        <v>1235.7997523054455</v>
      </c>
      <c r="H6">
        <f>IF('Sword Stats'!$E$2 - $C6 &gt; 0, ROUNDUP($B6 / ('Sword Stats'!$E$2 - $C6) / (1 - $D6/100), 0), 100)</f>
        <v>74</v>
      </c>
      <c r="I6">
        <f>IF('Sword Stats'!$E$3 - $C6 &gt; 0, ROUNDUP($B6 / ('Sword Stats'!$E$3 - $C6) / (1 - $D6/100), 0), 100)</f>
        <v>52</v>
      </c>
      <c r="J6">
        <f>IF('Sword Stats'!$E$4 - $C6 &gt; 0, ROUNDUP($B6 / ('Sword Stats'!$E$4 - $C6) / (1 - $D6/100), 0), 100)</f>
        <v>39</v>
      </c>
      <c r="K6">
        <f>IF('Sword Stats'!$E$5 - $C6 &gt; 0, ROUNDUP($B6 / ('Sword Stats'!$E$5 - $C6) / (1 - $D6/100), 0), 100)</f>
        <v>30</v>
      </c>
      <c r="L6">
        <f>IF('Sword Stats'!$E$6 - $C6 &gt; 0, ROUNDUP($B6 / ('Sword Stats'!$E$6 - $C6) / (1 - $D6/100), 0), 100)</f>
        <v>24</v>
      </c>
      <c r="M6">
        <f>IF('Sword Stats'!$E$7 - $C6 &gt; 0, ROUNDUP($B6 / ('Sword Stats'!$E$7 - $C6) / (1 - $D6/100), 0), 100)</f>
        <v>21</v>
      </c>
      <c r="N6">
        <f>IF('Sword Stats'!$E$8 - $C6 &gt; 0, ROUNDUP($B6 / ('Sword Stats'!$E$8 - $C6) / (1 - $D6/100), 0), 100)</f>
        <v>17</v>
      </c>
      <c r="O6">
        <f>IF('Sword Stats'!$E$9 - $C6 &gt; 0, ROUNDUP($B6 / ('Sword Stats'!$E$9 - $C6) / (1 - $D6/100), 0), 100)</f>
        <v>55</v>
      </c>
      <c r="Q6">
        <f>IF('Axe Stats'!$E$2 - $C6 &gt; 0, ROUNDUP($B6 / ('Axe Stats'!$E$2 - $C6), 0), 100)</f>
        <v>11</v>
      </c>
      <c r="R6">
        <f>IF('Axe Stats'!$E$3 - $C6 &gt; 0, ROUNDUP($B6 / ('Axe Stats'!$E$3 - $C6), 0), 100)</f>
        <v>8</v>
      </c>
      <c r="S6">
        <f>IF('Axe Stats'!$E$4 - $C6 &gt; 0, ROUNDUP($B6 / ('Axe Stats'!$E$4 - $C6), 0), 100)</f>
        <v>6</v>
      </c>
      <c r="T6">
        <f>IF('Axe Stats'!$E$5 - $C6 &gt; 0, ROUNDUP($B6 / ('Axe Stats'!$E$5 - $C6), 0), 100)</f>
        <v>5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4</v>
      </c>
      <c r="X6">
        <f>ROUNDUP($B6 / ('Scythe Stats'!$E$2 * (1 - $D6 / 100)), 0)</f>
        <v>107</v>
      </c>
      <c r="Y6">
        <f>ROUNDUP($B6 / ('Scythe Stats'!$E$3 * (1 - $D6 / 100)), 0)</f>
        <v>77</v>
      </c>
      <c r="Z6">
        <f>ROUNDUP($B6 / ('Scythe Stats'!$E$4 * (1 - $D6 / 100)), 0)</f>
        <v>57</v>
      </c>
      <c r="AA6">
        <f>ROUNDUP($B6 / ('Scythe Stats'!$E$5 * (1 - $D6 / 100)), 0)</f>
        <v>42</v>
      </c>
      <c r="AB6">
        <f>ROUNDUP($B6 / ('Scythe Stats'!$E$6 * (1 - $D6 / 100)), 0)</f>
        <v>32</v>
      </c>
      <c r="AC6">
        <f>ROUNDUP($B6 / ('Scythe Stats'!$E$7 * (1 - $D6 / 100)), 0)</f>
        <v>25</v>
      </c>
      <c r="AD6">
        <f>ROUNDUP($B6 / ('Scythe Stats'!$E$8 * (1 - $D6 / 100)), 0)</f>
        <v>88</v>
      </c>
      <c r="AE6">
        <f>ROUNDUP($B6 / ('Scythe Stats'!$E$9 * (1 - $D6 / 100)), 0)</f>
        <v>74</v>
      </c>
      <c r="AF6">
        <f>ROUNDUP($B6 / ('Scythe Stats'!$E$10 * (1 - $D6 / 100)), 0)</f>
        <v>63</v>
      </c>
    </row>
    <row r="12" spans="1:32" x14ac:dyDescent="0.3">
      <c r="B12" t="s">
        <v>4</v>
      </c>
      <c r="C12" s="2">
        <v>0.15</v>
      </c>
    </row>
    <row r="13" spans="1:32" x14ac:dyDescent="0.3">
      <c r="B13" t="s">
        <v>5</v>
      </c>
      <c r="C13" s="2">
        <v>0.15</v>
      </c>
    </row>
    <row r="14" spans="1:32" x14ac:dyDescent="0.3">
      <c r="B14" t="s">
        <v>22</v>
      </c>
      <c r="C14"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9FDE-125C-4670-8D55-077CB7087041}">
  <dimension ref="A1:AF14"/>
  <sheetViews>
    <sheetView zoomScale="115" zoomScaleNormal="115" workbookViewId="0">
      <pane xSplit="1" topLeftCell="B1" activePane="topRight" state="frozen"/>
      <selection pane="topRight" activeCell="D2" sqref="D2:D6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425</v>
      </c>
      <c r="C2">
        <v>0</v>
      </c>
      <c r="D2">
        <v>5</v>
      </c>
      <c r="E2">
        <v>80</v>
      </c>
      <c r="F2">
        <f>($B2 + 3 * $C2) / 10 / (1 - $D2 * 0.006) *POWER($E2, 0.75) * $C$14 / 13</f>
        <v>85.647548972000095</v>
      </c>
      <c r="H2">
        <f>IF('Sword Stats'!$E$2 - $C2 &gt; 0, ROUNDUP($B2 / ('Sword Stats'!$E$2 - $C2) / (1 - $D2/100), 0), 100)</f>
        <v>10</v>
      </c>
      <c r="I2">
        <f>IF('Sword Stats'!$E$3 - $C2 &gt; 0, ROUNDUP($B2 / ('Sword Stats'!$E$3 - $C2) / (1 - $D2/100), 0), 100)</f>
        <v>8</v>
      </c>
      <c r="J2">
        <f>IF('Sword Stats'!$E$4 - $C2 &gt; 0, ROUNDUP($B2 / ('Sword Stats'!$E$4 - $C2) / (1 - $D2/100), 0), 100)</f>
        <v>6</v>
      </c>
      <c r="K2">
        <f>IF('Sword Stats'!$E$5 - $C2 &gt; 0, ROUNDUP($B2 / ('Sword Stats'!$E$5 - $C2) / (1 - $D2/100), 0), 100)</f>
        <v>4</v>
      </c>
      <c r="L2">
        <f>IF('Sword Stats'!$E$6 - $C2 &gt; 0, ROUNDUP($B2 / ('Sword Stats'!$E$6 - $C2) / (1 - $D2/100), 0), 100)</f>
        <v>4</v>
      </c>
      <c r="M2">
        <f>IF('Sword Stats'!$E$7 - $C2 &gt; 0, ROUNDUP($B2 / ('Sword Stats'!$E$7 - $C2) / (1 - $D2/100), 0), 100)</f>
        <v>3</v>
      </c>
      <c r="N2">
        <f>IF('Sword Stats'!$E$8 - $C2 &gt; 0, ROUNDUP($B2 / ('Sword Stats'!$E$8 - $C2) / (1 - $D2/100), 0), 100)</f>
        <v>3</v>
      </c>
      <c r="O2">
        <f>IF('Sword Stats'!$E$9 - $C2 &gt; 0, ROUNDUP($B2 / ('Sword Stats'!$E$9 - $C2) / (1 - $D2/100), 0), 100)</f>
        <v>8</v>
      </c>
      <c r="Q2">
        <f>IF('Axe Stats'!$E$2 - $C2 &gt; 0, ROUNDUP($B2 / ('Axe Stats'!$E$2 - $C2), 0), 100)</f>
        <v>5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3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15</v>
      </c>
      <c r="Y2">
        <f>ROUNDUP($B2 / ('Scythe Stats'!$E$3 * (1 - $D2 / 100)), 0)</f>
        <v>11</v>
      </c>
      <c r="Z2">
        <f>ROUNDUP($B2 / ('Scythe Stats'!$E$4 * (1 - $D2 / 100)), 0)</f>
        <v>8</v>
      </c>
      <c r="AA2">
        <f>ROUNDUP($B2 / ('Scythe Stats'!$E$5 * (1 - $D2 / 100)), 0)</f>
        <v>6</v>
      </c>
      <c r="AB2">
        <f>ROUNDUP($B2 / ('Scythe Stats'!$E$6 * (1 - $D2 / 100)), 0)</f>
        <v>5</v>
      </c>
      <c r="AC2">
        <f>ROUNDUP($B2 / ('Scythe Stats'!$E$7 * (1 - $D2 / 100)), 0)</f>
        <v>4</v>
      </c>
      <c r="AD2">
        <f>ROUNDUP($B2 / ('Scythe Stats'!$E$8 * (1 - $D2 / 100)), 0)</f>
        <v>12</v>
      </c>
      <c r="AE2">
        <f>ROUNDUP($B2 / ('Scythe Stats'!$E$9 * (1 - $D2 / 100)), 0)</f>
        <v>10</v>
      </c>
      <c r="AF2">
        <f>ROUNDUP($B2 / ('Scythe Stats'!$E$10 * (1 - $D2 / 100)), 0)</f>
        <v>9</v>
      </c>
    </row>
    <row r="3" spans="1:32" x14ac:dyDescent="0.3">
      <c r="A3" s="1">
        <v>2</v>
      </c>
      <c r="B3">
        <v>525</v>
      </c>
      <c r="C3">
        <v>2</v>
      </c>
      <c r="D3">
        <v>10</v>
      </c>
      <c r="E3">
        <v>100</v>
      </c>
      <c r="F3">
        <f t="shared" ref="F3:F8" si="0">($B3 + 3 * $C3) / 10 / (1 - $D3 * 0.006) *POWER($E3, 0.75) * $C$14 / 13</f>
        <v>130.54099555416855</v>
      </c>
      <c r="H3">
        <f>IF('Sword Stats'!$E$2 - $C3 &gt; 0, ROUNDUP($B3 / ('Sword Stats'!$E$2 - $C3) / (1 - $D3/100), 0), 100)</f>
        <v>14</v>
      </c>
      <c r="I3">
        <f>IF('Sword Stats'!$E$3 - $C3 &gt; 0, ROUNDUP($B3 / ('Sword Stats'!$E$3 - $C3) / (1 - $D3/100), 0), 100)</f>
        <v>10</v>
      </c>
      <c r="J3">
        <f>IF('Sword Stats'!$E$4 - $C3 &gt; 0, ROUNDUP($B3 / ('Sword Stats'!$E$4 - $C3) / (1 - $D3/100), 0), 100)</f>
        <v>7</v>
      </c>
      <c r="K3">
        <f>IF('Sword Stats'!$E$5 - $C3 &gt; 0, ROUNDUP($B3 / ('Sword Stats'!$E$5 - $C3) / (1 - $D3/100), 0), 100)</f>
        <v>6</v>
      </c>
      <c r="L3">
        <f>IF('Sword Stats'!$E$6 - $C3 &gt; 0, ROUNDUP($B3 / ('Sword Stats'!$E$6 - $C3) / (1 - $D3/100), 0), 100)</f>
        <v>5</v>
      </c>
      <c r="M3">
        <f>IF('Sword Stats'!$E$7 - $C3 &gt; 0, ROUNDUP($B3 / ('Sword Stats'!$E$7 - $C3) / (1 - $D3/100), 0), 100)</f>
        <v>4</v>
      </c>
      <c r="N3">
        <f>IF('Sword Stats'!$E$8 - $C3 &gt; 0, ROUNDUP($B3 / ('Sword Stats'!$E$8 - $C3) / (1 - $D3/100), 0), 100)</f>
        <v>4</v>
      </c>
      <c r="O3">
        <f>IF('Sword Stats'!$E$9 - $C3 &gt; 0, ROUNDUP($B3 / ('Sword Stats'!$E$9 - $C3) / (1 - $D3/100), 0), 100)</f>
        <v>11</v>
      </c>
      <c r="Q3">
        <f>IF('Axe Stats'!$E$2 - $C3 &gt; 0, ROUNDUP($B3 / ('Axe Stats'!$E$2 - $C3), 0), 100)</f>
        <v>6</v>
      </c>
      <c r="R3">
        <f>IF('Axe Stats'!$E$3 - $C3 &gt; 0, ROUNDUP($B3 / ('Axe Stats'!$E$3 - $C3), 0), 100)</f>
        <v>4</v>
      </c>
      <c r="S3">
        <f>IF('Axe Stats'!$E$4 - $C3 &gt; 0, ROUNDUP($B3 / ('Axe Stats'!$E$4 - $C3), 0), 100)</f>
        <v>3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19</v>
      </c>
      <c r="Y3">
        <f>ROUNDUP($B3 / ('Scythe Stats'!$E$3 * (1 - $D3 / 100)), 0)</f>
        <v>14</v>
      </c>
      <c r="Z3">
        <f>ROUNDUP($B3 / ('Scythe Stats'!$E$4 * (1 - $D3 / 100)), 0)</f>
        <v>11</v>
      </c>
      <c r="AA3">
        <f>ROUNDUP($B3 / ('Scythe Stats'!$E$5 * (1 - $D3 / 100)), 0)</f>
        <v>8</v>
      </c>
      <c r="AB3">
        <f>ROUNDUP($B3 / ('Scythe Stats'!$E$6 * (1 - $D3 / 100)), 0)</f>
        <v>6</v>
      </c>
      <c r="AC3">
        <f>ROUNDUP($B3 / ('Scythe Stats'!$E$7 * (1 - $D3 / 100)), 0)</f>
        <v>5</v>
      </c>
      <c r="AD3">
        <f>ROUNDUP($B3 / ('Scythe Stats'!$E$8 * (1 - $D3 / 100)), 0)</f>
        <v>16</v>
      </c>
      <c r="AE3">
        <f>ROUNDUP($B3 / ('Scythe Stats'!$E$9 * (1 - $D3 / 100)), 0)</f>
        <v>13</v>
      </c>
      <c r="AF3">
        <f>ROUNDUP($B3 / ('Scythe Stats'!$E$10 * (1 - $D3 / 100)), 0)</f>
        <v>12</v>
      </c>
    </row>
    <row r="4" spans="1:32" x14ac:dyDescent="0.3">
      <c r="A4" s="1">
        <v>3</v>
      </c>
      <c r="B4">
        <v>650</v>
      </c>
      <c r="C4">
        <v>5</v>
      </c>
      <c r="D4">
        <v>15</v>
      </c>
      <c r="E4">
        <v>120</v>
      </c>
      <c r="F4">
        <f t="shared" si="0"/>
        <v>193.61831688386863</v>
      </c>
      <c r="H4">
        <f>IF('Sword Stats'!$E$2 - $C4 &gt; 0, ROUNDUP($B4 / ('Sword Stats'!$E$2 - $C4) / (1 - $D4/100), 0), 100)</f>
        <v>20</v>
      </c>
      <c r="I4">
        <f>IF('Sword Stats'!$E$3 - $C4 &gt; 0, ROUNDUP($B4 / ('Sword Stats'!$E$3 - $C4) / (1 - $D4/100), 0), 100)</f>
        <v>14</v>
      </c>
      <c r="J4">
        <f>IF('Sword Stats'!$E$4 - $C4 &gt; 0, ROUNDUP($B4 / ('Sword Stats'!$E$4 - $C4) / (1 - $D4/100), 0), 100)</f>
        <v>10</v>
      </c>
      <c r="K4">
        <f>IF('Sword Stats'!$E$5 - $C4 &gt; 0, ROUNDUP($B4 / ('Sword Stats'!$E$5 - $C4) / (1 - $D4/100), 0), 100)</f>
        <v>8</v>
      </c>
      <c r="L4">
        <f>IF('Sword Stats'!$E$6 - $C4 &gt; 0, ROUNDUP($B4 / ('Sword Stats'!$E$6 - $C4) / (1 - $D4/100), 0), 100)</f>
        <v>6</v>
      </c>
      <c r="M4">
        <f>IF('Sword Stats'!$E$7 - $C4 &gt; 0, ROUNDUP($B4 / ('Sword Stats'!$E$7 - $C4) / (1 - $D4/100), 0), 100)</f>
        <v>5</v>
      </c>
      <c r="N4">
        <f>IF('Sword Stats'!$E$8 - $C4 &gt; 0, ROUNDUP($B4 / ('Sword Stats'!$E$8 - $C4) / (1 - $D4/100), 0), 100)</f>
        <v>5</v>
      </c>
      <c r="O4">
        <f>IF('Sword Stats'!$E$9 - $C4 &gt; 0, ROUNDUP($B4 / ('Sword Stats'!$E$9 - $C4) / (1 - $D4/100), 0), 100)</f>
        <v>14</v>
      </c>
      <c r="Q4">
        <f>IF('Axe Stats'!$E$2 - $C4 &gt; 0, ROUNDUP($B4 / ('Axe Stats'!$E$2 - $C4), 0), 100)</f>
        <v>7</v>
      </c>
      <c r="R4">
        <f>IF('Axe Stats'!$E$3 - $C4 &gt; 0, ROUNDUP($B4 / ('Axe Stats'!$E$3 - $C4), 0), 100)</f>
        <v>5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3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2</v>
      </c>
      <c r="X4">
        <f>ROUNDUP($B4 / ('Scythe Stats'!$E$2 * (1 - $D4 / 100)), 0)</f>
        <v>25</v>
      </c>
      <c r="Y4">
        <f>ROUNDUP($B4 / ('Scythe Stats'!$E$3 * (1 - $D4 / 100)), 0)</f>
        <v>18</v>
      </c>
      <c r="Z4">
        <f>ROUNDUP($B4 / ('Scythe Stats'!$E$4 * (1 - $D4 / 100)), 0)</f>
        <v>14</v>
      </c>
      <c r="AA4">
        <f>ROUNDUP($B4 / ('Scythe Stats'!$E$5 * (1 - $D4 / 100)), 0)</f>
        <v>10</v>
      </c>
      <c r="AB4">
        <f>ROUNDUP($B4 / ('Scythe Stats'!$E$6 * (1 - $D4 / 100)), 0)</f>
        <v>8</v>
      </c>
      <c r="AC4">
        <f>ROUNDUP($B4 / ('Scythe Stats'!$E$7 * (1 - $D4 / 100)), 0)</f>
        <v>6</v>
      </c>
      <c r="AD4">
        <f>ROUNDUP($B4 / ('Scythe Stats'!$E$8 * (1 - $D4 / 100)), 0)</f>
        <v>21</v>
      </c>
      <c r="AE4">
        <f>ROUNDUP($B4 / ('Scythe Stats'!$E$9 * (1 - $D4 / 100)), 0)</f>
        <v>17</v>
      </c>
      <c r="AF4">
        <f>ROUNDUP($B4 / ('Scythe Stats'!$E$10 * (1 - $D4 / 100)), 0)</f>
        <v>15</v>
      </c>
    </row>
    <row r="5" spans="1:32" x14ac:dyDescent="0.3">
      <c r="A5" s="1">
        <v>4</v>
      </c>
      <c r="B5">
        <v>750</v>
      </c>
      <c r="C5">
        <v>8</v>
      </c>
      <c r="D5">
        <v>20</v>
      </c>
      <c r="E5">
        <v>150</v>
      </c>
      <c r="F5">
        <f t="shared" si="0"/>
        <v>275.49072744198349</v>
      </c>
      <c r="H5">
        <f>IF('Sword Stats'!$E$2 - $C5 &gt; 0, ROUNDUP($B5 / ('Sword Stats'!$E$2 - $C5) / (1 - $D5/100), 0), 100)</f>
        <v>26</v>
      </c>
      <c r="I5">
        <f>IF('Sword Stats'!$E$3 - $C5 &gt; 0, ROUNDUP($B5 / ('Sword Stats'!$E$3 - $C5) / (1 - $D5/100), 0), 100)</f>
        <v>17</v>
      </c>
      <c r="J5">
        <f>IF('Sword Stats'!$E$4 - $C5 &gt; 0, ROUNDUP($B5 / ('Sword Stats'!$E$4 - $C5) / (1 - $D5/100), 0), 100)</f>
        <v>12</v>
      </c>
      <c r="K5">
        <f>IF('Sword Stats'!$E$5 - $C5 &gt; 0, ROUNDUP($B5 / ('Sword Stats'!$E$5 - $C5) / (1 - $D5/100), 0), 100)</f>
        <v>9</v>
      </c>
      <c r="L5">
        <f>IF('Sword Stats'!$E$6 - $C5 &gt; 0, ROUNDUP($B5 / ('Sword Stats'!$E$6 - $C5) / (1 - $D5/100), 0), 100)</f>
        <v>8</v>
      </c>
      <c r="M5">
        <f>IF('Sword Stats'!$E$7 - $C5 &gt; 0, ROUNDUP($B5 / ('Sword Stats'!$E$7 - $C5) / (1 - $D5/100), 0), 100)</f>
        <v>7</v>
      </c>
      <c r="N5">
        <f>IF('Sword Stats'!$E$8 - $C5 &gt; 0, ROUNDUP($B5 / ('Sword Stats'!$E$8 - $C5) / (1 - $D5/100), 0), 100)</f>
        <v>6</v>
      </c>
      <c r="O5">
        <f>IF('Sword Stats'!$E$9 - $C5 &gt; 0, ROUNDUP($B5 / ('Sword Stats'!$E$9 - $C5) / (1 - $D5/100), 0), 100)</f>
        <v>19</v>
      </c>
      <c r="Q5">
        <f>IF('Axe Stats'!$E$2 - $C5 &gt; 0, ROUNDUP($B5 / ('Axe Stats'!$E$2 - $C5), 0), 100)</f>
        <v>8</v>
      </c>
      <c r="R5">
        <f>IF('Axe Stats'!$E$3 - $C5 &gt; 0, ROUNDUP($B5 / ('Axe Stats'!$E$3 - $C5), 0), 100)</f>
        <v>6</v>
      </c>
      <c r="S5">
        <f>IF('Axe Stats'!$E$4 - $C5 &gt; 0, ROUNDUP($B5 / ('Axe Stats'!$E$4 - $C5), 0), 100)</f>
        <v>4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3</v>
      </c>
      <c r="X5">
        <f>ROUNDUP($B5 / ('Scythe Stats'!$E$2 * (1 - $D5 / 100)), 0)</f>
        <v>31</v>
      </c>
      <c r="Y5">
        <f>ROUNDUP($B5 / ('Scythe Stats'!$E$3 * (1 - $D5 / 100)), 0)</f>
        <v>22</v>
      </c>
      <c r="Z5">
        <f>ROUNDUP($B5 / ('Scythe Stats'!$E$4 * (1 - $D5 / 100)), 0)</f>
        <v>17</v>
      </c>
      <c r="AA5">
        <f>ROUNDUP($B5 / ('Scythe Stats'!$E$5 * (1 - $D5 / 100)), 0)</f>
        <v>12</v>
      </c>
      <c r="AB5">
        <f>ROUNDUP($B5 / ('Scythe Stats'!$E$6 * (1 - $D5 / 100)), 0)</f>
        <v>10</v>
      </c>
      <c r="AC5">
        <f>ROUNDUP($B5 / ('Scythe Stats'!$E$7 * (1 - $D5 / 100)), 0)</f>
        <v>7</v>
      </c>
      <c r="AD5">
        <f>ROUNDUP($B5 / ('Scythe Stats'!$E$8 * (1 - $D5 / 100)), 0)</f>
        <v>25</v>
      </c>
      <c r="AE5">
        <f>ROUNDUP($B5 / ('Scythe Stats'!$E$9 * (1 - $D5 / 100)), 0)</f>
        <v>21</v>
      </c>
      <c r="AF5">
        <f>ROUNDUP($B5 / ('Scythe Stats'!$E$10 * (1 - $D5 / 100)), 0)</f>
        <v>18</v>
      </c>
    </row>
    <row r="6" spans="1:32" x14ac:dyDescent="0.3">
      <c r="A6" s="1">
        <v>5</v>
      </c>
      <c r="B6">
        <v>875</v>
      </c>
      <c r="C6">
        <v>15</v>
      </c>
      <c r="D6">
        <v>30</v>
      </c>
      <c r="E6">
        <v>165</v>
      </c>
      <c r="F6">
        <f t="shared" si="0"/>
        <v>377.45674122796629</v>
      </c>
      <c r="H6">
        <f>IF('Sword Stats'!$E$2 - $C6 &gt; 0, ROUNDUP($B6 / ('Sword Stats'!$E$2 - $C6) / (1 - $D6/100), 0), 100)</f>
        <v>42</v>
      </c>
      <c r="I6">
        <f>IF('Sword Stats'!$E$3 - $C6 &gt; 0, ROUNDUP($B6 / ('Sword Stats'!$E$3 - $C6) / (1 - $D6/100), 0), 100)</f>
        <v>26</v>
      </c>
      <c r="J6">
        <f>IF('Sword Stats'!$E$4 - $C6 &gt; 0, ROUNDUP($B6 / ('Sword Stats'!$E$4 - $C6) / (1 - $D6/100), 0), 100)</f>
        <v>18</v>
      </c>
      <c r="K6">
        <f>IF('Sword Stats'!$E$5 - $C6 &gt; 0, ROUNDUP($B6 / ('Sword Stats'!$E$5 - $C6) / (1 - $D6/100), 0), 100)</f>
        <v>13</v>
      </c>
      <c r="L6">
        <f>IF('Sword Stats'!$E$6 - $C6 &gt; 0, ROUNDUP($B6 / ('Sword Stats'!$E$6 - $C6) / (1 - $D6/100), 0), 100)</f>
        <v>11</v>
      </c>
      <c r="M6">
        <f>IF('Sword Stats'!$E$7 - $C6 &gt; 0, ROUNDUP($B6 / ('Sword Stats'!$E$7 - $C6) / (1 - $D6/100), 0), 100)</f>
        <v>9</v>
      </c>
      <c r="N6">
        <f>IF('Sword Stats'!$E$8 - $C6 &gt; 0, ROUNDUP($B6 / ('Sword Stats'!$E$8 - $C6) / (1 - $D6/100), 0), 100)</f>
        <v>7</v>
      </c>
      <c r="O6">
        <f>IF('Sword Stats'!$E$9 - $C6 &gt; 0, ROUNDUP($B6 / ('Sword Stats'!$E$9 - $C6) / (1 - $D6/100), 0), 100)</f>
        <v>28</v>
      </c>
      <c r="Q6">
        <f>IF('Axe Stats'!$E$2 - $C6 &gt; 0, ROUNDUP($B6 / ('Axe Stats'!$E$2 - $C6), 0), 100)</f>
        <v>10</v>
      </c>
      <c r="R6">
        <f>IF('Axe Stats'!$E$3 - $C6 &gt; 0, ROUNDUP($B6 / ('Axe Stats'!$E$3 - $C6), 0), 100)</f>
        <v>7</v>
      </c>
      <c r="S6">
        <f>IF('Axe Stats'!$E$4 - $C6 &gt; 0, ROUNDUP($B6 / ('Axe Stats'!$E$4 - $C6), 0), 100)</f>
        <v>5</v>
      </c>
      <c r="T6">
        <f>IF('Axe Stats'!$E$5 - $C6 &gt; 0, ROUNDUP($B6 / ('Axe Stats'!$E$5 - $C6), 0), 100)</f>
        <v>4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41</v>
      </c>
      <c r="Y6">
        <f>ROUNDUP($B6 / ('Scythe Stats'!$E$3 * (1 - $D6 / 100)), 0)</f>
        <v>30</v>
      </c>
      <c r="Z6">
        <f>ROUNDUP($B6 / ('Scythe Stats'!$E$4 * (1 - $D6 / 100)), 0)</f>
        <v>22</v>
      </c>
      <c r="AA6">
        <f>ROUNDUP($B6 / ('Scythe Stats'!$E$5 * (1 - $D6 / 100)), 0)</f>
        <v>16</v>
      </c>
      <c r="AB6">
        <f>ROUNDUP($B6 / ('Scythe Stats'!$E$6 * (1 - $D6 / 100)), 0)</f>
        <v>13</v>
      </c>
      <c r="AC6">
        <f>ROUNDUP($B6 / ('Scythe Stats'!$E$7 * (1 - $D6 / 100)), 0)</f>
        <v>10</v>
      </c>
      <c r="AD6">
        <f>ROUNDUP($B6 / ('Scythe Stats'!$E$8 * (1 - $D6 / 100)), 0)</f>
        <v>34</v>
      </c>
      <c r="AE6">
        <f>ROUNDUP($B6 / ('Scythe Stats'!$E$9 * (1 - $D6 / 100)), 0)</f>
        <v>28</v>
      </c>
      <c r="AF6">
        <f>ROUNDUP($B6 / ('Scythe Stats'!$E$10 * (1 - $D6 / 100)), 0)</f>
        <v>24</v>
      </c>
    </row>
    <row r="7" spans="1:32" x14ac:dyDescent="0.3">
      <c r="A7" s="1">
        <v>6</v>
      </c>
      <c r="B7">
        <v>1000</v>
      </c>
      <c r="C7">
        <v>20</v>
      </c>
      <c r="D7">
        <v>35</v>
      </c>
      <c r="E7">
        <v>190</v>
      </c>
      <c r="F7">
        <f t="shared" si="0"/>
        <v>501.79257139378285</v>
      </c>
      <c r="H7">
        <f>IF('Sword Stats'!$E$2 - $C7 &gt; 0, ROUNDUP($B7 / ('Sword Stats'!$E$2 - $C7) / (1 - $D7/100), 0), 100)</f>
        <v>62</v>
      </c>
      <c r="I7">
        <f>IF('Sword Stats'!$E$3 - $C7 &gt; 0, ROUNDUP($B7 / ('Sword Stats'!$E$3 - $C7) / (1 - $D7/100), 0), 100)</f>
        <v>36</v>
      </c>
      <c r="J7">
        <f>IF('Sword Stats'!$E$4 - $C7 &gt; 0, ROUNDUP($B7 / ('Sword Stats'!$E$4 - $C7) / (1 - $D7/100), 0), 100)</f>
        <v>24</v>
      </c>
      <c r="K7">
        <f>IF('Sword Stats'!$E$5 - $C7 &gt; 0, ROUNDUP($B7 / ('Sword Stats'!$E$5 - $C7) / (1 - $D7/100), 0), 100)</f>
        <v>17</v>
      </c>
      <c r="L7">
        <f>IF('Sword Stats'!$E$6 - $C7 &gt; 0, ROUNDUP($B7 / ('Sword Stats'!$E$6 - $C7) / (1 - $D7/100), 0), 100)</f>
        <v>13</v>
      </c>
      <c r="M7">
        <f>IF('Sword Stats'!$E$7 - $C7 &gt; 0, ROUNDUP($B7 / ('Sword Stats'!$E$7 - $C7) / (1 - $D7/100), 0), 100)</f>
        <v>11</v>
      </c>
      <c r="N7">
        <f>IF('Sword Stats'!$E$8 - $C7 &gt; 0, ROUNDUP($B7 / ('Sword Stats'!$E$8 - $C7) / (1 - $D7/100), 0), 100)</f>
        <v>9</v>
      </c>
      <c r="O7">
        <f>IF('Sword Stats'!$E$9 - $C7 &gt; 0, ROUNDUP($B7 / ('Sword Stats'!$E$9 - $C7) / (1 - $D7/100), 0), 100)</f>
        <v>39</v>
      </c>
      <c r="Q7">
        <f>IF('Axe Stats'!$E$2 - $C7 &gt; 0, ROUNDUP($B7 / ('Axe Stats'!$E$2 - $C7), 0), 100)</f>
        <v>12</v>
      </c>
      <c r="R7">
        <f>IF('Axe Stats'!$E$3 - $C7 &gt; 0, ROUNDUP($B7 / ('Axe Stats'!$E$3 - $C7), 0), 100)</f>
        <v>8</v>
      </c>
      <c r="S7">
        <f>IF('Axe Stats'!$E$4 - $C7 &gt; 0, ROUNDUP($B7 / ('Axe Stats'!$E$4 - $C7), 0), 100)</f>
        <v>6</v>
      </c>
      <c r="T7">
        <f>IF('Axe Stats'!$E$5 - $C7 &gt; 0, ROUNDUP($B7 / ('Axe Stats'!$E$5 - $C7), 0), 100)</f>
        <v>5</v>
      </c>
      <c r="U7">
        <f>IF('Axe Stats'!$E$6 - $C7 &gt; 0, ROUNDUP($B7 / ('Axe Stats'!$E$6 - $C7), 0), 100)</f>
        <v>4</v>
      </c>
      <c r="V7">
        <f>IF('Axe Stats'!$E$7 - $C7 &gt; 0, ROUNDUP($B7 / ('Axe Stats'!$E$7 - $C7), 0), 100)</f>
        <v>3</v>
      </c>
      <c r="X7">
        <f>ROUNDUP($B7 / ('Scythe Stats'!$E$2 * (1 - $D7 / 100)), 0)</f>
        <v>51</v>
      </c>
      <c r="Y7">
        <f>ROUNDUP($B7 / ('Scythe Stats'!$E$3 * (1 - $D7 / 100)), 0)</f>
        <v>36</v>
      </c>
      <c r="Z7">
        <f>ROUNDUP($B7 / ('Scythe Stats'!$E$4 * (1 - $D7 / 100)), 0)</f>
        <v>27</v>
      </c>
      <c r="AA7">
        <f>ROUNDUP($B7 / ('Scythe Stats'!$E$5 * (1 - $D7 / 100)), 0)</f>
        <v>20</v>
      </c>
      <c r="AB7">
        <f>ROUNDUP($B7 / ('Scythe Stats'!$E$6 * (1 - $D7 / 100)), 0)</f>
        <v>15</v>
      </c>
      <c r="AC7">
        <f>ROUNDUP($B7 / ('Scythe Stats'!$E$7 * (1 - $D7 / 100)), 0)</f>
        <v>12</v>
      </c>
      <c r="AD7">
        <f>ROUNDUP($B7 / ('Scythe Stats'!$E$8 * (1 - $D7 / 100)), 0)</f>
        <v>42</v>
      </c>
      <c r="AE7">
        <f>ROUNDUP($B7 / ('Scythe Stats'!$E$9 * (1 - $D7 / 100)), 0)</f>
        <v>35</v>
      </c>
      <c r="AF7">
        <f>ROUNDUP($B7 / ('Scythe Stats'!$E$10 * (1 - $D7 / 100)), 0)</f>
        <v>30</v>
      </c>
    </row>
    <row r="8" spans="1:32" x14ac:dyDescent="0.3">
      <c r="A8" s="1">
        <v>7</v>
      </c>
      <c r="B8">
        <v>1125</v>
      </c>
      <c r="C8">
        <v>25</v>
      </c>
      <c r="D8">
        <v>40</v>
      </c>
      <c r="E8">
        <v>210</v>
      </c>
      <c r="F8">
        <f t="shared" si="0"/>
        <v>636.52047441816114</v>
      </c>
      <c r="H8">
        <f>IF('Sword Stats'!$E$2 - $C8 &gt; 0, ROUNDUP($B8 / ('Sword Stats'!$E$2 - $C8) / (1 - $D8/100), 0), 100)</f>
        <v>94</v>
      </c>
      <c r="I8">
        <f>IF('Sword Stats'!$E$3 - $C8 &gt; 0, ROUNDUP($B8 / ('Sword Stats'!$E$3 - $C8) / (1 - $D8/100), 0), 100)</f>
        <v>49</v>
      </c>
      <c r="J8">
        <f>IF('Sword Stats'!$E$4 - $C8 &gt; 0, ROUNDUP($B8 / ('Sword Stats'!$E$4 - $C8) / (1 - $D8/100), 0), 100)</f>
        <v>31</v>
      </c>
      <c r="K8">
        <f>IF('Sword Stats'!$E$5 - $C8 &gt; 0, ROUNDUP($B8 / ('Sword Stats'!$E$5 - $C8) / (1 - $D8/100), 0), 100)</f>
        <v>22</v>
      </c>
      <c r="L8">
        <f>IF('Sword Stats'!$E$6 - $C8 &gt; 0, ROUNDUP($B8 / ('Sword Stats'!$E$6 - $C8) / (1 - $D8/100), 0), 100)</f>
        <v>17</v>
      </c>
      <c r="M8">
        <f>IF('Sword Stats'!$E$7 - $C8 &gt; 0, ROUNDUP($B8 / ('Sword Stats'!$E$7 - $C8) / (1 - $D8/100), 0), 100)</f>
        <v>14</v>
      </c>
      <c r="N8">
        <f>IF('Sword Stats'!$E$8 - $C8 &gt; 0, ROUNDUP($B8 / ('Sword Stats'!$E$8 - $C8) / (1 - $D8/100), 0), 100)</f>
        <v>12</v>
      </c>
      <c r="O8">
        <f>IF('Sword Stats'!$E$9 - $C8 &gt; 0, ROUNDUP($B8 / ('Sword Stats'!$E$9 - $C8) / (1 - $D8/100), 0), 100)</f>
        <v>54</v>
      </c>
      <c r="Q8">
        <f>IF('Axe Stats'!$E$2 - $C8 &gt; 0, ROUNDUP($B8 / ('Axe Stats'!$E$2 - $C8), 0), 100)</f>
        <v>15</v>
      </c>
      <c r="R8">
        <f>IF('Axe Stats'!$E$3 - $C8 &gt; 0, ROUNDUP($B8 / ('Axe Stats'!$E$3 - $C8), 0), 100)</f>
        <v>10</v>
      </c>
      <c r="S8">
        <f>IF('Axe Stats'!$E$4 - $C8 &gt; 0, ROUNDUP($B8 / ('Axe Stats'!$E$4 - $C8), 0), 100)</f>
        <v>7</v>
      </c>
      <c r="T8">
        <f>IF('Axe Stats'!$E$5 - $C8 &gt; 0, ROUNDUP($B8 / ('Axe Stats'!$E$5 - $C8), 0), 100)</f>
        <v>6</v>
      </c>
      <c r="U8">
        <f>IF('Axe Stats'!$E$6 - $C8 &gt; 0, ROUNDUP($B8 / ('Axe Stats'!$E$6 - $C8), 0), 100)</f>
        <v>5</v>
      </c>
      <c r="V8">
        <f>IF('Axe Stats'!$E$7 - $C8 &gt; 0, ROUNDUP($B8 / ('Axe Stats'!$E$7 - $C8), 0), 100)</f>
        <v>4</v>
      </c>
      <c r="X8">
        <f>ROUNDUP($B8 / ('Scythe Stats'!$E$2 * (1 - $D8 / 100)), 0)</f>
        <v>61</v>
      </c>
      <c r="Y8">
        <f>ROUNDUP($B8 / ('Scythe Stats'!$E$3 * (1 - $D8 / 100)), 0)</f>
        <v>44</v>
      </c>
      <c r="Z8">
        <f>ROUNDUP($B8 / ('Scythe Stats'!$E$4 * (1 - $D8 / 100)), 0)</f>
        <v>33</v>
      </c>
      <c r="AA8">
        <f>ROUNDUP($B8 / ('Scythe Stats'!$E$5 * (1 - $D8 / 100)), 0)</f>
        <v>24</v>
      </c>
      <c r="AB8">
        <f>ROUNDUP($B8 / ('Scythe Stats'!$E$6 * (1 - $D8 / 100)), 0)</f>
        <v>19</v>
      </c>
      <c r="AC8">
        <f>ROUNDUP($B8 / ('Scythe Stats'!$E$7 * (1 - $D8 / 100)), 0)</f>
        <v>14</v>
      </c>
      <c r="AD8">
        <f>ROUNDUP($B8 / ('Scythe Stats'!$E$8 * (1 - $D8 / 100)), 0)</f>
        <v>50</v>
      </c>
      <c r="AE8">
        <f>ROUNDUP($B8 / ('Scythe Stats'!$E$9 * (1 - $D8 / 100)), 0)</f>
        <v>42</v>
      </c>
      <c r="AF8">
        <f>ROUNDUP($B8 / ('Scythe Stats'!$E$10 * (1 - $D8 / 100)), 0)</f>
        <v>36</v>
      </c>
    </row>
    <row r="12" spans="1:32" x14ac:dyDescent="0.3">
      <c r="B12" t="s">
        <v>4</v>
      </c>
      <c r="C12" s="2">
        <v>0.2</v>
      </c>
    </row>
    <row r="13" spans="1:32" x14ac:dyDescent="0.3">
      <c r="B13" t="s">
        <v>5</v>
      </c>
      <c r="C13" s="2">
        <v>0.25</v>
      </c>
    </row>
    <row r="14" spans="1:32" x14ac:dyDescent="0.3">
      <c r="B14" t="s">
        <v>22</v>
      </c>
      <c r="C14">
        <v>0.95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911F-8BB2-494F-A023-86A2B36F7995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90</v>
      </c>
      <c r="C2">
        <v>25</v>
      </c>
      <c r="D2">
        <v>0</v>
      </c>
      <c r="E2">
        <v>12</v>
      </c>
      <c r="F2">
        <f>($B2 + 3 * $C2) / 10 / (1 - $D2 * 0.006) *POWER($E2, 0.75) * $C$14 / 13</f>
        <v>40.916316634819481</v>
      </c>
      <c r="H2">
        <f>IF('Sword Stats'!$E$2 - $C2 &gt; 0, ROUNDUP($B2 / ('Sword Stats'!$E$2 - $C2) / (1 - $D2/100), 0), 100)</f>
        <v>5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2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1</v>
      </c>
      <c r="M2">
        <f>IF('Sword Stats'!$E$7 - $C2 &gt; 0, ROUNDUP($B2 / ('Sword Stats'!$E$7 - $C2) / (1 - $D2/100), 0), 100)</f>
        <v>1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1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3</v>
      </c>
      <c r="Y2">
        <f>ROUNDUP($B2 / ('Scythe Stats'!$E$3 * (1 - $D2 / 100)), 0)</f>
        <v>3</v>
      </c>
      <c r="Z2">
        <f>ROUNDUP($B2 / ('Scythe Stats'!$E$4 * (1 - $D2 / 100)), 0)</f>
        <v>2</v>
      </c>
      <c r="AA2">
        <f>ROUNDUP($B2 / ('Scythe Stats'!$E$5 * (1 - $D2 / 100)), 0)</f>
        <v>2</v>
      </c>
      <c r="AB2">
        <f>ROUNDUP($B2 / ('Scythe Stats'!$E$6 * (1 - $D2 / 100)), 0)</f>
        <v>1</v>
      </c>
      <c r="AC2">
        <f>ROUNDUP($B2 / ('Scythe Stats'!$E$7 * (1 - $D2 / 100)), 0)</f>
        <v>1</v>
      </c>
      <c r="AD2">
        <f>ROUNDUP($B2 / ('Scythe Stats'!$E$8 * (1 - $D2 / 100)), 0)</f>
        <v>3</v>
      </c>
      <c r="AE2">
        <f>ROUNDUP($B2 / ('Scythe Stats'!$E$9 * (1 - $D2 / 100)), 0)</f>
        <v>2</v>
      </c>
      <c r="AF2">
        <f>ROUNDUP($B2 / ('Scythe Stats'!$E$10 * (1 - $D2 / 100)), 0)</f>
        <v>2</v>
      </c>
    </row>
    <row r="3" spans="1:32" x14ac:dyDescent="0.3">
      <c r="A3" s="1">
        <v>2</v>
      </c>
      <c r="B3">
        <v>110</v>
      </c>
      <c r="C3">
        <v>35</v>
      </c>
      <c r="D3">
        <v>0</v>
      </c>
      <c r="E3">
        <v>15</v>
      </c>
      <c r="F3">
        <f t="shared" ref="F3:F8" si="0">($B3 + 3 * $C3) / 10 / (1 - $D3 * 0.006) *POWER($E3, 0.75) * $C$14 / 13</f>
        <v>63.028004338408941</v>
      </c>
      <c r="H3">
        <f>IF('Sword Stats'!$E$2 - $C3 &gt; 0, ROUNDUP($B3 / ('Sword Stats'!$E$2 - $C3) / (1 - $D3/100), 0), 100)</f>
        <v>11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2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1</v>
      </c>
      <c r="N3">
        <f>IF('Sword Stats'!$E$8 - $C3 &gt; 0, ROUNDUP($B3 / ('Sword Stats'!$E$8 - $C3) / (1 - $D3/100), 0), 100)</f>
        <v>1</v>
      </c>
      <c r="O3">
        <f>IF('Sword Stats'!$E$9 - $C3 &gt; 0, ROUNDUP($B3 / ('Sword Stats'!$E$9 - $C3) / (1 - $D3/100), 0), 100)</f>
        <v>5</v>
      </c>
      <c r="Q3">
        <f>IF('Axe Stats'!$E$2 - $C3 &gt; 0, ROUNDUP($B3 / ('Axe Stats'!$E$2 - $C3), 0), 100)</f>
        <v>2</v>
      </c>
      <c r="R3">
        <f>IF('Axe Stats'!$E$3 - $C3 &gt; 0, ROUNDUP($B3 / ('Axe Stats'!$E$3 - $C3), 0), 100)</f>
        <v>1</v>
      </c>
      <c r="S3">
        <f>IF('Axe Stats'!$E$4 - $C3 &gt; 0, ROUNDUP($B3 / ('Axe Stats'!$E$4 - $C3), 0), 100)</f>
        <v>1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4</v>
      </c>
      <c r="Y3">
        <f>ROUNDUP($B3 / ('Scythe Stats'!$E$3 * (1 - $D3 / 100)), 0)</f>
        <v>3</v>
      </c>
      <c r="Z3">
        <f>ROUNDUP($B3 / ('Scythe Stats'!$E$4 * (1 - $D3 / 100)), 0)</f>
        <v>2</v>
      </c>
      <c r="AA3">
        <f>ROUNDUP($B3 / ('Scythe Stats'!$E$5 * (1 - $D3 / 100)), 0)</f>
        <v>2</v>
      </c>
      <c r="AB3">
        <f>ROUNDUP($B3 / ('Scythe Stats'!$E$6 * (1 - $D3 / 100)), 0)</f>
        <v>2</v>
      </c>
      <c r="AC3">
        <f>ROUNDUP($B3 / ('Scythe Stats'!$E$7 * (1 - $D3 / 100)), 0)</f>
        <v>1</v>
      </c>
      <c r="AD3">
        <f>ROUNDUP($B3 / ('Scythe Stats'!$E$8 * (1 - $D3 / 100)), 0)</f>
        <v>3</v>
      </c>
      <c r="AE3">
        <f>ROUNDUP($B3 / ('Scythe Stats'!$E$9 * (1 - $D3 / 100)), 0)</f>
        <v>3</v>
      </c>
      <c r="AF3">
        <f>ROUNDUP($B3 / ('Scythe Stats'!$E$10 * (1 - $D3 / 100)), 0)</f>
        <v>3</v>
      </c>
    </row>
    <row r="4" spans="1:32" x14ac:dyDescent="0.3">
      <c r="A4" s="1">
        <v>3</v>
      </c>
      <c r="B4">
        <v>135</v>
      </c>
      <c r="C4">
        <v>50</v>
      </c>
      <c r="D4">
        <v>0</v>
      </c>
      <c r="E4">
        <v>18</v>
      </c>
      <c r="F4">
        <f t="shared" si="0"/>
        <v>95.791261109944941</v>
      </c>
      <c r="H4">
        <f>IF('Sword Stats'!$E$2 - $C4 &gt; 0, ROUNDUP($B4 / ('Sword Stats'!$E$2 - $C4) / (1 - $D4/100), 0), 100)</f>
        <v>100</v>
      </c>
      <c r="I4">
        <f>IF('Sword Stats'!$E$3 - $C4 &gt; 0, ROUNDUP($B4 / ('Sword Stats'!$E$3 - $C4) / (1 - $D4/100), 0), 100)</f>
        <v>10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2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1</v>
      </c>
      <c r="O4">
        <f>IF('Sword Stats'!$E$9 - $C4 &gt; 0, ROUNDUP($B4 / ('Sword Stats'!$E$9 - $C4) / (1 - $D4/100), 0), 100)</f>
        <v>14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1</v>
      </c>
      <c r="T4">
        <f>IF('Axe Stats'!$E$5 - $C4 &gt; 0, ROUNDUP($B4 / ('Axe Stats'!$E$5 - $C4), 0), 100)</f>
        <v>1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5</v>
      </c>
      <c r="Y4">
        <f>ROUNDUP($B4 / ('Scythe Stats'!$E$3 * (1 - $D4 / 100)), 0)</f>
        <v>4</v>
      </c>
      <c r="Z4">
        <f>ROUNDUP($B4 / ('Scythe Stats'!$E$4 * (1 - $D4 / 100)), 0)</f>
        <v>3</v>
      </c>
      <c r="AA4">
        <f>ROUNDUP($B4 / ('Scythe Stats'!$E$5 * (1 - $D4 / 100)), 0)</f>
        <v>2</v>
      </c>
      <c r="AB4">
        <f>ROUNDUP($B4 / ('Scythe Stats'!$E$6 * (1 - $D4 / 100)), 0)</f>
        <v>2</v>
      </c>
      <c r="AC4">
        <f>ROUNDUP($B4 / ('Scythe Stats'!$E$7 * (1 - $D4 / 100)), 0)</f>
        <v>1</v>
      </c>
      <c r="AD4">
        <f>ROUNDUP($B4 / ('Scythe Stats'!$E$8 * (1 - $D4 / 100)), 0)</f>
        <v>4</v>
      </c>
      <c r="AE4">
        <f>ROUNDUP($B4 / ('Scythe Stats'!$E$9 * (1 - $D4 / 100)), 0)</f>
        <v>3</v>
      </c>
      <c r="AF4">
        <f>ROUNDUP($B4 / ('Scythe Stats'!$E$10 * (1 - $D4 / 100)), 0)</f>
        <v>3</v>
      </c>
    </row>
    <row r="5" spans="1:32" x14ac:dyDescent="0.3">
      <c r="A5" s="1">
        <v>4</v>
      </c>
      <c r="B5">
        <v>160</v>
      </c>
      <c r="C5">
        <v>60</v>
      </c>
      <c r="D5">
        <v>2</v>
      </c>
      <c r="E5">
        <v>22</v>
      </c>
      <c r="F5">
        <f t="shared" si="0"/>
        <v>134.4514948404659</v>
      </c>
      <c r="H5">
        <f>IF('Sword Stats'!$E$2 - $C5 &gt; 0, ROUNDUP($B5 / ('Sword Stats'!$E$2 - $C5) / (1 - $D5/100), 0), 100)</f>
        <v>100</v>
      </c>
      <c r="I5">
        <f>IF('Sword Stats'!$E$3 - $C5 &gt; 0, ROUNDUP($B5 / ('Sword Stats'!$E$3 - $C5) / (1 - $D5/100), 0), 100)</f>
        <v>44</v>
      </c>
      <c r="J5">
        <f>IF('Sword Stats'!$E$4 - $C5 &gt; 0, ROUNDUP($B5 / ('Sword Stats'!$E$4 - $C5) / (1 - $D5/100), 0), 100)</f>
        <v>7</v>
      </c>
      <c r="K5">
        <f>IF('Sword Stats'!$E$5 - $C5 &gt; 0, ROUNDUP($B5 / ('Sword Stats'!$E$5 - $C5) / (1 - $D5/100), 0), 100)</f>
        <v>4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2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100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2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1</v>
      </c>
      <c r="U5">
        <f>IF('Axe Stats'!$E$6 - $C5 &gt; 0, ROUNDUP($B5 / ('Axe Stats'!$E$6 - $C5), 0), 100)</f>
        <v>1</v>
      </c>
      <c r="V5">
        <f>IF('Axe Stats'!$E$7 - $C5 &gt; 0, ROUNDUP($B5 / ('Axe Stats'!$E$7 - $C5), 0), 100)</f>
        <v>1</v>
      </c>
      <c r="X5">
        <f>ROUNDUP($B5 / ('Scythe Stats'!$E$2 * (1 - $D5 / 100)), 0)</f>
        <v>6</v>
      </c>
      <c r="Y5">
        <f>ROUNDUP($B5 / ('Scythe Stats'!$E$3 * (1 - $D5 / 100)), 0)</f>
        <v>4</v>
      </c>
      <c r="Z5">
        <f>ROUNDUP($B5 / ('Scythe Stats'!$E$4 * (1 - $D5 / 100)), 0)</f>
        <v>3</v>
      </c>
      <c r="AA5">
        <f>ROUNDUP($B5 / ('Scythe Stats'!$E$5 * (1 - $D5 / 100)), 0)</f>
        <v>3</v>
      </c>
      <c r="AB5">
        <f>ROUNDUP($B5 / ('Scythe Stats'!$E$6 * (1 - $D5 / 100)), 0)</f>
        <v>2</v>
      </c>
      <c r="AC5">
        <f>ROUNDUP($B5 / ('Scythe Stats'!$E$7 * (1 - $D5 / 100)), 0)</f>
        <v>2</v>
      </c>
      <c r="AD5">
        <f>ROUNDUP($B5 / ('Scythe Stats'!$E$8 * (1 - $D5 / 100)), 0)</f>
        <v>5</v>
      </c>
      <c r="AE5">
        <f>ROUNDUP($B5 / ('Scythe Stats'!$E$9 * (1 - $D5 / 100)), 0)</f>
        <v>4</v>
      </c>
      <c r="AF5">
        <f>ROUNDUP($B5 / ('Scythe Stats'!$E$10 * (1 - $D5 / 100)), 0)</f>
        <v>4</v>
      </c>
    </row>
    <row r="6" spans="1:32" x14ac:dyDescent="0.3">
      <c r="A6" s="1">
        <v>5</v>
      </c>
      <c r="B6">
        <v>180</v>
      </c>
      <c r="C6">
        <v>75</v>
      </c>
      <c r="D6">
        <v>5</v>
      </c>
      <c r="E6">
        <v>26</v>
      </c>
      <c r="F6">
        <f t="shared" si="0"/>
        <v>184.90129461753062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100</v>
      </c>
      <c r="J6">
        <f>IF('Sword Stats'!$E$4 - $C6 &gt; 0, ROUNDUP($B6 / ('Sword Stats'!$E$4 - $C6) / (1 - $D6/100), 0), 100)</f>
        <v>17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3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2</v>
      </c>
      <c r="O6">
        <f>IF('Sword Stats'!$E$9 - $C6 &gt; 0, ROUNDUP($B6 / ('Sword Stats'!$E$9 - $C6) / (1 - $D6/100), 0), 100)</f>
        <v>100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3</v>
      </c>
      <c r="S6">
        <f>IF('Axe Stats'!$E$4 - $C6 &gt; 0, ROUNDUP($B6 / ('Axe Stats'!$E$4 - $C6), 0), 100)</f>
        <v>2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1</v>
      </c>
      <c r="V6">
        <f>IF('Axe Stats'!$E$7 - $C6 &gt; 0, ROUNDUP($B6 / ('Axe Stats'!$E$7 - $C6), 0), 100)</f>
        <v>1</v>
      </c>
      <c r="X6">
        <f>ROUNDUP($B6 / ('Scythe Stats'!$E$2 * (1 - $D6 / 100)), 0)</f>
        <v>7</v>
      </c>
      <c r="Y6">
        <f>ROUNDUP($B6 / ('Scythe Stats'!$E$3 * (1 - $D6 / 100)), 0)</f>
        <v>5</v>
      </c>
      <c r="Z6">
        <f>ROUNDUP($B6 / ('Scythe Stats'!$E$4 * (1 - $D6 / 100)), 0)</f>
        <v>4</v>
      </c>
      <c r="AA6">
        <f>ROUNDUP($B6 / ('Scythe Stats'!$E$5 * (1 - $D6 / 100)), 0)</f>
        <v>3</v>
      </c>
      <c r="AB6">
        <f>ROUNDUP($B6 / ('Scythe Stats'!$E$6 * (1 - $D6 / 100)), 0)</f>
        <v>2</v>
      </c>
      <c r="AC6">
        <f>ROUNDUP($B6 / ('Scythe Stats'!$E$7 * (1 - $D6 / 100)), 0)</f>
        <v>2</v>
      </c>
      <c r="AD6">
        <f>ROUNDUP($B6 / ('Scythe Stats'!$E$8 * (1 - $D6 / 100)), 0)</f>
        <v>6</v>
      </c>
      <c r="AE6">
        <f>ROUNDUP($B6 / ('Scythe Stats'!$E$9 * (1 - $D6 / 100)), 0)</f>
        <v>5</v>
      </c>
      <c r="AF6">
        <f>ROUNDUP($B6 / ('Scythe Stats'!$E$10 * (1 - $D6 / 100)), 0)</f>
        <v>4</v>
      </c>
    </row>
    <row r="7" spans="1:32" x14ac:dyDescent="0.3">
      <c r="A7" s="1">
        <v>6</v>
      </c>
      <c r="B7">
        <v>200</v>
      </c>
      <c r="C7">
        <v>85</v>
      </c>
      <c r="D7">
        <v>8</v>
      </c>
      <c r="E7">
        <v>30</v>
      </c>
      <c r="F7">
        <f t="shared" si="0"/>
        <v>235.63621676262909</v>
      </c>
      <c r="H7">
        <f>IF('Sword Stats'!$E$2 - $C7 &gt; 0, ROUNDUP($B7 / ('Sword Stats'!$E$2 - $C7) / (1 - $D7/100), 0), 100)</f>
        <v>100</v>
      </c>
      <c r="I7">
        <f>IF('Sword Stats'!$E$3 - $C7 &gt; 0, ROUNDUP($B7 / ('Sword Stats'!$E$3 - $C7) / (1 - $D7/100), 0), 100)</f>
        <v>100</v>
      </c>
      <c r="J7">
        <f>IF('Sword Stats'!$E$4 - $C7 &gt; 0, ROUNDUP($B7 / ('Sword Stats'!$E$4 - $C7) / (1 - $D7/100), 0), 100)</f>
        <v>174</v>
      </c>
      <c r="K7">
        <f>IF('Sword Stats'!$E$5 - $C7 &gt; 0, ROUNDUP($B7 / ('Sword Stats'!$E$5 - $C7) / (1 - $D7/100), 0), 100)</f>
        <v>8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3</v>
      </c>
      <c r="N7">
        <f>IF('Sword Stats'!$E$8 - $C7 &gt; 0, ROUNDUP($B7 / ('Sword Stats'!$E$8 - $C7) / (1 - $D7/100), 0), 100)</f>
        <v>2</v>
      </c>
      <c r="O7">
        <f>IF('Sword Stats'!$E$9 - $C7 &gt; 0, ROUNDUP($B7 / ('Sword Stats'!$E$9 - $C7) / (1 - $D7/100), 0), 100)</f>
        <v>100</v>
      </c>
      <c r="Q7">
        <f>IF('Axe Stats'!$E$2 - $C7 &gt; 0, ROUNDUP($B7 / ('Axe Stats'!$E$2 - $C7), 0), 100)</f>
        <v>10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2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1</v>
      </c>
      <c r="V7">
        <f>IF('Axe Stats'!$E$7 - $C7 &gt; 0, ROUNDUP($B7 / ('Axe Stats'!$E$7 - $C7), 0), 100)</f>
        <v>1</v>
      </c>
      <c r="X7">
        <f>ROUNDUP($B7 / ('Scythe Stats'!$E$2 * (1 - $D7 / 100)), 0)</f>
        <v>8</v>
      </c>
      <c r="Y7">
        <f>ROUNDUP($B7 / ('Scythe Stats'!$E$3 * (1 - $D7 / 100)), 0)</f>
        <v>6</v>
      </c>
      <c r="Z7">
        <f>ROUNDUP($B7 / ('Scythe Stats'!$E$4 * (1 - $D7 / 100)), 0)</f>
        <v>4</v>
      </c>
      <c r="AA7">
        <f>ROUNDUP($B7 / ('Scythe Stats'!$E$5 * (1 - $D7 / 100)), 0)</f>
        <v>3</v>
      </c>
      <c r="AB7">
        <f>ROUNDUP($B7 / ('Scythe Stats'!$E$6 * (1 - $D7 / 100)), 0)</f>
        <v>3</v>
      </c>
      <c r="AC7">
        <f>ROUNDUP($B7 / ('Scythe Stats'!$E$7 * (1 - $D7 / 100)), 0)</f>
        <v>2</v>
      </c>
      <c r="AD7">
        <f>ROUNDUP($B7 / ('Scythe Stats'!$E$8 * (1 - $D7 / 100)), 0)</f>
        <v>6</v>
      </c>
      <c r="AE7">
        <f>ROUNDUP($B7 / ('Scythe Stats'!$E$9 * (1 - $D7 / 100)), 0)</f>
        <v>5</v>
      </c>
      <c r="AF7">
        <f>ROUNDUP($B7 / ('Scythe Stats'!$E$10 * (1 - $D7 / 100)), 0)</f>
        <v>5</v>
      </c>
    </row>
    <row r="8" spans="1:32" x14ac:dyDescent="0.3">
      <c r="A8" s="1">
        <v>7</v>
      </c>
      <c r="B8">
        <v>225</v>
      </c>
      <c r="C8">
        <v>100</v>
      </c>
      <c r="D8">
        <v>10</v>
      </c>
      <c r="E8">
        <v>35</v>
      </c>
      <c r="F8">
        <f t="shared" si="0"/>
        <v>309.10720992418368</v>
      </c>
      <c r="H8">
        <f>IF('Sword Stats'!$E$2 - $C8 &gt; 0, ROUNDUP($B8 / ('Sword Stats'!$E$2 - $C8) / (1 - $D8/100), 0), 100)</f>
        <v>100</v>
      </c>
      <c r="I8">
        <f>IF('Sword Stats'!$E$3 - $C8 &gt; 0, ROUNDUP($B8 / ('Sword Stats'!$E$3 - $C8) / (1 - $D8/100), 0), 100)</f>
        <v>100</v>
      </c>
      <c r="J8">
        <f>IF('Sword Stats'!$E$4 - $C8 &gt; 0, ROUNDUP($B8 / ('Sword Stats'!$E$4 - $C8) / (1 - $D8/100), 0), 100)</f>
        <v>100</v>
      </c>
      <c r="K8">
        <f>IF('Sword Stats'!$E$5 - $C8 &gt; 0, ROUNDUP($B8 / ('Sword Stats'!$E$5 - $C8) / (1 - $D8/100), 0), 100)</f>
        <v>20</v>
      </c>
      <c r="L8">
        <f>IF('Sword Stats'!$E$6 - $C8 &gt; 0, ROUNDUP($B8 / ('Sword Stats'!$E$6 - $C8) / (1 - $D8/100), 0), 100)</f>
        <v>7</v>
      </c>
      <c r="M8">
        <f>IF('Sword Stats'!$E$7 - $C8 &gt; 0, ROUNDUP($B8 / ('Sword Stats'!$E$7 - $C8) / (1 - $D8/100), 0), 100)</f>
        <v>5</v>
      </c>
      <c r="N8">
        <f>IF('Sword Stats'!$E$8 - $C8 &gt; 0, ROUNDUP($B8 / ('Sword Stats'!$E$8 - $C8) / (1 - $D8/100), 0), 100)</f>
        <v>3</v>
      </c>
      <c r="O8">
        <f>IF('Sword Stats'!$E$9 - $C8 &gt; 0, ROUNDUP($B8 / ('Sword Stats'!$E$9 - $C8) / (1 - $D8/100), 0), 100)</f>
        <v>100</v>
      </c>
      <c r="Q8">
        <f>IF('Axe Stats'!$E$2 - $C8 &gt; 0, ROUNDUP($B8 / ('Axe Stats'!$E$2 - $C8), 0), 100)</f>
        <v>45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2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1</v>
      </c>
      <c r="X8">
        <f>ROUNDUP($B8 / ('Scythe Stats'!$E$2 * (1 - $D8 / 100)), 0)</f>
        <v>9</v>
      </c>
      <c r="Y8">
        <f>ROUNDUP($B8 / ('Scythe Stats'!$E$3 * (1 - $D8 / 100)), 0)</f>
        <v>6</v>
      </c>
      <c r="Z8">
        <f>ROUNDUP($B8 / ('Scythe Stats'!$E$4 * (1 - $D8 / 100)), 0)</f>
        <v>5</v>
      </c>
      <c r="AA8">
        <f>ROUNDUP($B8 / ('Scythe Stats'!$E$5 * (1 - $D8 / 100)), 0)</f>
        <v>4</v>
      </c>
      <c r="AB8">
        <f>ROUNDUP($B8 / ('Scythe Stats'!$E$6 * (1 - $D8 / 100)), 0)</f>
        <v>3</v>
      </c>
      <c r="AC8">
        <f>ROUNDUP($B8 / ('Scythe Stats'!$E$7 * (1 - $D8 / 100)), 0)</f>
        <v>2</v>
      </c>
      <c r="AD8">
        <f>ROUNDUP($B8 / ('Scythe Stats'!$E$8 * (1 - $D8 / 100)), 0)</f>
        <v>7</v>
      </c>
      <c r="AE8">
        <f>ROUNDUP($B8 / ('Scythe Stats'!$E$9 * (1 - $D8 / 100)), 0)</f>
        <v>6</v>
      </c>
      <c r="AF8">
        <f>ROUNDUP($B8 / ('Scythe Stats'!$E$10 * (1 - $D8 / 100)), 0)</f>
        <v>5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0.1</v>
      </c>
    </row>
    <row r="14" spans="1:32" x14ac:dyDescent="0.3">
      <c r="B14" t="s">
        <v>22</v>
      </c>
      <c r="C14">
        <v>5</v>
      </c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1A7D-5FBB-463C-87C5-5980700D4AA7}">
  <dimension ref="A1:AF14"/>
  <sheetViews>
    <sheetView zoomScale="115" zoomScaleNormal="115" workbookViewId="0">
      <pane xSplit="1" topLeftCell="B1" activePane="topRight" state="frozen"/>
      <selection pane="topRight" activeCell="E2" sqref="E2:E8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10</v>
      </c>
      <c r="E2">
        <v>125</v>
      </c>
      <c r="F2">
        <f>($B2 + 3 * $C2) / 10 / (1 - $D2 * 0.006) *POWER($E2, 0.75) * $C$14 / 13</f>
        <v>110.13207063004081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5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5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9</v>
      </c>
      <c r="Y2">
        <f>ROUNDUP($B2 / ('Scythe Stats'!$E$3 * (1 - $D2 / 100)), 0)</f>
        <v>7</v>
      </c>
      <c r="Z2">
        <f>ROUNDUP($B2 / ('Scythe Stats'!$E$4 * (1 - $D2 / 100)), 0)</f>
        <v>5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8</v>
      </c>
      <c r="AE2">
        <f>ROUNDUP($B2 / ('Scythe Stats'!$E$9 * (1 - $D2 / 100)), 0)</f>
        <v>6</v>
      </c>
      <c r="AF2">
        <f>ROUNDUP($B2 / ('Scythe Stats'!$E$10 * (1 - $D2 / 100)), 0)</f>
        <v>6</v>
      </c>
    </row>
    <row r="3" spans="1:32" x14ac:dyDescent="0.3">
      <c r="A3" s="1">
        <v>2</v>
      </c>
      <c r="B3">
        <v>300</v>
      </c>
      <c r="C3">
        <v>2</v>
      </c>
      <c r="D3">
        <v>15</v>
      </c>
      <c r="E3">
        <v>140</v>
      </c>
      <c r="F3">
        <f t="shared" ref="F3:F8" si="0">($B3 + 3 * $C3) / 10 / (1 - $D3 * 0.006) *POWER($E3, 0.75) * $C$14 / 13</f>
        <v>157.91521199314354</v>
      </c>
      <c r="H3">
        <f>IF('Sword Stats'!$E$2 - $C3 &gt; 0, ROUNDUP($B3 / ('Sword Stats'!$E$2 - $C3) / (1 - $D3/100), 0), 100)</f>
        <v>9</v>
      </c>
      <c r="I3">
        <f>IF('Sword Stats'!$E$3 - $C3 &gt; 0, ROUNDUP($B3 / ('Sword Stats'!$E$3 - $C3) / (1 - $D3/100), 0), 100)</f>
        <v>6</v>
      </c>
      <c r="J3">
        <f>IF('Sword Stats'!$E$4 - $C3 &gt; 0, ROUNDUP($B3 / ('Sword Stats'!$E$4 - $C3) / (1 - $D3/100), 0), 100)</f>
        <v>5</v>
      </c>
      <c r="K3">
        <f>IF('Sword Stats'!$E$5 - $C3 &gt; 0, ROUNDUP($B3 / ('Sword Stats'!$E$5 - $C3) / (1 - $D3/100), 0), 100)</f>
        <v>4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7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12</v>
      </c>
      <c r="Y3">
        <f>ROUNDUP($B3 / ('Scythe Stats'!$E$3 * (1 - $D3 / 100)), 0)</f>
        <v>9</v>
      </c>
      <c r="Z3">
        <f>ROUNDUP($B3 / ('Scythe Stats'!$E$4 * (1 - $D3 / 100)), 0)</f>
        <v>7</v>
      </c>
      <c r="AA3">
        <f>ROUNDUP($B3 / ('Scythe Stats'!$E$5 * (1 - $D3 / 100)), 0)</f>
        <v>5</v>
      </c>
      <c r="AB3">
        <f>ROUNDUP($B3 / ('Scythe Stats'!$E$6 * (1 - $D3 / 100)), 0)</f>
        <v>4</v>
      </c>
      <c r="AC3">
        <f>ROUNDUP($B3 / ('Scythe Stats'!$E$7 * (1 - $D3 / 100)), 0)</f>
        <v>3</v>
      </c>
      <c r="AD3">
        <f>ROUNDUP($B3 / ('Scythe Stats'!$E$8 * (1 - $D3 / 100)), 0)</f>
        <v>10</v>
      </c>
      <c r="AE3">
        <f>ROUNDUP($B3 / ('Scythe Stats'!$E$9 * (1 - $D3 / 100)), 0)</f>
        <v>8</v>
      </c>
      <c r="AF3">
        <f>ROUNDUP($B3 / ('Scythe Stats'!$E$10 * (1 - $D3 / 100)), 0)</f>
        <v>7</v>
      </c>
    </row>
    <row r="4" spans="1:32" x14ac:dyDescent="0.3">
      <c r="A4" s="1">
        <v>3</v>
      </c>
      <c r="B4">
        <v>360</v>
      </c>
      <c r="C4">
        <v>4</v>
      </c>
      <c r="D4">
        <v>25</v>
      </c>
      <c r="E4">
        <v>160</v>
      </c>
      <c r="F4">
        <f t="shared" si="0"/>
        <v>227.17571725336816</v>
      </c>
      <c r="H4">
        <f>IF('Sword Stats'!$E$2 - $C4 &gt; 0, ROUNDUP($B4 / ('Sword Stats'!$E$2 - $C4) / (1 - $D4/100), 0), 100)</f>
        <v>12</v>
      </c>
      <c r="I4">
        <f>IF('Sword Stats'!$E$3 - $C4 &gt; 0, ROUNDUP($B4 / ('Sword Stats'!$E$3 - $C4) / (1 - $D4/100), 0), 100)</f>
        <v>9</v>
      </c>
      <c r="J4">
        <f>IF('Sword Stats'!$E$4 - $C4 &gt; 0, ROUNDUP($B4 / ('Sword Stats'!$E$4 - $C4) / (1 - $D4/100), 0), 100)</f>
        <v>6</v>
      </c>
      <c r="K4">
        <f>IF('Sword Stats'!$E$5 - $C4 &gt; 0, ROUNDUP($B4 / ('Sword Stats'!$E$5 - $C4) / (1 - $D4/100), 0), 100)</f>
        <v>5</v>
      </c>
      <c r="L4">
        <f>IF('Sword Stats'!$E$6 - $C4 &gt; 0, ROUNDUP($B4 / ('Sword Stats'!$E$6 - $C4) / (1 - $D4/100), 0), 100)</f>
        <v>4</v>
      </c>
      <c r="M4">
        <f>IF('Sword Stats'!$E$7 - $C4 &gt; 0, ROUNDUP($B4 / ('Sword Stats'!$E$7 - $C4) / (1 - $D4/100), 0), 100)</f>
        <v>4</v>
      </c>
      <c r="N4">
        <f>IF('Sword Stats'!$E$8 - $C4 &gt; 0, ROUNDUP($B4 / ('Sword Stats'!$E$8 - $C4) / (1 - $D4/100), 0), 100)</f>
        <v>3</v>
      </c>
      <c r="O4">
        <f>IF('Sword Stats'!$E$9 - $C4 &gt; 0, ROUNDUP($B4 / ('Sword Stats'!$E$9 - $C4) / (1 - $D4/100), 0), 100)</f>
        <v>9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16</v>
      </c>
      <c r="Y4">
        <f>ROUNDUP($B4 / ('Scythe Stats'!$E$3 * (1 - $D4 / 100)), 0)</f>
        <v>12</v>
      </c>
      <c r="Z4">
        <f>ROUNDUP($B4 / ('Scythe Stats'!$E$4 * (1 - $D4 / 100)), 0)</f>
        <v>9</v>
      </c>
      <c r="AA4">
        <f>ROUNDUP($B4 / ('Scythe Stats'!$E$5 * (1 - $D4 / 100)), 0)</f>
        <v>7</v>
      </c>
      <c r="AB4">
        <f>ROUNDUP($B4 / ('Scythe Stats'!$E$6 * (1 - $D4 / 100)), 0)</f>
        <v>5</v>
      </c>
      <c r="AC4">
        <f>ROUNDUP($B4 / ('Scythe Stats'!$E$7 * (1 - $D4 / 100)), 0)</f>
        <v>4</v>
      </c>
      <c r="AD4">
        <f>ROUNDUP($B4 / ('Scythe Stats'!$E$8 * (1 - $D4 / 100)), 0)</f>
        <v>13</v>
      </c>
      <c r="AE4">
        <f>ROUNDUP($B4 / ('Scythe Stats'!$E$9 * (1 - $D4 / 100)), 0)</f>
        <v>11</v>
      </c>
      <c r="AF4">
        <f>ROUNDUP($B4 / ('Scythe Stats'!$E$10 * (1 - $D4 / 100)), 0)</f>
        <v>10</v>
      </c>
    </row>
    <row r="5" spans="1:32" x14ac:dyDescent="0.3">
      <c r="A5" s="1">
        <v>4</v>
      </c>
      <c r="B5">
        <v>420</v>
      </c>
      <c r="C5">
        <v>6</v>
      </c>
      <c r="D5">
        <v>35</v>
      </c>
      <c r="E5">
        <v>180</v>
      </c>
      <c r="F5">
        <f t="shared" si="0"/>
        <v>314.37594276920566</v>
      </c>
      <c r="H5">
        <f>IF('Sword Stats'!$E$2 - $C5 &gt; 0, ROUNDUP($B5 / ('Sword Stats'!$E$2 - $C5) / (1 - $D5/100), 0), 100)</f>
        <v>17</v>
      </c>
      <c r="I5">
        <f>IF('Sword Stats'!$E$3 - $C5 &gt; 0, ROUNDUP($B5 / ('Sword Stats'!$E$3 - $C5) / (1 - $D5/100), 0), 100)</f>
        <v>12</v>
      </c>
      <c r="J5">
        <f>IF('Sword Stats'!$E$4 - $C5 &gt; 0, ROUNDUP($B5 / ('Sword Stats'!$E$4 - $C5) / (1 - $D5/100), 0), 100)</f>
        <v>9</v>
      </c>
      <c r="K5">
        <f>IF('Sword Stats'!$E$5 - $C5 &gt; 0, ROUNDUP($B5 / ('Sword Stats'!$E$5 - $C5) / (1 - $D5/100), 0), 100)</f>
        <v>7</v>
      </c>
      <c r="L5">
        <f>IF('Sword Stats'!$E$6 - $C5 &gt; 0, ROUNDUP($B5 / ('Sword Stats'!$E$6 - $C5) / (1 - $D5/100), 0), 100)</f>
        <v>5</v>
      </c>
      <c r="M5">
        <f>IF('Sword Stats'!$E$7 - $C5 &gt; 0, ROUNDUP($B5 / ('Sword Stats'!$E$7 - $C5) / (1 - $D5/100), 0), 100)</f>
        <v>5</v>
      </c>
      <c r="N5">
        <f>IF('Sword Stats'!$E$8 - $C5 &gt; 0, ROUNDUP($B5 / ('Sword Stats'!$E$8 - $C5) / (1 - $D5/100), 0), 100)</f>
        <v>4</v>
      </c>
      <c r="O5">
        <f>IF('Sword Stats'!$E$9 - $C5 &gt; 0, ROUNDUP($B5 / ('Sword Stats'!$E$9 - $C5) / (1 - $D5/100), 0), 100)</f>
        <v>12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22</v>
      </c>
      <c r="Y5">
        <f>ROUNDUP($B5 / ('Scythe Stats'!$E$3 * (1 - $D5 / 100)), 0)</f>
        <v>16</v>
      </c>
      <c r="Z5">
        <f>ROUNDUP($B5 / ('Scythe Stats'!$E$4 * (1 - $D5 / 100)), 0)</f>
        <v>12</v>
      </c>
      <c r="AA5">
        <f>ROUNDUP($B5 / ('Scythe Stats'!$E$5 * (1 - $D5 / 100)), 0)</f>
        <v>9</v>
      </c>
      <c r="AB5">
        <f>ROUNDUP($B5 / ('Scythe Stats'!$E$6 * (1 - $D5 / 100)), 0)</f>
        <v>7</v>
      </c>
      <c r="AC5">
        <f>ROUNDUP($B5 / ('Scythe Stats'!$E$7 * (1 - $D5 / 100)), 0)</f>
        <v>5</v>
      </c>
      <c r="AD5">
        <f>ROUNDUP($B5 / ('Scythe Stats'!$E$8 * (1 - $D5 / 100)), 0)</f>
        <v>18</v>
      </c>
      <c r="AE5">
        <f>ROUNDUP($B5 / ('Scythe Stats'!$E$9 * (1 - $D5 / 100)), 0)</f>
        <v>15</v>
      </c>
      <c r="AF5">
        <f>ROUNDUP($B5 / ('Scythe Stats'!$E$10 * (1 - $D5 / 100)), 0)</f>
        <v>13</v>
      </c>
    </row>
    <row r="6" spans="1:32" x14ac:dyDescent="0.3">
      <c r="A6" s="1">
        <v>5</v>
      </c>
      <c r="B6">
        <v>450</v>
      </c>
      <c r="C6">
        <v>8</v>
      </c>
      <c r="D6">
        <v>45</v>
      </c>
      <c r="E6">
        <v>200</v>
      </c>
      <c r="F6">
        <f t="shared" si="0"/>
        <v>398.45188437596255</v>
      </c>
      <c r="H6">
        <f>IF('Sword Stats'!$E$2 - $C6 &gt; 0, ROUNDUP($B6 / ('Sword Stats'!$E$2 - $C6) / (1 - $D6/100), 0), 100)</f>
        <v>23</v>
      </c>
      <c r="I6">
        <f>IF('Sword Stats'!$E$3 - $C6 &gt; 0, ROUNDUP($B6 / ('Sword Stats'!$E$3 - $C6) / (1 - $D6/100), 0), 100)</f>
        <v>15</v>
      </c>
      <c r="J6">
        <f>IF('Sword Stats'!$E$4 - $C6 &gt; 0, ROUNDUP($B6 / ('Sword Stats'!$E$4 - $C6) / (1 - $D6/100), 0), 100)</f>
        <v>11</v>
      </c>
      <c r="K6">
        <f>IF('Sword Stats'!$E$5 - $C6 &gt; 0, ROUNDUP($B6 / ('Sword Stats'!$E$5 - $C6) / (1 - $D6/100), 0), 100)</f>
        <v>8</v>
      </c>
      <c r="L6">
        <f>IF('Sword Stats'!$E$6 - $C6 &gt; 0, ROUNDUP($B6 / ('Sword Stats'!$E$6 - $C6) / (1 - $D6/100), 0), 100)</f>
        <v>7</v>
      </c>
      <c r="M6">
        <f>IF('Sword Stats'!$E$7 - $C6 &gt; 0, ROUNDUP($B6 / ('Sword Stats'!$E$7 - $C6) / (1 - $D6/100), 0), 100)</f>
        <v>6</v>
      </c>
      <c r="N6">
        <f>IF('Sword Stats'!$E$8 - $C6 &gt; 0, ROUNDUP($B6 / ('Sword Stats'!$E$8 - $C6) / (1 - $D6/100), 0), 100)</f>
        <v>5</v>
      </c>
      <c r="O6">
        <f>IF('Sword Stats'!$E$9 - $C6 &gt; 0, ROUNDUP($B6 / ('Sword Stats'!$E$9 - $C6) / (1 - $D6/100), 0), 100)</f>
        <v>16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27</v>
      </c>
      <c r="Y6">
        <f>ROUNDUP($B6 / ('Scythe Stats'!$E$3 * (1 - $D6 / 100)), 0)</f>
        <v>20</v>
      </c>
      <c r="Z6">
        <f>ROUNDUP($B6 / ('Scythe Stats'!$E$4 * (1 - $D6 / 100)), 0)</f>
        <v>15</v>
      </c>
      <c r="AA6">
        <f>ROUNDUP($B6 / ('Scythe Stats'!$E$5 * (1 - $D6 / 100)), 0)</f>
        <v>11</v>
      </c>
      <c r="AB6">
        <f>ROUNDUP($B6 / ('Scythe Stats'!$E$6 * (1 - $D6 / 100)), 0)</f>
        <v>8</v>
      </c>
      <c r="AC6">
        <f>ROUNDUP($B6 / ('Scythe Stats'!$E$7 * (1 - $D6 / 100)), 0)</f>
        <v>7</v>
      </c>
      <c r="AD6">
        <f>ROUNDUP($B6 / ('Scythe Stats'!$E$8 * (1 - $D6 / 100)), 0)</f>
        <v>22</v>
      </c>
      <c r="AE6">
        <f>ROUNDUP($B6 / ('Scythe Stats'!$E$9 * (1 - $D6 / 100)), 0)</f>
        <v>19</v>
      </c>
      <c r="AF6">
        <f>ROUNDUP($B6 / ('Scythe Stats'!$E$10 * (1 - $D6 / 100)), 0)</f>
        <v>16</v>
      </c>
    </row>
    <row r="7" spans="1:32" x14ac:dyDescent="0.3">
      <c r="A7" s="1">
        <v>6</v>
      </c>
      <c r="B7">
        <v>500</v>
      </c>
      <c r="C7">
        <v>10</v>
      </c>
      <c r="D7">
        <v>50</v>
      </c>
      <c r="E7">
        <v>225</v>
      </c>
      <c r="F7">
        <f t="shared" si="0"/>
        <v>507.53105937937841</v>
      </c>
      <c r="H7">
        <f>IF('Sword Stats'!$E$2 - $C7 &gt; 0, ROUNDUP($B7 / ('Sword Stats'!$E$2 - $C7) / (1 - $D7/100), 0), 100)</f>
        <v>29</v>
      </c>
      <c r="I7">
        <f>IF('Sword Stats'!$E$3 - $C7 &gt; 0, ROUNDUP($B7 / ('Sword Stats'!$E$3 - $C7) / (1 - $D7/100), 0), 100)</f>
        <v>19</v>
      </c>
      <c r="J7">
        <f>IF('Sword Stats'!$E$4 - $C7 &gt; 0, ROUNDUP($B7 / ('Sword Stats'!$E$4 - $C7) / (1 - $D7/100), 0), 100)</f>
        <v>14</v>
      </c>
      <c r="K7">
        <f>IF('Sword Stats'!$E$5 - $C7 &gt; 0, ROUNDUP($B7 / ('Sword Stats'!$E$5 - $C7) / (1 - $D7/100), 0), 100)</f>
        <v>10</v>
      </c>
      <c r="L7">
        <f>IF('Sword Stats'!$E$6 - $C7 &gt; 0, ROUNDUP($B7 / ('Sword Stats'!$E$6 - $C7) / (1 - $D7/100), 0), 100)</f>
        <v>8</v>
      </c>
      <c r="M7">
        <f>IF('Sword Stats'!$E$7 - $C7 &gt; 0, ROUNDUP($B7 / ('Sword Stats'!$E$7 - $C7) / (1 - $D7/100), 0), 100)</f>
        <v>7</v>
      </c>
      <c r="N7">
        <f>IF('Sword Stats'!$E$8 - $C7 &gt; 0, ROUNDUP($B7 / ('Sword Stats'!$E$8 - $C7) / (1 - $D7/100), 0), 100)</f>
        <v>6</v>
      </c>
      <c r="O7">
        <f>IF('Sword Stats'!$E$9 - $C7 &gt; 0, ROUNDUP($B7 / ('Sword Stats'!$E$9 - $C7) / (1 - $D7/100), 0), 100)</f>
        <v>20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33</v>
      </c>
      <c r="Y7">
        <f>ROUNDUP($B7 / ('Scythe Stats'!$E$3 * (1 - $D7 / 100)), 0)</f>
        <v>24</v>
      </c>
      <c r="Z7">
        <f>ROUNDUP($B7 / ('Scythe Stats'!$E$4 * (1 - $D7 / 100)), 0)</f>
        <v>18</v>
      </c>
      <c r="AA7">
        <f>ROUNDUP($B7 / ('Scythe Stats'!$E$5 * (1 - $D7 / 100)), 0)</f>
        <v>13</v>
      </c>
      <c r="AB7">
        <f>ROUNDUP($B7 / ('Scythe Stats'!$E$6 * (1 - $D7 / 100)), 0)</f>
        <v>10</v>
      </c>
      <c r="AC7">
        <f>ROUNDUP($B7 / ('Scythe Stats'!$E$7 * (1 - $D7 / 100)), 0)</f>
        <v>8</v>
      </c>
      <c r="AD7">
        <f>ROUNDUP($B7 / ('Scythe Stats'!$E$8 * (1 - $D7 / 100)), 0)</f>
        <v>27</v>
      </c>
      <c r="AE7">
        <f>ROUNDUP($B7 / ('Scythe Stats'!$E$9 * (1 - $D7 / 100)), 0)</f>
        <v>23</v>
      </c>
      <c r="AF7">
        <f>ROUNDUP($B7 / ('Scythe Stats'!$E$10 * (1 - $D7 / 100)), 0)</f>
        <v>20</v>
      </c>
    </row>
    <row r="8" spans="1:32" x14ac:dyDescent="0.3">
      <c r="A8" s="1">
        <v>7</v>
      </c>
      <c r="B8">
        <v>550</v>
      </c>
      <c r="C8">
        <v>15</v>
      </c>
      <c r="D8">
        <v>60</v>
      </c>
      <c r="E8">
        <v>250</v>
      </c>
      <c r="F8">
        <f t="shared" si="0"/>
        <v>674.43469711058867</v>
      </c>
      <c r="H8">
        <f>IF('Sword Stats'!$E$2 - $C8 &gt; 0, ROUNDUP($B8 / ('Sword Stats'!$E$2 - $C8) / (1 - $D8/100), 0), 100)</f>
        <v>46</v>
      </c>
      <c r="I8">
        <f>IF('Sword Stats'!$E$3 - $C8 &gt; 0, ROUNDUP($B8 / ('Sword Stats'!$E$3 - $C8) / (1 - $D8/100), 0), 100)</f>
        <v>29</v>
      </c>
      <c r="J8">
        <f>IF('Sword Stats'!$E$4 - $C8 &gt; 0, ROUNDUP($B8 / ('Sword Stats'!$E$4 - $C8) / (1 - $D8/100), 0), 100)</f>
        <v>20</v>
      </c>
      <c r="K8">
        <f>IF('Sword Stats'!$E$5 - $C8 &gt; 0, ROUNDUP($B8 / ('Sword Stats'!$E$5 - $C8) / (1 - $D8/100), 0), 100)</f>
        <v>15</v>
      </c>
      <c r="L8">
        <f>IF('Sword Stats'!$E$6 - $C8 &gt; 0, ROUNDUP($B8 / ('Sword Stats'!$E$6 - $C8) / (1 - $D8/100), 0), 100)</f>
        <v>12</v>
      </c>
      <c r="M8">
        <f>IF('Sword Stats'!$E$7 - $C8 &gt; 0, ROUNDUP($B8 / ('Sword Stats'!$E$7 - $C8) / (1 - $D8/100), 0), 100)</f>
        <v>10</v>
      </c>
      <c r="N8">
        <f>IF('Sword Stats'!$E$8 - $C8 &gt; 0, ROUNDUP($B8 / ('Sword Stats'!$E$8 - $C8) / (1 - $D8/100), 0), 100)</f>
        <v>8</v>
      </c>
      <c r="O8">
        <f>IF('Sword Stats'!$E$9 - $C8 &gt; 0, ROUNDUP($B8 / ('Sword Stats'!$E$9 - $C8) / (1 - $D8/100), 0), 100)</f>
        <v>31</v>
      </c>
      <c r="Q8">
        <f>IF('Axe Stats'!$E$2 - $C8 &gt; 0, ROUNDUP($B8 / ('Axe Stats'!$E$2 - $C8), 0), 100)</f>
        <v>7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45</v>
      </c>
      <c r="Y8">
        <f>ROUNDUP($B8 / ('Scythe Stats'!$E$3 * (1 - $D8 / 100)), 0)</f>
        <v>33</v>
      </c>
      <c r="Z8">
        <f>ROUNDUP($B8 / ('Scythe Stats'!$E$4 * (1 - $D8 / 100)), 0)</f>
        <v>24</v>
      </c>
      <c r="AA8">
        <f>ROUNDUP($B8 / ('Scythe Stats'!$E$5 * (1 - $D8 / 100)), 0)</f>
        <v>18</v>
      </c>
      <c r="AB8">
        <f>ROUNDUP($B8 / ('Scythe Stats'!$E$6 * (1 - $D8 / 100)), 0)</f>
        <v>14</v>
      </c>
      <c r="AC8">
        <f>ROUNDUP($B8 / ('Scythe Stats'!$E$7 * (1 - $D8 / 100)), 0)</f>
        <v>11</v>
      </c>
      <c r="AD8">
        <f>ROUNDUP($B8 / ('Scythe Stats'!$E$8 * (1 - $D8 / 100)), 0)</f>
        <v>37</v>
      </c>
      <c r="AE8">
        <f>ROUNDUP($B8 / ('Scythe Stats'!$E$9 * (1 - $D8 / 100)), 0)</f>
        <v>31</v>
      </c>
      <c r="AF8">
        <f>ROUNDUP($B8 / ('Scythe Stats'!$E$10 * (1 - $D8 / 100)), 0)</f>
        <v>27</v>
      </c>
    </row>
    <row r="12" spans="1:32" x14ac:dyDescent="0.3">
      <c r="B12" t="s">
        <v>4</v>
      </c>
      <c r="C12" s="2">
        <v>0.05</v>
      </c>
    </row>
    <row r="13" spans="1:32" x14ac:dyDescent="0.3">
      <c r="B13" t="s">
        <v>5</v>
      </c>
      <c r="C13" s="2">
        <v>0.25</v>
      </c>
    </row>
    <row r="14" spans="1:32" x14ac:dyDescent="0.3">
      <c r="B14" t="s">
        <v>22</v>
      </c>
      <c r="C14">
        <v>1.5</v>
      </c>
    </row>
  </sheetData>
  <pageMargins left="0.7" right="0.7" top="0.75" bottom="0.75" header="0.3" footer="0.3"/>
  <pageSetup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0D80-0522-423D-B479-2A41DF94A75E}">
  <dimension ref="A1:AF14"/>
  <sheetViews>
    <sheetView zoomScale="115" zoomScaleNormal="115" workbookViewId="0">
      <pane xSplit="1" topLeftCell="B1" activePane="topRight" state="frozen"/>
      <selection pane="topRight" activeCell="B7" sqref="B7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300</v>
      </c>
      <c r="C2">
        <v>0</v>
      </c>
      <c r="D2">
        <v>0</v>
      </c>
      <c r="E2">
        <v>35</v>
      </c>
      <c r="F2">
        <f>($B2 + 3 * $C2) / 10 / (1 - $D2 * 0.006) *POWER($E2, 0.75) * $C$14 / 13</f>
        <v>58.11215546574654</v>
      </c>
      <c r="H2">
        <f>IF('Sword Stats'!$E$2 - $C2 &gt; 0, ROUNDUP($B2 / ('Sword Stats'!$E$2 - $C2) / (1 - $D2/100), 0), 100)</f>
        <v>7</v>
      </c>
      <c r="I2">
        <f>IF('Sword Stats'!$E$3 - $C2 &gt; 0, ROUNDUP($B2 / ('Sword Stats'!$E$3 - $C2) / (1 - $D2/100), 0), 100)</f>
        <v>5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3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5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10</v>
      </c>
      <c r="Y2">
        <f>ROUNDUP($B2 / ('Scythe Stats'!$E$3 * (1 - $D2 / 100)), 0)</f>
        <v>8</v>
      </c>
      <c r="Z2">
        <f>ROUNDUP($B2 / ('Scythe Stats'!$E$4 * (1 - $D2 / 100)), 0)</f>
        <v>6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3</v>
      </c>
      <c r="AD2">
        <f>ROUNDUP($B2 / ('Scythe Stats'!$E$8 * (1 - $D2 / 100)), 0)</f>
        <v>8</v>
      </c>
      <c r="AE2">
        <f>ROUNDUP($B2 / ('Scythe Stats'!$E$9 * (1 - $D2 / 100)), 0)</f>
        <v>7</v>
      </c>
      <c r="AF2">
        <f>ROUNDUP($B2 / ('Scythe Stats'!$E$10 * (1 - $D2 / 100)), 0)</f>
        <v>6</v>
      </c>
    </row>
    <row r="3" spans="1:32" x14ac:dyDescent="0.3">
      <c r="A3" s="1">
        <v>2</v>
      </c>
      <c r="B3">
        <v>375</v>
      </c>
      <c r="C3">
        <v>2</v>
      </c>
      <c r="D3">
        <v>0</v>
      </c>
      <c r="E3">
        <v>45</v>
      </c>
      <c r="F3">
        <f t="shared" ref="F3:F8" si="0">($B3 + 3 * $C3) / 10 / (1 - $D3 * 0.006) *POWER($E3, 0.75) * $C$14 / 13</f>
        <v>89.110536293186911</v>
      </c>
      <c r="H3">
        <f>IF('Sword Stats'!$E$2 - $C3 &gt; 0, ROUNDUP($B3 / ('Sword Stats'!$E$2 - $C3) / (1 - $D3/100), 0), 100)</f>
        <v>9</v>
      </c>
      <c r="I3">
        <f>IF('Sword Stats'!$E$3 - $C3 &gt; 0, ROUNDUP($B3 / ('Sword Stats'!$E$3 - $C3) / (1 - $D3/100), 0), 100)</f>
        <v>7</v>
      </c>
      <c r="J3">
        <f>IF('Sword Stats'!$E$4 - $C3 &gt; 0, ROUNDUP($B3 / ('Sword Stats'!$E$4 - $C3) / (1 - $D3/100), 0), 100)</f>
        <v>5</v>
      </c>
      <c r="K3">
        <f>IF('Sword Stats'!$E$5 - $C3 &gt; 0, ROUNDUP($B3 / ('Sword Stats'!$E$5 - $C3) / (1 - $D3/100), 0), 100)</f>
        <v>4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7</v>
      </c>
      <c r="Q3">
        <f>IF('Axe Stats'!$E$2 - $C3 &gt; 0, ROUNDUP($B3 / ('Axe Stats'!$E$2 - $C3), 0), 100)</f>
        <v>4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13</v>
      </c>
      <c r="Y3">
        <f>ROUNDUP($B3 / ('Scythe Stats'!$E$3 * (1 - $D3 / 100)), 0)</f>
        <v>9</v>
      </c>
      <c r="Z3">
        <f>ROUNDUP($B3 / ('Scythe Stats'!$E$4 * (1 - $D3 / 100)), 0)</f>
        <v>7</v>
      </c>
      <c r="AA3">
        <f>ROUNDUP($B3 / ('Scythe Stats'!$E$5 * (1 - $D3 / 100)), 0)</f>
        <v>5</v>
      </c>
      <c r="AB3">
        <f>ROUNDUP($B3 / ('Scythe Stats'!$E$6 * (1 - $D3 / 100)), 0)</f>
        <v>4</v>
      </c>
      <c r="AC3">
        <f>ROUNDUP($B3 / ('Scythe Stats'!$E$7 * (1 - $D3 / 100)), 0)</f>
        <v>3</v>
      </c>
      <c r="AD3">
        <f>ROUNDUP($B3 / ('Scythe Stats'!$E$8 * (1 - $D3 / 100)), 0)</f>
        <v>10</v>
      </c>
      <c r="AE3">
        <f>ROUNDUP($B3 / ('Scythe Stats'!$E$9 * (1 - $D3 / 100)), 0)</f>
        <v>9</v>
      </c>
      <c r="AF3">
        <f>ROUNDUP($B3 / ('Scythe Stats'!$E$10 * (1 - $D3 / 100)), 0)</f>
        <v>8</v>
      </c>
    </row>
    <row r="4" spans="1:32" x14ac:dyDescent="0.3">
      <c r="A4" s="1">
        <v>3</v>
      </c>
      <c r="B4">
        <v>450</v>
      </c>
      <c r="C4">
        <v>5</v>
      </c>
      <c r="D4">
        <v>0</v>
      </c>
      <c r="E4">
        <v>55</v>
      </c>
      <c r="F4">
        <f t="shared" si="0"/>
        <v>126.42112956109621</v>
      </c>
      <c r="H4">
        <f>IF('Sword Stats'!$E$2 - $C4 &gt; 0, ROUNDUP($B4 / ('Sword Stats'!$E$2 - $C4) / (1 - $D4/100), 0), 100)</f>
        <v>12</v>
      </c>
      <c r="I4">
        <f>IF('Sword Stats'!$E$3 - $C4 &gt; 0, ROUNDUP($B4 / ('Sword Stats'!$E$3 - $C4) / (1 - $D4/100), 0), 100)</f>
        <v>8</v>
      </c>
      <c r="J4">
        <f>IF('Sword Stats'!$E$4 - $C4 &gt; 0, ROUNDUP($B4 / ('Sword Stats'!$E$4 - $C4) / (1 - $D4/100), 0), 100)</f>
        <v>6</v>
      </c>
      <c r="K4">
        <f>IF('Sword Stats'!$E$5 - $C4 &gt; 0, ROUNDUP($B4 / ('Sword Stats'!$E$5 - $C4) / (1 - $D4/100), 0), 100)</f>
        <v>5</v>
      </c>
      <c r="L4">
        <f>IF('Sword Stats'!$E$6 - $C4 &gt; 0, ROUNDUP($B4 / ('Sword Stats'!$E$6 - $C4) / (1 - $D4/100), 0), 100)</f>
        <v>4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3</v>
      </c>
      <c r="O4">
        <f>IF('Sword Stats'!$E$9 - $C4 &gt; 0, ROUNDUP($B4 / ('Sword Stats'!$E$9 - $C4) / (1 - $D4/100), 0), 100)</f>
        <v>9</v>
      </c>
      <c r="Q4">
        <f>IF('Axe Stats'!$E$2 - $C4 &gt; 0, ROUNDUP($B4 / ('Axe Stats'!$E$2 - $C4), 0), 100)</f>
        <v>5</v>
      </c>
      <c r="R4">
        <f>IF('Axe Stats'!$E$3 - $C4 &gt; 0, ROUNDUP($B4 / ('Axe Stats'!$E$3 - $C4), 0), 100)</f>
        <v>4</v>
      </c>
      <c r="S4">
        <f>IF('Axe Stats'!$E$4 - $C4 &gt; 0, ROUNDUP($B4 / ('Axe Stats'!$E$4 - $C4), 0), 100)</f>
        <v>3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15</v>
      </c>
      <c r="Y4">
        <f>ROUNDUP($B4 / ('Scythe Stats'!$E$3 * (1 - $D4 / 100)), 0)</f>
        <v>11</v>
      </c>
      <c r="Z4">
        <f>ROUNDUP($B4 / ('Scythe Stats'!$E$4 * (1 - $D4 / 100)), 0)</f>
        <v>8</v>
      </c>
      <c r="AA4">
        <f>ROUNDUP($B4 / ('Scythe Stats'!$E$5 * (1 - $D4 / 100)), 0)</f>
        <v>6</v>
      </c>
      <c r="AB4">
        <f>ROUNDUP($B4 / ('Scythe Stats'!$E$6 * (1 - $D4 / 100)), 0)</f>
        <v>5</v>
      </c>
      <c r="AC4">
        <f>ROUNDUP($B4 / ('Scythe Stats'!$E$7 * (1 - $D4 / 100)), 0)</f>
        <v>4</v>
      </c>
      <c r="AD4">
        <f>ROUNDUP($B4 / ('Scythe Stats'!$E$8 * (1 - $D4 / 100)), 0)</f>
        <v>12</v>
      </c>
      <c r="AE4">
        <f>ROUNDUP($B4 / ('Scythe Stats'!$E$9 * (1 - $D4 / 100)), 0)</f>
        <v>10</v>
      </c>
      <c r="AF4">
        <f>ROUNDUP($B4 / ('Scythe Stats'!$E$10 * (1 - $D4 / 100)), 0)</f>
        <v>9</v>
      </c>
    </row>
    <row r="5" spans="1:32" x14ac:dyDescent="0.3">
      <c r="A5" s="1">
        <v>4</v>
      </c>
      <c r="B5">
        <v>550</v>
      </c>
      <c r="C5">
        <v>8</v>
      </c>
      <c r="D5">
        <v>2</v>
      </c>
      <c r="E5">
        <v>60</v>
      </c>
      <c r="F5">
        <f t="shared" si="0"/>
        <v>168.6021397385166</v>
      </c>
      <c r="H5">
        <f>IF('Sword Stats'!$E$2 - $C5 &gt; 0, ROUNDUP($B5 / ('Sword Stats'!$E$2 - $C5) / (1 - $D5/100), 0), 100)</f>
        <v>16</v>
      </c>
      <c r="I5">
        <f>IF('Sword Stats'!$E$3 - $C5 &gt; 0, ROUNDUP($B5 / ('Sword Stats'!$E$3 - $C5) / (1 - $D5/100), 0), 100)</f>
        <v>11</v>
      </c>
      <c r="J5">
        <f>IF('Sword Stats'!$E$4 - $C5 &gt; 0, ROUNDUP($B5 / ('Sword Stats'!$E$4 - $C5) / (1 - $D5/100), 0), 100)</f>
        <v>8</v>
      </c>
      <c r="K5">
        <f>IF('Sword Stats'!$E$5 - $C5 &gt; 0, ROUNDUP($B5 / ('Sword Stats'!$E$5 - $C5) / (1 - $D5/100), 0), 100)</f>
        <v>6</v>
      </c>
      <c r="L5">
        <f>IF('Sword Stats'!$E$6 - $C5 &gt; 0, ROUNDUP($B5 / ('Sword Stats'!$E$6 - $C5) / (1 - $D5/100), 0), 100)</f>
        <v>5</v>
      </c>
      <c r="M5">
        <f>IF('Sword Stats'!$E$7 - $C5 &gt; 0, ROUNDUP($B5 / ('Sword Stats'!$E$7 - $C5) / (1 - $D5/100), 0), 100)</f>
        <v>4</v>
      </c>
      <c r="N5">
        <f>IF('Sword Stats'!$E$8 - $C5 &gt; 0, ROUNDUP($B5 / ('Sword Stats'!$E$8 - $C5) / (1 - $D5/100), 0), 100)</f>
        <v>4</v>
      </c>
      <c r="O5">
        <f>IF('Sword Stats'!$E$9 - $C5 &gt; 0, ROUNDUP($B5 / ('Sword Stats'!$E$9 - $C5) / (1 - $D5/100), 0), 100)</f>
        <v>11</v>
      </c>
      <c r="Q5">
        <f>IF('Axe Stats'!$E$2 - $C5 &gt; 0, ROUNDUP($B5 / ('Axe Stats'!$E$2 - $C5), 0), 100)</f>
        <v>6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3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19</v>
      </c>
      <c r="Y5">
        <f>ROUNDUP($B5 / ('Scythe Stats'!$E$3 * (1 - $D5 / 100)), 0)</f>
        <v>14</v>
      </c>
      <c r="Z5">
        <f>ROUNDUP($B5 / ('Scythe Stats'!$E$4 * (1 - $D5 / 100)), 0)</f>
        <v>10</v>
      </c>
      <c r="AA5">
        <f>ROUNDUP($B5 / ('Scythe Stats'!$E$5 * (1 - $D5 / 100)), 0)</f>
        <v>8</v>
      </c>
      <c r="AB5">
        <f>ROUNDUP($B5 / ('Scythe Stats'!$E$6 * (1 - $D5 / 100)), 0)</f>
        <v>6</v>
      </c>
      <c r="AC5">
        <f>ROUNDUP($B5 / ('Scythe Stats'!$E$7 * (1 - $D5 / 100)), 0)</f>
        <v>5</v>
      </c>
      <c r="AD5">
        <f>ROUNDUP($B5 / ('Scythe Stats'!$E$8 * (1 - $D5 / 100)), 0)</f>
        <v>15</v>
      </c>
      <c r="AE5">
        <f>ROUNDUP($B5 / ('Scythe Stats'!$E$9 * (1 - $D5 / 100)), 0)</f>
        <v>13</v>
      </c>
      <c r="AF5">
        <f>ROUNDUP($B5 / ('Scythe Stats'!$E$10 * (1 - $D5 / 100)), 0)</f>
        <v>11</v>
      </c>
    </row>
    <row r="6" spans="1:32" x14ac:dyDescent="0.3">
      <c r="A6" s="1">
        <v>5</v>
      </c>
      <c r="B6">
        <v>600</v>
      </c>
      <c r="C6">
        <v>15</v>
      </c>
      <c r="D6">
        <v>5</v>
      </c>
      <c r="E6">
        <v>70</v>
      </c>
      <c r="F6">
        <f t="shared" si="0"/>
        <v>216.62381837051049</v>
      </c>
      <c r="H6">
        <f>IF('Sword Stats'!$E$2 - $C6 &gt; 0, ROUNDUP($B6 / ('Sword Stats'!$E$2 - $C6) / (1 - $D6/100), 0), 100)</f>
        <v>22</v>
      </c>
      <c r="I6">
        <f>IF('Sword Stats'!$E$3 - $C6 &gt; 0, ROUNDUP($B6 / ('Sword Stats'!$E$3 - $C6) / (1 - $D6/100), 0), 100)</f>
        <v>13</v>
      </c>
      <c r="J6">
        <f>IF('Sword Stats'!$E$4 - $C6 &gt; 0, ROUNDUP($B6 / ('Sword Stats'!$E$4 - $C6) / (1 - $D6/100), 0), 100)</f>
        <v>9</v>
      </c>
      <c r="K6">
        <f>IF('Sword Stats'!$E$5 - $C6 &gt; 0, ROUNDUP($B6 / ('Sword Stats'!$E$5 - $C6) / (1 - $D6/100), 0), 100)</f>
        <v>7</v>
      </c>
      <c r="L6">
        <f>IF('Sword Stats'!$E$6 - $C6 &gt; 0, ROUNDUP($B6 / ('Sword Stats'!$E$6 - $C6) / (1 - $D6/100), 0), 100)</f>
        <v>6</v>
      </c>
      <c r="M6">
        <f>IF('Sword Stats'!$E$7 - $C6 &gt; 0, ROUNDUP($B6 / ('Sword Stats'!$E$7 - $C6) / (1 - $D6/100), 0), 100)</f>
        <v>5</v>
      </c>
      <c r="N6">
        <f>IF('Sword Stats'!$E$8 - $C6 &gt; 0, ROUNDUP($B6 / ('Sword Stats'!$E$8 - $C6) / (1 - $D6/100), 0), 100)</f>
        <v>4</v>
      </c>
      <c r="O6">
        <f>IF('Sword Stats'!$E$9 - $C6 &gt; 0, ROUNDUP($B6 / ('Sword Stats'!$E$9 - $C6) / (1 - $D6/100), 0), 100)</f>
        <v>15</v>
      </c>
      <c r="Q6">
        <f>IF('Axe Stats'!$E$2 - $C6 &gt; 0, ROUNDUP($B6 / ('Axe Stats'!$E$2 - $C6), 0), 100)</f>
        <v>7</v>
      </c>
      <c r="R6">
        <f>IF('Axe Stats'!$E$3 - $C6 &gt; 0, ROUNDUP($B6 / ('Axe Stats'!$E$3 - $C6), 0), 100)</f>
        <v>5</v>
      </c>
      <c r="S6">
        <f>IF('Axe Stats'!$E$4 - $C6 &gt; 0, ROUNDUP($B6 / ('Axe Stats'!$E$4 - $C6), 0), 100)</f>
        <v>4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3</v>
      </c>
      <c r="V6">
        <f>IF('Axe Stats'!$E$7 - $C6 &gt; 0, ROUNDUP($B6 / ('Axe Stats'!$E$7 - $C6), 0), 100)</f>
        <v>2</v>
      </c>
      <c r="X6">
        <f>ROUNDUP($B6 / ('Scythe Stats'!$E$2 * (1 - $D6 / 100)), 0)</f>
        <v>21</v>
      </c>
      <c r="Y6">
        <f>ROUNDUP($B6 / ('Scythe Stats'!$E$3 * (1 - $D6 / 100)), 0)</f>
        <v>15</v>
      </c>
      <c r="Z6">
        <f>ROUNDUP($B6 / ('Scythe Stats'!$E$4 * (1 - $D6 / 100)), 0)</f>
        <v>11</v>
      </c>
      <c r="AA6">
        <f>ROUNDUP($B6 / ('Scythe Stats'!$E$5 * (1 - $D6 / 100)), 0)</f>
        <v>9</v>
      </c>
      <c r="AB6">
        <f>ROUNDUP($B6 / ('Scythe Stats'!$E$6 * (1 - $D6 / 100)), 0)</f>
        <v>7</v>
      </c>
      <c r="AC6">
        <f>ROUNDUP($B6 / ('Scythe Stats'!$E$7 * (1 - $D6 / 100)), 0)</f>
        <v>5</v>
      </c>
      <c r="AD6">
        <f>ROUNDUP($B6 / ('Scythe Stats'!$E$8 * (1 - $D6 / 100)), 0)</f>
        <v>17</v>
      </c>
      <c r="AE6">
        <f>ROUNDUP($B6 / ('Scythe Stats'!$E$9 * (1 - $D6 / 100)), 0)</f>
        <v>15</v>
      </c>
      <c r="AF6">
        <f>ROUNDUP($B6 / ('Scythe Stats'!$E$10 * (1 - $D6 / 100)), 0)</f>
        <v>13</v>
      </c>
    </row>
    <row r="7" spans="1:32" x14ac:dyDescent="0.3">
      <c r="A7" s="1">
        <v>6</v>
      </c>
      <c r="B7">
        <v>675</v>
      </c>
      <c r="C7">
        <v>20</v>
      </c>
      <c r="D7">
        <v>10</v>
      </c>
      <c r="E7">
        <v>80</v>
      </c>
      <c r="F7">
        <f t="shared" si="0"/>
        <v>281.56046392010563</v>
      </c>
      <c r="H7">
        <f>IF('Sword Stats'!$E$2 - $C7 &gt; 0, ROUNDUP($B7 / ('Sword Stats'!$E$2 - $C7) / (1 - $D7/100), 0), 100)</f>
        <v>30</v>
      </c>
      <c r="I7">
        <f>IF('Sword Stats'!$E$3 - $C7 &gt; 0, ROUNDUP($B7 / ('Sword Stats'!$E$3 - $C7) / (1 - $D7/100), 0), 100)</f>
        <v>18</v>
      </c>
      <c r="J7">
        <f>IF('Sword Stats'!$E$4 - $C7 &gt; 0, ROUNDUP($B7 / ('Sword Stats'!$E$4 - $C7) / (1 - $D7/100), 0), 100)</f>
        <v>12</v>
      </c>
      <c r="K7">
        <f>IF('Sword Stats'!$E$5 - $C7 &gt; 0, ROUNDUP($B7 / ('Sword Stats'!$E$5 - $C7) / (1 - $D7/100), 0), 100)</f>
        <v>9</v>
      </c>
      <c r="L7">
        <f>IF('Sword Stats'!$E$6 - $C7 &gt; 0, ROUNDUP($B7 / ('Sword Stats'!$E$6 - $C7) / (1 - $D7/100), 0), 100)</f>
        <v>7</v>
      </c>
      <c r="M7">
        <f>IF('Sword Stats'!$E$7 - $C7 &gt; 0, ROUNDUP($B7 / ('Sword Stats'!$E$7 - $C7) / (1 - $D7/100), 0), 100)</f>
        <v>6</v>
      </c>
      <c r="N7">
        <f>IF('Sword Stats'!$E$8 - $C7 &gt; 0, ROUNDUP($B7 / ('Sword Stats'!$E$8 - $C7) / (1 - $D7/100), 0), 100)</f>
        <v>5</v>
      </c>
      <c r="O7">
        <f>IF('Sword Stats'!$E$9 - $C7 &gt; 0, ROUNDUP($B7 / ('Sword Stats'!$E$9 - $C7) / (1 - $D7/100), 0), 100)</f>
        <v>19</v>
      </c>
      <c r="Q7">
        <f>IF('Axe Stats'!$E$2 - $C7 &gt; 0, ROUNDUP($B7 / ('Axe Stats'!$E$2 - $C7), 0), 100)</f>
        <v>8</v>
      </c>
      <c r="R7">
        <f>IF('Axe Stats'!$E$3 - $C7 &gt; 0, ROUNDUP($B7 / ('Axe Stats'!$E$3 - $C7), 0), 100)</f>
        <v>6</v>
      </c>
      <c r="S7">
        <f>IF('Axe Stats'!$E$4 - $C7 &gt; 0, ROUNDUP($B7 / ('Axe Stats'!$E$4 - $C7), 0), 100)</f>
        <v>4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3</v>
      </c>
      <c r="V7">
        <f>IF('Axe Stats'!$E$7 - $C7 &gt; 0, ROUNDUP($B7 / ('Axe Stats'!$E$7 - $C7), 0), 100)</f>
        <v>2</v>
      </c>
      <c r="X7">
        <f>ROUNDUP($B7 / ('Scythe Stats'!$E$2 * (1 - $D7 / 100)), 0)</f>
        <v>25</v>
      </c>
      <c r="Y7">
        <f>ROUNDUP($B7 / ('Scythe Stats'!$E$3 * (1 - $D7 / 100)), 0)</f>
        <v>18</v>
      </c>
      <c r="Z7">
        <f>ROUNDUP($B7 / ('Scythe Stats'!$E$4 * (1 - $D7 / 100)), 0)</f>
        <v>13</v>
      </c>
      <c r="AA7">
        <f>ROUNDUP($B7 / ('Scythe Stats'!$E$5 * (1 - $D7 / 100)), 0)</f>
        <v>10</v>
      </c>
      <c r="AB7">
        <f>ROUNDUP($B7 / ('Scythe Stats'!$E$6 * (1 - $D7 / 100)), 0)</f>
        <v>8</v>
      </c>
      <c r="AC7">
        <f>ROUNDUP($B7 / ('Scythe Stats'!$E$7 * (1 - $D7 / 100)), 0)</f>
        <v>6</v>
      </c>
      <c r="AD7">
        <f>ROUNDUP($B7 / ('Scythe Stats'!$E$8 * (1 - $D7 / 100)), 0)</f>
        <v>20</v>
      </c>
      <c r="AE7">
        <f>ROUNDUP($B7 / ('Scythe Stats'!$E$9 * (1 - $D7 / 100)), 0)</f>
        <v>17</v>
      </c>
      <c r="AF7">
        <f>ROUNDUP($B7 / ('Scythe Stats'!$E$10 * (1 - $D7 / 100)), 0)</f>
        <v>15</v>
      </c>
    </row>
    <row r="8" spans="1:32" x14ac:dyDescent="0.3">
      <c r="A8" s="1">
        <v>7</v>
      </c>
      <c r="B8">
        <v>730</v>
      </c>
      <c r="C8">
        <v>25</v>
      </c>
      <c r="D8">
        <v>15</v>
      </c>
      <c r="E8">
        <v>85</v>
      </c>
      <c r="F8">
        <f t="shared" si="0"/>
        <v>333.35991653439521</v>
      </c>
      <c r="H8">
        <f>IF('Sword Stats'!$E$2 - $C8 &gt; 0, ROUNDUP($B8 / ('Sword Stats'!$E$2 - $C8) / (1 - $D8/100), 0), 100)</f>
        <v>43</v>
      </c>
      <c r="I8">
        <f>IF('Sword Stats'!$E$3 - $C8 &gt; 0, ROUNDUP($B8 / ('Sword Stats'!$E$3 - $C8) / (1 - $D8/100), 0), 100)</f>
        <v>23</v>
      </c>
      <c r="J8">
        <f>IF('Sword Stats'!$E$4 - $C8 &gt; 0, ROUNDUP($B8 / ('Sword Stats'!$E$4 - $C8) / (1 - $D8/100), 0), 100)</f>
        <v>15</v>
      </c>
      <c r="K8">
        <f>IF('Sword Stats'!$E$5 - $C8 &gt; 0, ROUNDUP($B8 / ('Sword Stats'!$E$5 - $C8) / (1 - $D8/100), 0), 100)</f>
        <v>10</v>
      </c>
      <c r="L8">
        <f>IF('Sword Stats'!$E$6 - $C8 &gt; 0, ROUNDUP($B8 / ('Sword Stats'!$E$6 - $C8) / (1 - $D8/100), 0), 100)</f>
        <v>8</v>
      </c>
      <c r="M8">
        <f>IF('Sword Stats'!$E$7 - $C8 &gt; 0, ROUNDUP($B8 / ('Sword Stats'!$E$7 - $C8) / (1 - $D8/100), 0), 100)</f>
        <v>7</v>
      </c>
      <c r="N8">
        <f>IF('Sword Stats'!$E$8 - $C8 &gt; 0, ROUNDUP($B8 / ('Sword Stats'!$E$8 - $C8) / (1 - $D8/100), 0), 100)</f>
        <v>6</v>
      </c>
      <c r="O8">
        <f>IF('Sword Stats'!$E$9 - $C8 &gt; 0, ROUNDUP($B8 / ('Sword Stats'!$E$9 - $C8) / (1 - $D8/100), 0), 100)</f>
        <v>25</v>
      </c>
      <c r="Q8">
        <f>IF('Axe Stats'!$E$2 - $C8 &gt; 0, ROUNDUP($B8 / ('Axe Stats'!$E$2 - $C8), 0), 100)</f>
        <v>10</v>
      </c>
      <c r="R8">
        <f>IF('Axe Stats'!$E$3 - $C8 &gt; 0, ROUNDUP($B8 / ('Axe Stats'!$E$3 - $C8), 0), 100)</f>
        <v>7</v>
      </c>
      <c r="S8">
        <f>IF('Axe Stats'!$E$4 - $C8 &gt; 0, ROUNDUP($B8 / ('Axe Stats'!$E$4 - $C8), 0), 100)</f>
        <v>5</v>
      </c>
      <c r="T8">
        <f>IF('Axe Stats'!$E$5 - $C8 &gt; 0, ROUNDUP($B8 / ('Axe Stats'!$E$5 - $C8), 0), 100)</f>
        <v>4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3</v>
      </c>
      <c r="X8">
        <f>ROUNDUP($B8 / ('Scythe Stats'!$E$2 * (1 - $D8 / 100)), 0)</f>
        <v>28</v>
      </c>
      <c r="Y8">
        <f>ROUNDUP($B8 / ('Scythe Stats'!$E$3 * (1 - $D8 / 100)), 0)</f>
        <v>21</v>
      </c>
      <c r="Z8">
        <f>ROUNDUP($B8 / ('Scythe Stats'!$E$4 * (1 - $D8 / 100)), 0)</f>
        <v>15</v>
      </c>
      <c r="AA8">
        <f>ROUNDUP($B8 / ('Scythe Stats'!$E$5 * (1 - $D8 / 100)), 0)</f>
        <v>11</v>
      </c>
      <c r="AB8">
        <f>ROUNDUP($B8 / ('Scythe Stats'!$E$6 * (1 - $D8 / 100)), 0)</f>
        <v>9</v>
      </c>
      <c r="AC8">
        <f>ROUNDUP($B8 / ('Scythe Stats'!$E$7 * (1 - $D8 / 100)), 0)</f>
        <v>7</v>
      </c>
      <c r="AD8">
        <f>ROUNDUP($B8 / ('Scythe Stats'!$E$8 * (1 - $D8 / 100)), 0)</f>
        <v>23</v>
      </c>
      <c r="AE8">
        <f>ROUNDUP($B8 / ('Scythe Stats'!$E$9 * (1 - $D8 / 100)), 0)</f>
        <v>20</v>
      </c>
      <c r="AF8">
        <f>ROUNDUP($B8 / ('Scythe Stats'!$E$10 * (1 - $D8 / 100)), 0)</f>
        <v>17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1.75</v>
      </c>
    </row>
  </sheetData>
  <pageMargins left="0.7" right="0.7" top="0.75" bottom="0.75" header="0.3" footer="0.3"/>
  <pageSetup orientation="portrait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CBAE-5D29-4B5C-9182-B38D4BD58E56}">
  <dimension ref="A1:E9"/>
  <sheetViews>
    <sheetView workbookViewId="0">
      <selection activeCell="E2" sqref="E2"/>
    </sheetView>
  </sheetViews>
  <sheetFormatPr defaultRowHeight="14.4" x14ac:dyDescent="0.3"/>
  <cols>
    <col min="5" max="5" width="11.5546875" customWidth="1"/>
  </cols>
  <sheetData>
    <row r="1" spans="1:5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</row>
    <row r="2" spans="1:5" x14ac:dyDescent="0.3">
      <c r="A2">
        <v>0</v>
      </c>
      <c r="B2">
        <v>30</v>
      </c>
      <c r="C2">
        <v>30</v>
      </c>
      <c r="D2">
        <f>AVERAGE(B2, C2)</f>
        <v>30</v>
      </c>
      <c r="E2">
        <f>D2*1.5</f>
        <v>45</v>
      </c>
    </row>
    <row r="3" spans="1:5" x14ac:dyDescent="0.3">
      <c r="A3">
        <v>1</v>
      </c>
      <c r="B3">
        <v>35</v>
      </c>
      <c r="C3">
        <v>50</v>
      </c>
      <c r="D3">
        <f t="shared" ref="D3:D9" si="0">AVERAGE(B3, C3)</f>
        <v>42.5</v>
      </c>
      <c r="E3">
        <f t="shared" ref="E3:E9" si="1">D3*1.5</f>
        <v>63.75</v>
      </c>
    </row>
    <row r="4" spans="1:5" x14ac:dyDescent="0.3">
      <c r="A4">
        <v>2</v>
      </c>
      <c r="B4">
        <v>45</v>
      </c>
      <c r="C4">
        <v>70</v>
      </c>
      <c r="D4">
        <f t="shared" si="0"/>
        <v>57.5</v>
      </c>
      <c r="E4">
        <f t="shared" si="1"/>
        <v>86.25</v>
      </c>
    </row>
    <row r="5" spans="1:5" x14ac:dyDescent="0.3">
      <c r="A5">
        <v>3</v>
      </c>
      <c r="B5">
        <v>65</v>
      </c>
      <c r="C5">
        <v>85</v>
      </c>
      <c r="D5">
        <f t="shared" si="0"/>
        <v>75</v>
      </c>
      <c r="E5">
        <f t="shared" si="1"/>
        <v>112.5</v>
      </c>
    </row>
    <row r="6" spans="1:5" x14ac:dyDescent="0.3">
      <c r="A6">
        <v>4</v>
      </c>
      <c r="B6">
        <v>85</v>
      </c>
      <c r="C6">
        <v>100</v>
      </c>
      <c r="D6">
        <f t="shared" si="0"/>
        <v>92.5</v>
      </c>
      <c r="E6">
        <f t="shared" si="1"/>
        <v>138.75</v>
      </c>
    </row>
    <row r="7" spans="1:5" x14ac:dyDescent="0.3">
      <c r="A7">
        <v>5</v>
      </c>
      <c r="B7">
        <v>95</v>
      </c>
      <c r="C7">
        <v>120</v>
      </c>
      <c r="D7">
        <f t="shared" si="0"/>
        <v>107.5</v>
      </c>
      <c r="E7">
        <f t="shared" si="1"/>
        <v>161.25</v>
      </c>
    </row>
    <row r="8" spans="1:5" x14ac:dyDescent="0.3">
      <c r="A8">
        <v>6</v>
      </c>
      <c r="B8">
        <v>110</v>
      </c>
      <c r="C8">
        <v>150</v>
      </c>
      <c r="D8">
        <f t="shared" si="0"/>
        <v>130</v>
      </c>
      <c r="E8">
        <f t="shared" si="1"/>
        <v>195</v>
      </c>
    </row>
    <row r="9" spans="1:5" x14ac:dyDescent="0.3">
      <c r="A9" t="s">
        <v>10</v>
      </c>
      <c r="B9">
        <v>40</v>
      </c>
      <c r="C9">
        <v>40</v>
      </c>
      <c r="D9">
        <f t="shared" si="0"/>
        <v>40</v>
      </c>
      <c r="E9">
        <f t="shared" si="1"/>
        <v>60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19C4-715F-4B6B-8BE3-49B393BDBDAB}">
  <dimension ref="A1:E7"/>
  <sheetViews>
    <sheetView workbookViewId="0">
      <selection activeCell="C6" sqref="C6"/>
    </sheetView>
  </sheetViews>
  <sheetFormatPr defaultRowHeight="14.4" x14ac:dyDescent="0.3"/>
  <cols>
    <col min="5" max="5" width="11.5546875" customWidth="1"/>
  </cols>
  <sheetData>
    <row r="1" spans="1:5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</row>
    <row r="2" spans="1:5" x14ac:dyDescent="0.3">
      <c r="A2">
        <v>1</v>
      </c>
      <c r="B2">
        <v>50</v>
      </c>
      <c r="C2">
        <v>90</v>
      </c>
      <c r="D2">
        <f t="shared" ref="D2:D7" si="0">AVERAGE(B2, C2)</f>
        <v>70</v>
      </c>
      <c r="E2">
        <f t="shared" ref="E2:E7" si="1">D2*1.5</f>
        <v>105</v>
      </c>
    </row>
    <row r="3" spans="1:5" x14ac:dyDescent="0.3">
      <c r="A3">
        <v>2</v>
      </c>
      <c r="B3">
        <v>75</v>
      </c>
      <c r="C3">
        <v>120</v>
      </c>
      <c r="D3">
        <f t="shared" si="0"/>
        <v>97.5</v>
      </c>
      <c r="E3">
        <f t="shared" si="1"/>
        <v>146.25</v>
      </c>
    </row>
    <row r="4" spans="1:5" x14ac:dyDescent="0.3">
      <c r="A4">
        <v>3</v>
      </c>
      <c r="B4">
        <v>100</v>
      </c>
      <c r="C4">
        <v>165</v>
      </c>
      <c r="D4">
        <f t="shared" si="0"/>
        <v>132.5</v>
      </c>
      <c r="E4">
        <f t="shared" si="1"/>
        <v>198.75</v>
      </c>
    </row>
    <row r="5" spans="1:5" x14ac:dyDescent="0.3">
      <c r="A5">
        <v>4</v>
      </c>
      <c r="B5">
        <v>130</v>
      </c>
      <c r="C5">
        <v>200</v>
      </c>
      <c r="D5">
        <f t="shared" si="0"/>
        <v>165</v>
      </c>
      <c r="E5">
        <f t="shared" si="1"/>
        <v>247.5</v>
      </c>
    </row>
    <row r="6" spans="1:5" x14ac:dyDescent="0.3">
      <c r="A6">
        <v>5</v>
      </c>
      <c r="B6">
        <v>165</v>
      </c>
      <c r="C6">
        <v>240</v>
      </c>
      <c r="D6">
        <f t="shared" si="0"/>
        <v>202.5</v>
      </c>
      <c r="E6">
        <f t="shared" si="1"/>
        <v>303.75</v>
      </c>
    </row>
    <row r="7" spans="1:5" x14ac:dyDescent="0.3">
      <c r="A7">
        <v>6</v>
      </c>
      <c r="B7">
        <v>200</v>
      </c>
      <c r="C7">
        <v>300</v>
      </c>
      <c r="D7">
        <f t="shared" si="0"/>
        <v>250</v>
      </c>
      <c r="E7">
        <f t="shared" si="1"/>
        <v>375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7779-2514-473B-8084-A564C51A05D7}">
  <dimension ref="A1:E10"/>
  <sheetViews>
    <sheetView workbookViewId="0">
      <selection activeCell="C8" sqref="C8"/>
    </sheetView>
  </sheetViews>
  <sheetFormatPr defaultRowHeight="14.4" x14ac:dyDescent="0.3"/>
  <cols>
    <col min="5" max="5" width="11.5546875" customWidth="1"/>
  </cols>
  <sheetData>
    <row r="1" spans="1:5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</row>
    <row r="2" spans="1:5" x14ac:dyDescent="0.3">
      <c r="A2">
        <v>1</v>
      </c>
      <c r="B2">
        <v>16</v>
      </c>
      <c r="C2">
        <v>25</v>
      </c>
      <c r="D2">
        <f t="shared" ref="D2:D10" si="0">AVERAGE(B2, C2)</f>
        <v>20.5</v>
      </c>
      <c r="E2">
        <f t="shared" ref="E2:E10" si="1">D2*1.5</f>
        <v>30.75</v>
      </c>
    </row>
    <row r="3" spans="1:5" x14ac:dyDescent="0.3">
      <c r="A3">
        <v>2</v>
      </c>
      <c r="B3">
        <v>24</v>
      </c>
      <c r="C3">
        <v>33</v>
      </c>
      <c r="D3">
        <f t="shared" si="0"/>
        <v>28.5</v>
      </c>
      <c r="E3">
        <f t="shared" si="1"/>
        <v>42.75</v>
      </c>
    </row>
    <row r="4" spans="1:5" x14ac:dyDescent="0.3">
      <c r="A4">
        <v>3</v>
      </c>
      <c r="B4">
        <v>33</v>
      </c>
      <c r="C4">
        <v>44</v>
      </c>
      <c r="D4">
        <f t="shared" si="0"/>
        <v>38.5</v>
      </c>
      <c r="E4">
        <f t="shared" si="1"/>
        <v>57.75</v>
      </c>
    </row>
    <row r="5" spans="1:5" x14ac:dyDescent="0.3">
      <c r="A5">
        <v>4</v>
      </c>
      <c r="B5">
        <v>45</v>
      </c>
      <c r="C5">
        <v>60</v>
      </c>
      <c r="D5">
        <f t="shared" si="0"/>
        <v>52.5</v>
      </c>
      <c r="E5">
        <f t="shared" si="1"/>
        <v>78.75</v>
      </c>
    </row>
    <row r="6" spans="1:5" x14ac:dyDescent="0.3">
      <c r="A6">
        <v>5</v>
      </c>
      <c r="B6">
        <v>60</v>
      </c>
      <c r="C6">
        <v>78</v>
      </c>
      <c r="D6">
        <f t="shared" si="0"/>
        <v>69</v>
      </c>
      <c r="E6">
        <f t="shared" si="1"/>
        <v>103.5</v>
      </c>
    </row>
    <row r="7" spans="1:5" x14ac:dyDescent="0.3">
      <c r="A7">
        <v>6</v>
      </c>
      <c r="B7">
        <v>80</v>
      </c>
      <c r="C7">
        <v>100</v>
      </c>
      <c r="D7">
        <f t="shared" si="0"/>
        <v>90</v>
      </c>
      <c r="E7">
        <f t="shared" si="1"/>
        <v>135</v>
      </c>
    </row>
    <row r="8" spans="1:5" x14ac:dyDescent="0.3">
      <c r="A8" t="s">
        <v>29</v>
      </c>
      <c r="B8">
        <v>25</v>
      </c>
      <c r="C8">
        <v>25</v>
      </c>
      <c r="D8">
        <f t="shared" si="0"/>
        <v>25</v>
      </c>
      <c r="E8">
        <f t="shared" si="1"/>
        <v>37.5</v>
      </c>
    </row>
    <row r="9" spans="1:5" x14ac:dyDescent="0.3">
      <c r="A9" t="s">
        <v>30</v>
      </c>
      <c r="B9">
        <v>30</v>
      </c>
      <c r="C9">
        <v>30</v>
      </c>
      <c r="D9">
        <f t="shared" si="0"/>
        <v>30</v>
      </c>
      <c r="E9">
        <f t="shared" si="1"/>
        <v>45</v>
      </c>
    </row>
    <row r="10" spans="1:5" x14ac:dyDescent="0.3">
      <c r="A10" t="s">
        <v>31</v>
      </c>
      <c r="B10">
        <v>35</v>
      </c>
      <c r="C10">
        <v>35</v>
      </c>
      <c r="D10">
        <f t="shared" si="0"/>
        <v>35</v>
      </c>
      <c r="E10">
        <f t="shared" si="1"/>
        <v>52.5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CB19F-AE0D-4E00-912B-70944D70153A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200</v>
      </c>
      <c r="C2">
        <v>0</v>
      </c>
      <c r="D2">
        <v>0</v>
      </c>
      <c r="E2">
        <v>25</v>
      </c>
      <c r="F2">
        <f>($B2 + 3 * $C2) / 10 / (1 - $D2 * 0.006) *POWER($E2, 0.75) * $C$14 / 13</f>
        <v>51.601568711533595</v>
      </c>
      <c r="H2">
        <f>IF('Sword Stats'!$E$2 - $C2 &gt; 0, ROUNDUP($B2 / ('Sword Stats'!$E$2 - $C2) / (1 - $D2/100), 0), 100)</f>
        <v>5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7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6</v>
      </c>
      <c r="AE2">
        <f>ROUNDUP($B2 / ('Scythe Stats'!$E$9 * (1 - $D2 / 100)), 0)</f>
        <v>5</v>
      </c>
      <c r="AF2">
        <f>ROUNDUP($B2 / ('Scythe Stats'!$E$10 * (1 - $D2 / 100)), 0)</f>
        <v>4</v>
      </c>
    </row>
    <row r="3" spans="1:32" x14ac:dyDescent="0.3">
      <c r="A3" s="1">
        <v>2</v>
      </c>
      <c r="B3">
        <v>230</v>
      </c>
      <c r="C3">
        <v>2</v>
      </c>
      <c r="D3">
        <v>0</v>
      </c>
      <c r="E3">
        <v>30</v>
      </c>
      <c r="F3">
        <f t="shared" ref="F3:F8" si="0">($B3 + 3 * $C3) / 10 / (1 - $D3 * 0.006) *POWER($E3, 0.75) * $C$14 / 13</f>
        <v>69.812123198892394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8</v>
      </c>
      <c r="Y3">
        <f>ROUNDUP($B3 / ('Scythe Stats'!$E$3 * (1 - $D3 / 100)), 0)</f>
        <v>6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3</v>
      </c>
      <c r="AC3">
        <f>ROUNDUP($B3 / ('Scythe Stats'!$E$7 * (1 - $D3 / 100)), 0)</f>
        <v>2</v>
      </c>
      <c r="AD3">
        <f>ROUNDUP($B3 / ('Scythe Stats'!$E$8 * (1 - $D3 / 100)), 0)</f>
        <v>7</v>
      </c>
      <c r="AE3">
        <f>ROUNDUP($B3 / ('Scythe Stats'!$E$9 * (1 - $D3 / 100)), 0)</f>
        <v>6</v>
      </c>
      <c r="AF3">
        <f>ROUNDUP($B3 / ('Scythe Stats'!$E$10 * (1 - $D3 / 100)), 0)</f>
        <v>5</v>
      </c>
    </row>
    <row r="4" spans="1:32" x14ac:dyDescent="0.3">
      <c r="A4" s="1">
        <v>3</v>
      </c>
      <c r="B4">
        <v>265</v>
      </c>
      <c r="C4">
        <v>5</v>
      </c>
      <c r="D4">
        <v>0</v>
      </c>
      <c r="E4">
        <v>35</v>
      </c>
      <c r="F4">
        <f t="shared" si="0"/>
        <v>92.97944874519446</v>
      </c>
      <c r="H4">
        <f>IF('Sword Stats'!$E$2 - $C4 &gt; 0, ROUNDUP($B4 / ('Sword Stats'!$E$2 - $C4) / (1 - $D4/100), 0), 100)</f>
        <v>7</v>
      </c>
      <c r="I4">
        <f>IF('Sword Stats'!$E$3 - $C4 &gt; 0, ROUNDUP($B4 / ('Sword Stats'!$E$3 - $C4) / (1 - $D4/100), 0), 100)</f>
        <v>5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2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5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9</v>
      </c>
      <c r="Y4">
        <f>ROUNDUP($B4 / ('Scythe Stats'!$E$3 * (1 - $D4 / 100)), 0)</f>
        <v>7</v>
      </c>
      <c r="Z4">
        <f>ROUNDUP($B4 / ('Scythe Stats'!$E$4 * (1 - $D4 / 100)), 0)</f>
        <v>5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2</v>
      </c>
      <c r="AD4">
        <f>ROUNDUP($B4 / ('Scythe Stats'!$E$8 * (1 - $D4 / 100)), 0)</f>
        <v>8</v>
      </c>
      <c r="AE4">
        <f>ROUNDUP($B4 / ('Scythe Stats'!$E$9 * (1 - $D4 / 100)), 0)</f>
        <v>6</v>
      </c>
      <c r="AF4">
        <f>ROUNDUP($B4 / ('Scythe Stats'!$E$10 * (1 - $D4 / 100)), 0)</f>
        <v>6</v>
      </c>
    </row>
    <row r="5" spans="1:32" x14ac:dyDescent="0.3">
      <c r="A5" s="1">
        <v>4</v>
      </c>
      <c r="B5">
        <v>300</v>
      </c>
      <c r="C5">
        <v>8</v>
      </c>
      <c r="D5">
        <v>2</v>
      </c>
      <c r="E5">
        <v>40</v>
      </c>
      <c r="F5">
        <f t="shared" si="0"/>
        <v>120.36797701052215</v>
      </c>
      <c r="H5">
        <f>IF('Sword Stats'!$E$2 - $C5 &gt; 0, ROUNDUP($B5 / ('Sword Stats'!$E$2 - $C5) / (1 - $D5/100), 0), 100)</f>
        <v>9</v>
      </c>
      <c r="I5">
        <f>IF('Sword Stats'!$E$3 - $C5 &gt; 0, ROUNDUP($B5 / ('Sword Stats'!$E$3 - $C5) / (1 - $D5/100), 0), 100)</f>
        <v>6</v>
      </c>
      <c r="J5">
        <f>IF('Sword Stats'!$E$4 - $C5 &gt; 0, ROUNDUP($B5 / ('Sword Stats'!$E$4 - $C5) / (1 - $D5/100), 0), 100)</f>
        <v>4</v>
      </c>
      <c r="K5">
        <f>IF('Sword Stats'!$E$5 - $C5 &gt; 0, ROUNDUP($B5 / ('Sword Stats'!$E$5 - $C5) / (1 - $D5/100), 0), 100)</f>
        <v>3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2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6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10</v>
      </c>
      <c r="Y5">
        <f>ROUNDUP($B5 / ('Scythe Stats'!$E$3 * (1 - $D5 / 100)), 0)</f>
        <v>8</v>
      </c>
      <c r="Z5">
        <f>ROUNDUP($B5 / ('Scythe Stats'!$E$4 * (1 - $D5 / 100)), 0)</f>
        <v>6</v>
      </c>
      <c r="AA5">
        <f>ROUNDUP($B5 / ('Scythe Stats'!$E$5 * (1 - $D5 / 100)), 0)</f>
        <v>4</v>
      </c>
      <c r="AB5">
        <f>ROUNDUP($B5 / ('Scythe Stats'!$E$6 * (1 - $D5 / 100)), 0)</f>
        <v>3</v>
      </c>
      <c r="AC5">
        <f>ROUNDUP($B5 / ('Scythe Stats'!$E$7 * (1 - $D5 / 100)), 0)</f>
        <v>3</v>
      </c>
      <c r="AD5">
        <f>ROUNDUP($B5 / ('Scythe Stats'!$E$8 * (1 - $D5 / 100)), 0)</f>
        <v>9</v>
      </c>
      <c r="AE5">
        <f>ROUNDUP($B5 / ('Scythe Stats'!$E$9 * (1 - $D5 / 100)), 0)</f>
        <v>7</v>
      </c>
      <c r="AF5">
        <f>ROUNDUP($B5 / ('Scythe Stats'!$E$10 * (1 - $D5 / 100)), 0)</f>
        <v>6</v>
      </c>
    </row>
    <row r="6" spans="1:32" x14ac:dyDescent="0.3">
      <c r="A6" s="1">
        <v>5</v>
      </c>
      <c r="B6">
        <v>330</v>
      </c>
      <c r="C6">
        <v>10</v>
      </c>
      <c r="D6">
        <v>5</v>
      </c>
      <c r="E6">
        <v>50</v>
      </c>
      <c r="F6">
        <f t="shared" si="0"/>
        <v>161.04089375627697</v>
      </c>
      <c r="H6">
        <f>IF('Sword Stats'!$E$2 - $C6 &gt; 0, ROUNDUP($B6 / ('Sword Stats'!$E$2 - $C6) / (1 - $D6/100), 0), 100)</f>
        <v>10</v>
      </c>
      <c r="I6">
        <f>IF('Sword Stats'!$E$3 - $C6 &gt; 0, ROUNDUP($B6 / ('Sword Stats'!$E$3 - $C6) / (1 - $D6/100), 0), 100)</f>
        <v>7</v>
      </c>
      <c r="J6">
        <f>IF('Sword Stats'!$E$4 - $C6 &gt; 0, ROUNDUP($B6 / ('Sword Stats'!$E$4 - $C6) / (1 - $D6/100), 0), 100)</f>
        <v>5</v>
      </c>
      <c r="K6">
        <f>IF('Sword Stats'!$E$5 - $C6 &gt; 0, ROUNDUP($B6 / ('Sword Stats'!$E$5 - $C6) / (1 - $D6/100), 0), 100)</f>
        <v>4</v>
      </c>
      <c r="L6">
        <f>IF('Sword Stats'!$E$6 - $C6 &gt; 0, ROUNDUP($B6 / ('Sword Stats'!$E$6 - $C6) / (1 - $D6/100), 0), 100)</f>
        <v>3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2</v>
      </c>
      <c r="O6">
        <f>IF('Sword Stats'!$E$9 - $C6 &gt; 0, ROUNDUP($B6 / ('Sword Stats'!$E$9 - $C6) / (1 - $D6/100), 0), 100)</f>
        <v>7</v>
      </c>
      <c r="Q6">
        <f>IF('Axe Stats'!$E$2 - $C6 &gt; 0, ROUNDUP($B6 / ('Axe Stats'!$E$2 - $C6), 0), 100)</f>
        <v>4</v>
      </c>
      <c r="R6">
        <f>IF('Axe Stats'!$E$3 - $C6 &gt; 0, ROUNDUP($B6 / ('Axe Stats'!$E$3 - $C6), 0), 100)</f>
        <v>3</v>
      </c>
      <c r="S6">
        <f>IF('Axe Stats'!$E$4 - $C6 &gt; 0, ROUNDUP($B6 / ('Axe Stats'!$E$4 - $C6), 0), 100)</f>
        <v>2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1</v>
      </c>
      <c r="X6">
        <f>ROUNDUP($B6 / ('Scythe Stats'!$E$2 * (1 - $D6 / 100)), 0)</f>
        <v>12</v>
      </c>
      <c r="Y6">
        <f>ROUNDUP($B6 / ('Scythe Stats'!$E$3 * (1 - $D6 / 100)), 0)</f>
        <v>9</v>
      </c>
      <c r="Z6">
        <f>ROUNDUP($B6 / ('Scythe Stats'!$E$4 * (1 - $D6 / 100)), 0)</f>
        <v>7</v>
      </c>
      <c r="AA6">
        <f>ROUNDUP($B6 / ('Scythe Stats'!$E$5 * (1 - $D6 / 100)), 0)</f>
        <v>5</v>
      </c>
      <c r="AB6">
        <f>ROUNDUP($B6 / ('Scythe Stats'!$E$6 * (1 - $D6 / 100)), 0)</f>
        <v>4</v>
      </c>
      <c r="AC6">
        <f>ROUNDUP($B6 / ('Scythe Stats'!$E$7 * (1 - $D6 / 100)), 0)</f>
        <v>3</v>
      </c>
      <c r="AD6">
        <f>ROUNDUP($B6 / ('Scythe Stats'!$E$8 * (1 - $D6 / 100)), 0)</f>
        <v>10</v>
      </c>
      <c r="AE6">
        <f>ROUNDUP($B6 / ('Scythe Stats'!$E$9 * (1 - $D6 / 100)), 0)</f>
        <v>8</v>
      </c>
      <c r="AF6">
        <f>ROUNDUP($B6 / ('Scythe Stats'!$E$10 * (1 - $D6 / 100)), 0)</f>
        <v>7</v>
      </c>
    </row>
    <row r="7" spans="1:32" x14ac:dyDescent="0.3">
      <c r="A7" s="1">
        <v>6</v>
      </c>
      <c r="B7">
        <v>360</v>
      </c>
      <c r="C7">
        <v>15</v>
      </c>
      <c r="D7">
        <v>8</v>
      </c>
      <c r="E7">
        <v>55</v>
      </c>
      <c r="F7">
        <f t="shared" si="0"/>
        <v>198.27501635071047</v>
      </c>
      <c r="H7">
        <f>IF('Sword Stats'!$E$2 - $C7 &gt; 0, ROUNDUP($B7 / ('Sword Stats'!$E$2 - $C7) / (1 - $D7/100), 0), 100)</f>
        <v>14</v>
      </c>
      <c r="I7">
        <f>IF('Sword Stats'!$E$3 - $C7 &gt; 0, ROUNDUP($B7 / ('Sword Stats'!$E$3 - $C7) / (1 - $D7/100), 0), 100)</f>
        <v>9</v>
      </c>
      <c r="J7">
        <f>IF('Sword Stats'!$E$4 - $C7 &gt; 0, ROUNDUP($B7 / ('Sword Stats'!$E$4 - $C7) / (1 - $D7/100), 0), 100)</f>
        <v>6</v>
      </c>
      <c r="K7">
        <f>IF('Sword Stats'!$E$5 - $C7 &gt; 0, ROUNDUP($B7 / ('Sword Stats'!$E$5 - $C7) / (1 - $D7/100), 0), 100)</f>
        <v>5</v>
      </c>
      <c r="L7">
        <f>IF('Sword Stats'!$E$6 - $C7 &gt; 0, ROUNDUP($B7 / ('Sword Stats'!$E$6 - $C7) / (1 - $D7/100), 0), 100)</f>
        <v>4</v>
      </c>
      <c r="M7">
        <f>IF('Sword Stats'!$E$7 - $C7 &gt; 0, ROUNDUP($B7 / ('Sword Stats'!$E$7 - $C7) / (1 - $D7/100), 0), 100)</f>
        <v>3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9</v>
      </c>
      <c r="Q7">
        <f>IF('Axe Stats'!$E$2 - $C7 &gt; 0, ROUNDUP($B7 / ('Axe Stats'!$E$2 - $C7), 0), 100)</f>
        <v>4</v>
      </c>
      <c r="R7">
        <f>IF('Axe Stats'!$E$3 - $C7 &gt; 0, ROUNDUP($B7 / ('Axe Stats'!$E$3 - $C7), 0), 100)</f>
        <v>3</v>
      </c>
      <c r="S7">
        <f>IF('Axe Stats'!$E$4 - $C7 &gt; 0, ROUNDUP($B7 / ('Axe Stats'!$E$4 - $C7), 0), 100)</f>
        <v>2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1</v>
      </c>
      <c r="X7">
        <f>ROUNDUP($B7 / ('Scythe Stats'!$E$2 * (1 - $D7 / 100)), 0)</f>
        <v>13</v>
      </c>
      <c r="Y7">
        <f>ROUNDUP($B7 / ('Scythe Stats'!$E$3 * (1 - $D7 / 100)), 0)</f>
        <v>10</v>
      </c>
      <c r="Z7">
        <f>ROUNDUP($B7 / ('Scythe Stats'!$E$4 * (1 - $D7 / 100)), 0)</f>
        <v>7</v>
      </c>
      <c r="AA7">
        <f>ROUNDUP($B7 / ('Scythe Stats'!$E$5 * (1 - $D7 / 100)), 0)</f>
        <v>5</v>
      </c>
      <c r="AB7">
        <f>ROUNDUP($B7 / ('Scythe Stats'!$E$6 * (1 - $D7 / 100)), 0)</f>
        <v>4</v>
      </c>
      <c r="AC7">
        <f>ROUNDUP($B7 / ('Scythe Stats'!$E$7 * (1 - $D7 / 100)), 0)</f>
        <v>3</v>
      </c>
      <c r="AD7">
        <f>ROUNDUP($B7 / ('Scythe Stats'!$E$8 * (1 - $D7 / 100)), 0)</f>
        <v>11</v>
      </c>
      <c r="AE7">
        <f>ROUNDUP($B7 / ('Scythe Stats'!$E$9 * (1 - $D7 / 100)), 0)</f>
        <v>9</v>
      </c>
      <c r="AF7">
        <f>ROUNDUP($B7 / ('Scythe Stats'!$E$10 * (1 - $D7 / 100)), 0)</f>
        <v>8</v>
      </c>
    </row>
    <row r="8" spans="1:32" x14ac:dyDescent="0.3">
      <c r="A8" s="1">
        <v>7</v>
      </c>
      <c r="B8">
        <v>400</v>
      </c>
      <c r="C8">
        <v>20</v>
      </c>
      <c r="D8">
        <v>10</v>
      </c>
      <c r="E8">
        <v>60</v>
      </c>
      <c r="F8">
        <f t="shared" si="0"/>
        <v>243.45646866238425</v>
      </c>
      <c r="H8">
        <f>IF('Sword Stats'!$E$2 - $C8 &gt; 0, ROUNDUP($B8 / ('Sword Stats'!$E$2 - $C8) / (1 - $D8/100), 0), 100)</f>
        <v>18</v>
      </c>
      <c r="I8">
        <f>IF('Sword Stats'!$E$3 - $C8 &gt; 0, ROUNDUP($B8 / ('Sword Stats'!$E$3 - $C8) / (1 - $D8/100), 0), 100)</f>
        <v>11</v>
      </c>
      <c r="J8">
        <f>IF('Sword Stats'!$E$4 - $C8 &gt; 0, ROUNDUP($B8 / ('Sword Stats'!$E$4 - $C8) / (1 - $D8/100), 0), 100)</f>
        <v>7</v>
      </c>
      <c r="K8">
        <f>IF('Sword Stats'!$E$5 - $C8 &gt; 0, ROUNDUP($B8 / ('Sword Stats'!$E$5 - $C8) / (1 - $D8/100), 0), 100)</f>
        <v>5</v>
      </c>
      <c r="L8">
        <f>IF('Sword Stats'!$E$6 - $C8 &gt; 0, ROUNDUP($B8 / ('Sword Stats'!$E$6 - $C8) / (1 - $D8/100), 0), 100)</f>
        <v>4</v>
      </c>
      <c r="M8">
        <f>IF('Sword Stats'!$E$7 - $C8 &gt; 0, ROUNDUP($B8 / ('Sword Stats'!$E$7 - $C8) / (1 - $D8/100), 0), 100)</f>
        <v>4</v>
      </c>
      <c r="N8">
        <f>IF('Sword Stats'!$E$8 - $C8 &gt; 0, ROUNDUP($B8 / ('Sword Stats'!$E$8 - $C8) / (1 - $D8/100), 0), 100)</f>
        <v>3</v>
      </c>
      <c r="O8">
        <f>IF('Sword Stats'!$E$9 - $C8 &gt; 0, ROUNDUP($B8 / ('Sword Stats'!$E$9 - $C8) / (1 - $D8/100), 0), 100)</f>
        <v>12</v>
      </c>
      <c r="Q8">
        <f>IF('Axe Stats'!$E$2 - $C8 &gt; 0, ROUNDUP($B8 / ('Axe Stats'!$E$2 - $C8), 0), 100)</f>
        <v>5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2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15</v>
      </c>
      <c r="Y8">
        <f>ROUNDUP($B8 / ('Scythe Stats'!$E$3 * (1 - $D8 / 100)), 0)</f>
        <v>11</v>
      </c>
      <c r="Z8">
        <f>ROUNDUP($B8 / ('Scythe Stats'!$E$4 * (1 - $D8 / 100)), 0)</f>
        <v>8</v>
      </c>
      <c r="AA8">
        <f>ROUNDUP($B8 / ('Scythe Stats'!$E$5 * (1 - $D8 / 100)), 0)</f>
        <v>6</v>
      </c>
      <c r="AB8">
        <f>ROUNDUP($B8 / ('Scythe Stats'!$E$6 * (1 - $D8 / 100)), 0)</f>
        <v>5</v>
      </c>
      <c r="AC8">
        <f>ROUNDUP($B8 / ('Scythe Stats'!$E$7 * (1 - $D8 / 100)), 0)</f>
        <v>4</v>
      </c>
      <c r="AD8">
        <f>ROUNDUP($B8 / ('Scythe Stats'!$E$8 * (1 - $D8 / 100)), 0)</f>
        <v>12</v>
      </c>
      <c r="AE8">
        <f>ROUNDUP($B8 / ('Scythe Stats'!$E$9 * (1 - $D8 / 100)), 0)</f>
        <v>10</v>
      </c>
      <c r="AF8">
        <f>ROUNDUP($B8 / ('Scythe Stats'!$E$10 * (1 - $D8 / 100)), 0)</f>
        <v>9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3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D34D-09B5-4E3C-8B5F-47019284D217}">
  <dimension ref="A1:AF14"/>
  <sheetViews>
    <sheetView zoomScale="115" zoomScaleNormal="115" workbookViewId="0">
      <pane xSplit="1" topLeftCell="B1" activePane="topRight" state="frozen"/>
      <selection pane="topRight" activeCell="E9" sqref="E9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160</v>
      </c>
      <c r="C2">
        <v>5</v>
      </c>
      <c r="D2">
        <v>0</v>
      </c>
      <c r="E2">
        <v>18</v>
      </c>
      <c r="F2">
        <f>($B2 + 3 * $C2) / 10 / (1 - $D2 * 0.006) *POWER($E2, 0.75) * $C$14 / 13</f>
        <v>44.114396563790436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2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6</v>
      </c>
      <c r="Y2">
        <f>ROUNDUP($B2 / ('Scythe Stats'!$E$3 * (1 - $D2 / 100)), 0)</f>
        <v>4</v>
      </c>
      <c r="Z2">
        <f>ROUNDUP($B2 / ('Scythe Stats'!$E$4 * (1 - $D2 / 100)), 0)</f>
        <v>3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4</v>
      </c>
      <c r="AF2">
        <f>ROUNDUP($B2 / ('Scythe Stats'!$E$10 * (1 - $D2 / 100)), 0)</f>
        <v>4</v>
      </c>
    </row>
    <row r="3" spans="1:32" x14ac:dyDescent="0.3">
      <c r="A3" s="1">
        <v>2</v>
      </c>
      <c r="B3">
        <v>185</v>
      </c>
      <c r="C3">
        <v>10</v>
      </c>
      <c r="D3">
        <v>0</v>
      </c>
      <c r="E3">
        <v>22</v>
      </c>
      <c r="F3">
        <f t="shared" ref="F3:F8" si="0">($B3 + 3 * $C3) / 10 / (1 - $D3 * 0.006) *POWER($E3, 0.75) * $C$14 / 13</f>
        <v>63.000411472084778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2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1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2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1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7</v>
      </c>
      <c r="Y3">
        <f>ROUNDUP($B3 / ('Scythe Stats'!$E$3 * (1 - $D3 / 100)), 0)</f>
        <v>5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2</v>
      </c>
      <c r="AC3">
        <f>ROUNDUP($B3 / ('Scythe Stats'!$E$7 * (1 - $D3 / 100)), 0)</f>
        <v>2</v>
      </c>
      <c r="AD3">
        <f>ROUNDUP($B3 / ('Scythe Stats'!$E$8 * (1 - $D3 / 100)), 0)</f>
        <v>5</v>
      </c>
      <c r="AE3">
        <f>ROUNDUP($B3 / ('Scythe Stats'!$E$9 * (1 - $D3 / 100)), 0)</f>
        <v>5</v>
      </c>
      <c r="AF3">
        <f>ROUNDUP($B3 / ('Scythe Stats'!$E$10 * (1 - $D3 / 100)), 0)</f>
        <v>4</v>
      </c>
    </row>
    <row r="4" spans="1:32" x14ac:dyDescent="0.3">
      <c r="A4" s="1">
        <v>3</v>
      </c>
      <c r="B4">
        <v>215</v>
      </c>
      <c r="C4">
        <v>20</v>
      </c>
      <c r="D4">
        <v>0</v>
      </c>
      <c r="E4">
        <v>26</v>
      </c>
      <c r="F4">
        <f t="shared" si="0"/>
        <v>91.337815443011678</v>
      </c>
      <c r="H4">
        <f>IF('Sword Stats'!$E$2 - $C4 &gt; 0, ROUNDUP($B4 / ('Sword Stats'!$E$2 - $C4) / (1 - $D4/100), 0), 100)</f>
        <v>9</v>
      </c>
      <c r="I4">
        <f>IF('Sword Stats'!$E$3 - $C4 &gt; 0, ROUNDUP($B4 / ('Sword Stats'!$E$3 - $C4) / (1 - $D4/100), 0), 100)</f>
        <v>5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2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1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7</v>
      </c>
      <c r="Y4">
        <f>ROUNDUP($B4 / ('Scythe Stats'!$E$3 * (1 - $D4 / 100)), 0)</f>
        <v>6</v>
      </c>
      <c r="Z4">
        <f>ROUNDUP($B4 / ('Scythe Stats'!$E$4 * (1 - $D4 / 100)), 0)</f>
        <v>4</v>
      </c>
      <c r="AA4">
        <f>ROUNDUP($B4 / ('Scythe Stats'!$E$5 * (1 - $D4 / 100)), 0)</f>
        <v>3</v>
      </c>
      <c r="AB4">
        <f>ROUNDUP($B4 / ('Scythe Stats'!$E$6 * (1 - $D4 / 100)), 0)</f>
        <v>3</v>
      </c>
      <c r="AC4">
        <f>ROUNDUP($B4 / ('Scythe Stats'!$E$7 * (1 - $D4 / 100)), 0)</f>
        <v>2</v>
      </c>
      <c r="AD4">
        <f>ROUNDUP($B4 / ('Scythe Stats'!$E$8 * (1 - $D4 / 100)), 0)</f>
        <v>6</v>
      </c>
      <c r="AE4">
        <f>ROUNDUP($B4 / ('Scythe Stats'!$E$9 * (1 - $D4 / 100)), 0)</f>
        <v>5</v>
      </c>
      <c r="AF4">
        <f>ROUNDUP($B4 / ('Scythe Stats'!$E$10 * (1 - $D4 / 100)), 0)</f>
        <v>5</v>
      </c>
    </row>
    <row r="5" spans="1:32" x14ac:dyDescent="0.3">
      <c r="A5" s="1">
        <v>4</v>
      </c>
      <c r="B5">
        <v>240</v>
      </c>
      <c r="C5">
        <v>30</v>
      </c>
      <c r="D5">
        <v>2</v>
      </c>
      <c r="E5">
        <v>30</v>
      </c>
      <c r="F5">
        <f t="shared" si="0"/>
        <v>123.50537303379157</v>
      </c>
      <c r="H5">
        <f>IF('Sword Stats'!$E$2 - $C5 &gt; 0, ROUNDUP($B5 / ('Sword Stats'!$E$2 - $C5) / (1 - $D5/100), 0), 100)</f>
        <v>17</v>
      </c>
      <c r="I5">
        <f>IF('Sword Stats'!$E$3 - $C5 &gt; 0, ROUNDUP($B5 / ('Sword Stats'!$E$3 - $C5) / (1 - $D5/100), 0), 100)</f>
        <v>8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3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2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9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1</v>
      </c>
      <c r="V5">
        <f>IF('Axe Stats'!$E$7 - $C5 &gt; 0, ROUNDUP($B5 / ('Axe Stats'!$E$7 - $C5), 0), 100)</f>
        <v>1</v>
      </c>
      <c r="X5">
        <f>ROUNDUP($B5 / ('Scythe Stats'!$E$2 * (1 - $D5 / 100)), 0)</f>
        <v>8</v>
      </c>
      <c r="Y5">
        <f>ROUNDUP($B5 / ('Scythe Stats'!$E$3 * (1 - $D5 / 100)), 0)</f>
        <v>6</v>
      </c>
      <c r="Z5">
        <f>ROUNDUP($B5 / ('Scythe Stats'!$E$4 * (1 - $D5 / 100)), 0)</f>
        <v>5</v>
      </c>
      <c r="AA5">
        <f>ROUNDUP($B5 / ('Scythe Stats'!$E$5 * (1 - $D5 / 100)), 0)</f>
        <v>4</v>
      </c>
      <c r="AB5">
        <f>ROUNDUP($B5 / ('Scythe Stats'!$E$6 * (1 - $D5 / 100)), 0)</f>
        <v>3</v>
      </c>
      <c r="AC5">
        <f>ROUNDUP($B5 / ('Scythe Stats'!$E$7 * (1 - $D5 / 100)), 0)</f>
        <v>2</v>
      </c>
      <c r="AD5">
        <f>ROUNDUP($B5 / ('Scythe Stats'!$E$8 * (1 - $D5 / 100)), 0)</f>
        <v>7</v>
      </c>
      <c r="AE5">
        <f>ROUNDUP($B5 / ('Scythe Stats'!$E$9 * (1 - $D5 / 100)), 0)</f>
        <v>6</v>
      </c>
      <c r="AF5">
        <f>ROUNDUP($B5 / ('Scythe Stats'!$E$10 * (1 - $D5 / 100)), 0)</f>
        <v>5</v>
      </c>
    </row>
    <row r="6" spans="1:32" x14ac:dyDescent="0.3">
      <c r="A6" s="1">
        <v>5</v>
      </c>
      <c r="B6">
        <v>270</v>
      </c>
      <c r="C6">
        <v>45</v>
      </c>
      <c r="D6">
        <v>5</v>
      </c>
      <c r="E6">
        <v>35</v>
      </c>
      <c r="F6">
        <f t="shared" si="0"/>
        <v>173.3094474493914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16</v>
      </c>
      <c r="J6">
        <f>IF('Sword Stats'!$E$4 - $C6 &gt; 0, ROUNDUP($B6 / ('Sword Stats'!$E$4 - $C6) / (1 - $D6/100), 0), 100)</f>
        <v>7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2</v>
      </c>
      <c r="O6">
        <f>IF('Sword Stats'!$E$9 - $C6 &gt; 0, ROUNDUP($B6 / ('Sword Stats'!$E$9 - $C6) / (1 - $D6/100), 0), 100)</f>
        <v>19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3</v>
      </c>
      <c r="S6">
        <f>IF('Axe Stats'!$E$4 - $C6 &gt; 0, ROUNDUP($B6 / ('Axe Stats'!$E$4 - $C6), 0), 100)</f>
        <v>2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1</v>
      </c>
      <c r="X6">
        <f>ROUNDUP($B6 / ('Scythe Stats'!$E$2 * (1 - $D6 / 100)), 0)</f>
        <v>10</v>
      </c>
      <c r="Y6">
        <f>ROUNDUP($B6 / ('Scythe Stats'!$E$3 * (1 - $D6 / 100)), 0)</f>
        <v>7</v>
      </c>
      <c r="Z6">
        <f>ROUNDUP($B6 / ('Scythe Stats'!$E$4 * (1 - $D6 / 100)), 0)</f>
        <v>5</v>
      </c>
      <c r="AA6">
        <f>ROUNDUP($B6 / ('Scythe Stats'!$E$5 * (1 - $D6 / 100)), 0)</f>
        <v>4</v>
      </c>
      <c r="AB6">
        <f>ROUNDUP($B6 / ('Scythe Stats'!$E$6 * (1 - $D6 / 100)), 0)</f>
        <v>3</v>
      </c>
      <c r="AC6">
        <f>ROUNDUP($B6 / ('Scythe Stats'!$E$7 * (1 - $D6 / 100)), 0)</f>
        <v>3</v>
      </c>
      <c r="AD6">
        <f>ROUNDUP($B6 / ('Scythe Stats'!$E$8 * (1 - $D6 / 100)), 0)</f>
        <v>8</v>
      </c>
      <c r="AE6">
        <f>ROUNDUP($B6 / ('Scythe Stats'!$E$9 * (1 - $D6 / 100)), 0)</f>
        <v>7</v>
      </c>
      <c r="AF6">
        <f>ROUNDUP($B6 / ('Scythe Stats'!$E$10 * (1 - $D6 / 100)), 0)</f>
        <v>6</v>
      </c>
    </row>
    <row r="7" spans="1:32" x14ac:dyDescent="0.3">
      <c r="A7" s="1">
        <v>6</v>
      </c>
      <c r="B7">
        <v>300</v>
      </c>
      <c r="C7">
        <v>55</v>
      </c>
      <c r="D7">
        <v>8</v>
      </c>
      <c r="E7">
        <v>42</v>
      </c>
      <c r="F7">
        <f t="shared" si="0"/>
        <v>232.45606815874538</v>
      </c>
      <c r="H7">
        <f>IF('Sword Stats'!$E$2 - $C7 &gt; 0, ROUNDUP($B7 / ('Sword Stats'!$E$2 - $C7) / (1 - $D7/100), 0), 100)</f>
        <v>100</v>
      </c>
      <c r="I7">
        <f>IF('Sword Stats'!$E$3 - $C7 &gt; 0, ROUNDUP($B7 / ('Sword Stats'!$E$3 - $C7) / (1 - $D7/100), 0), 100)</f>
        <v>38</v>
      </c>
      <c r="J7">
        <f>IF('Sword Stats'!$E$4 - $C7 &gt; 0, ROUNDUP($B7 / ('Sword Stats'!$E$4 - $C7) / (1 - $D7/100), 0), 100)</f>
        <v>11</v>
      </c>
      <c r="K7">
        <f>IF('Sword Stats'!$E$5 - $C7 &gt; 0, ROUNDUP($B7 / ('Sword Stats'!$E$5 - $C7) / (1 - $D7/100), 0), 100)</f>
        <v>6</v>
      </c>
      <c r="L7">
        <f>IF('Sword Stats'!$E$6 - $C7 &gt; 0, ROUNDUP($B7 / ('Sword Stats'!$E$6 - $C7) / (1 - $D7/100), 0), 100)</f>
        <v>4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66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1</v>
      </c>
      <c r="X7">
        <f>ROUNDUP($B7 / ('Scythe Stats'!$E$2 * (1 - $D7 / 100)), 0)</f>
        <v>11</v>
      </c>
      <c r="Y7">
        <f>ROUNDUP($B7 / ('Scythe Stats'!$E$3 * (1 - $D7 / 100)), 0)</f>
        <v>8</v>
      </c>
      <c r="Z7">
        <f>ROUNDUP($B7 / ('Scythe Stats'!$E$4 * (1 - $D7 / 100)), 0)</f>
        <v>6</v>
      </c>
      <c r="AA7">
        <f>ROUNDUP($B7 / ('Scythe Stats'!$E$5 * (1 - $D7 / 100)), 0)</f>
        <v>5</v>
      </c>
      <c r="AB7">
        <f>ROUNDUP($B7 / ('Scythe Stats'!$E$6 * (1 - $D7 / 100)), 0)</f>
        <v>4</v>
      </c>
      <c r="AC7">
        <f>ROUNDUP($B7 / ('Scythe Stats'!$E$7 * (1 - $D7 / 100)), 0)</f>
        <v>3</v>
      </c>
      <c r="AD7">
        <f>ROUNDUP($B7 / ('Scythe Stats'!$E$8 * (1 - $D7 / 100)), 0)</f>
        <v>9</v>
      </c>
      <c r="AE7">
        <f>ROUNDUP($B7 / ('Scythe Stats'!$E$9 * (1 - $D7 / 100)), 0)</f>
        <v>8</v>
      </c>
      <c r="AF7">
        <f>ROUNDUP($B7 / ('Scythe Stats'!$E$10 * (1 - $D7 / 100)), 0)</f>
        <v>7</v>
      </c>
    </row>
    <row r="8" spans="1:32" x14ac:dyDescent="0.3">
      <c r="A8" s="1">
        <v>7</v>
      </c>
      <c r="B8">
        <v>340</v>
      </c>
      <c r="C8">
        <v>60</v>
      </c>
      <c r="D8">
        <v>10</v>
      </c>
      <c r="E8">
        <v>48</v>
      </c>
      <c r="F8">
        <f t="shared" si="0"/>
        <v>291.00090088784407</v>
      </c>
      <c r="H8">
        <f>IF('Sword Stats'!$E$2 - $C8 &gt; 0, ROUNDUP($B8 / ('Sword Stats'!$E$2 - $C8) / (1 - $D8/100), 0), 100)</f>
        <v>100</v>
      </c>
      <c r="I8">
        <f>IF('Sword Stats'!$E$3 - $C8 &gt; 0, ROUNDUP($B8 / ('Sword Stats'!$E$3 - $C8) / (1 - $D8/100), 0), 100)</f>
        <v>101</v>
      </c>
      <c r="J8">
        <f>IF('Sword Stats'!$E$4 - $C8 &gt; 0, ROUNDUP($B8 / ('Sword Stats'!$E$4 - $C8) / (1 - $D8/100), 0), 100)</f>
        <v>15</v>
      </c>
      <c r="K8">
        <f>IF('Sword Stats'!$E$5 - $C8 &gt; 0, ROUNDUP($B8 / ('Sword Stats'!$E$5 - $C8) / (1 - $D8/100), 0), 100)</f>
        <v>8</v>
      </c>
      <c r="L8">
        <f>IF('Sword Stats'!$E$6 - $C8 &gt; 0, ROUNDUP($B8 / ('Sword Stats'!$E$6 - $C8) / (1 - $D8/100), 0), 100)</f>
        <v>5</v>
      </c>
      <c r="M8">
        <f>IF('Sword Stats'!$E$7 - $C8 &gt; 0, ROUNDUP($B8 / ('Sword Stats'!$E$7 - $C8) / (1 - $D8/100), 0), 100)</f>
        <v>4</v>
      </c>
      <c r="N8">
        <f>IF('Sword Stats'!$E$8 - $C8 &gt; 0, ROUNDUP($B8 / ('Sword Stats'!$E$8 - $C8) / (1 - $D8/100), 0), 100)</f>
        <v>3</v>
      </c>
      <c r="O8">
        <f>IF('Sword Stats'!$E$9 - $C8 &gt; 0, ROUNDUP($B8 / ('Sword Stats'!$E$9 - $C8) / (1 - $D8/100), 0), 100)</f>
        <v>100</v>
      </c>
      <c r="Q8">
        <f>IF('Axe Stats'!$E$2 - $C8 &gt; 0, ROUNDUP($B8 / ('Axe Stats'!$E$2 - $C8), 0), 100)</f>
        <v>8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2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13</v>
      </c>
      <c r="Y8">
        <f>ROUNDUP($B8 / ('Scythe Stats'!$E$3 * (1 - $D8 / 100)), 0)</f>
        <v>9</v>
      </c>
      <c r="Z8">
        <f>ROUNDUP($B8 / ('Scythe Stats'!$E$4 * (1 - $D8 / 100)), 0)</f>
        <v>7</v>
      </c>
      <c r="AA8">
        <f>ROUNDUP($B8 / ('Scythe Stats'!$E$5 * (1 - $D8 / 100)), 0)</f>
        <v>5</v>
      </c>
      <c r="AB8">
        <f>ROUNDUP($B8 / ('Scythe Stats'!$E$6 * (1 - $D8 / 100)), 0)</f>
        <v>4</v>
      </c>
      <c r="AC8">
        <f>ROUNDUP($B8 / ('Scythe Stats'!$E$7 * (1 - $D8 / 100)), 0)</f>
        <v>3</v>
      </c>
      <c r="AD8">
        <f>ROUNDUP($B8 / ('Scythe Stats'!$E$8 * (1 - $D8 / 100)), 0)</f>
        <v>11</v>
      </c>
      <c r="AE8">
        <f>ROUNDUP($B8 / ('Scythe Stats'!$E$9 * (1 - $D8 / 100)), 0)</f>
        <v>9</v>
      </c>
      <c r="AF8">
        <f>ROUNDUP($B8 / ('Scythe Stats'!$E$10 * (1 - $D8 / 100)), 0)</f>
        <v>8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3.75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F24E-DB26-47D3-A25D-9DC6EE0F4CCF}">
  <dimension ref="A1:AF14"/>
  <sheetViews>
    <sheetView zoomScale="115" zoomScaleNormal="115" workbookViewId="0">
      <pane xSplit="1" topLeftCell="B1" activePane="topRight" state="frozen"/>
      <selection pane="topRight" activeCell="C13" sqref="C13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180</v>
      </c>
      <c r="C2">
        <v>0</v>
      </c>
      <c r="D2">
        <v>0</v>
      </c>
      <c r="E2">
        <v>100</v>
      </c>
      <c r="F2">
        <f>($B2 + 3 * $C2) / 10 / (1 - $D2 * 0.006) *POWER($E2, 0.75) * $C$14 / 13</f>
        <v>35.028306389557443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6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4</v>
      </c>
      <c r="AF2">
        <f>ROUNDUP($B2 / ('Scythe Stats'!$E$10 * (1 - $D2 / 100)), 0)</f>
        <v>4</v>
      </c>
    </row>
    <row r="3" spans="1:32" x14ac:dyDescent="0.3">
      <c r="A3" s="1">
        <v>2</v>
      </c>
      <c r="B3">
        <v>225</v>
      </c>
      <c r="C3">
        <v>2</v>
      </c>
      <c r="D3">
        <v>0</v>
      </c>
      <c r="E3">
        <v>130</v>
      </c>
      <c r="F3">
        <f t="shared" ref="F3:F8" si="0">($B3 + 3 * $C3) / 10 / (1 - $D3 * 0.006) *POWER($E3, 0.75) * $C$14 / 13</f>
        <v>54.72882558549481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8</v>
      </c>
      <c r="Y3">
        <f>ROUNDUP($B3 / ('Scythe Stats'!$E$3 * (1 - $D3 / 100)), 0)</f>
        <v>6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3</v>
      </c>
      <c r="AC3">
        <f>ROUNDUP($B3 / ('Scythe Stats'!$E$7 * (1 - $D3 / 100)), 0)</f>
        <v>2</v>
      </c>
      <c r="AD3">
        <f>ROUNDUP($B3 / ('Scythe Stats'!$E$8 * (1 - $D3 / 100)), 0)</f>
        <v>6</v>
      </c>
      <c r="AE3">
        <f>ROUNDUP($B3 / ('Scythe Stats'!$E$9 * (1 - $D3 / 100)), 0)</f>
        <v>5</v>
      </c>
      <c r="AF3">
        <f>ROUNDUP($B3 / ('Scythe Stats'!$E$10 * (1 - $D3 / 100)), 0)</f>
        <v>5</v>
      </c>
    </row>
    <row r="4" spans="1:32" x14ac:dyDescent="0.3">
      <c r="A4" s="1">
        <v>3</v>
      </c>
      <c r="B4">
        <v>300</v>
      </c>
      <c r="C4">
        <v>5</v>
      </c>
      <c r="D4">
        <v>0</v>
      </c>
      <c r="E4">
        <v>170</v>
      </c>
      <c r="F4">
        <f t="shared" si="0"/>
        <v>91.262819005097469</v>
      </c>
      <c r="H4">
        <f>IF('Sword Stats'!$E$2 - $C4 &gt; 0, ROUNDUP($B4 / ('Sword Stats'!$E$2 - $C4) / (1 - $D4/100), 0), 100)</f>
        <v>8</v>
      </c>
      <c r="I4">
        <f>IF('Sword Stats'!$E$3 - $C4 &gt; 0, ROUNDUP($B4 / ('Sword Stats'!$E$3 - $C4) / (1 - $D4/100), 0), 100)</f>
        <v>6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10</v>
      </c>
      <c r="Y4">
        <f>ROUNDUP($B4 / ('Scythe Stats'!$E$3 * (1 - $D4 / 100)), 0)</f>
        <v>8</v>
      </c>
      <c r="Z4">
        <f>ROUNDUP($B4 / ('Scythe Stats'!$E$4 * (1 - $D4 / 100)), 0)</f>
        <v>6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3</v>
      </c>
      <c r="AD4">
        <f>ROUNDUP($B4 / ('Scythe Stats'!$E$8 * (1 - $D4 / 100)), 0)</f>
        <v>8</v>
      </c>
      <c r="AE4">
        <f>ROUNDUP($B4 / ('Scythe Stats'!$E$9 * (1 - $D4 / 100)), 0)</f>
        <v>7</v>
      </c>
      <c r="AF4">
        <f>ROUNDUP($B4 / ('Scythe Stats'!$E$10 * (1 - $D4 / 100)), 0)</f>
        <v>6</v>
      </c>
    </row>
    <row r="5" spans="1:32" x14ac:dyDescent="0.3">
      <c r="A5" s="1">
        <v>4</v>
      </c>
      <c r="B5">
        <v>360</v>
      </c>
      <c r="C5">
        <v>8</v>
      </c>
      <c r="D5">
        <v>2</v>
      </c>
      <c r="E5">
        <v>220</v>
      </c>
      <c r="F5">
        <f t="shared" si="0"/>
        <v>136.62743813856852</v>
      </c>
      <c r="H5">
        <f>IF('Sword Stats'!$E$2 - $C5 &gt; 0, ROUNDUP($B5 / ('Sword Stats'!$E$2 - $C5) / (1 - $D5/100), 0), 100)</f>
        <v>10</v>
      </c>
      <c r="I5">
        <f>IF('Sword Stats'!$E$3 - $C5 &gt; 0, ROUNDUP($B5 / ('Sword Stats'!$E$3 - $C5) / (1 - $D5/100), 0), 100)</f>
        <v>7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4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8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12</v>
      </c>
      <c r="Y5">
        <f>ROUNDUP($B5 / ('Scythe Stats'!$E$3 * (1 - $D5 / 100)), 0)</f>
        <v>9</v>
      </c>
      <c r="Z5">
        <f>ROUNDUP($B5 / ('Scythe Stats'!$E$4 * (1 - $D5 / 100)), 0)</f>
        <v>7</v>
      </c>
      <c r="AA5">
        <f>ROUNDUP($B5 / ('Scythe Stats'!$E$5 * (1 - $D5 / 100)), 0)</f>
        <v>5</v>
      </c>
      <c r="AB5">
        <f>ROUNDUP($B5 / ('Scythe Stats'!$E$6 * (1 - $D5 / 100)), 0)</f>
        <v>4</v>
      </c>
      <c r="AC5">
        <f>ROUNDUP($B5 / ('Scythe Stats'!$E$7 * (1 - $D5 / 100)), 0)</f>
        <v>3</v>
      </c>
      <c r="AD5">
        <f>ROUNDUP($B5 / ('Scythe Stats'!$E$8 * (1 - $D5 / 100)), 0)</f>
        <v>10</v>
      </c>
      <c r="AE5">
        <f>ROUNDUP($B5 / ('Scythe Stats'!$E$9 * (1 - $D5 / 100)), 0)</f>
        <v>9</v>
      </c>
      <c r="AF5">
        <f>ROUNDUP($B5 / ('Scythe Stats'!$E$10 * (1 - $D5 / 100)), 0)</f>
        <v>7</v>
      </c>
    </row>
    <row r="6" spans="1:32" x14ac:dyDescent="0.3">
      <c r="A6" s="1">
        <v>5</v>
      </c>
      <c r="B6">
        <v>400</v>
      </c>
      <c r="C6">
        <v>15</v>
      </c>
      <c r="D6">
        <v>5</v>
      </c>
      <c r="E6">
        <v>275</v>
      </c>
      <c r="F6">
        <f t="shared" si="0"/>
        <v>190.64895616122291</v>
      </c>
      <c r="H6">
        <f>IF('Sword Stats'!$E$2 - $C6 &gt; 0, ROUNDUP($B6 / ('Sword Stats'!$E$2 - $C6) / (1 - $D6/100), 0), 100)</f>
        <v>15</v>
      </c>
      <c r="I6">
        <f>IF('Sword Stats'!$E$3 - $C6 &gt; 0, ROUNDUP($B6 / ('Sword Stats'!$E$3 - $C6) / (1 - $D6/100), 0), 100)</f>
        <v>9</v>
      </c>
      <c r="J6">
        <f>IF('Sword Stats'!$E$4 - $C6 &gt; 0, ROUNDUP($B6 / ('Sword Stats'!$E$4 - $C6) / (1 - $D6/100), 0), 100)</f>
        <v>6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10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14</v>
      </c>
      <c r="Y6">
        <f>ROUNDUP($B6 / ('Scythe Stats'!$E$3 * (1 - $D6 / 100)), 0)</f>
        <v>10</v>
      </c>
      <c r="Z6">
        <f>ROUNDUP($B6 / ('Scythe Stats'!$E$4 * (1 - $D6 / 100)), 0)</f>
        <v>8</v>
      </c>
      <c r="AA6">
        <f>ROUNDUP($B6 / ('Scythe Stats'!$E$5 * (1 - $D6 / 100)), 0)</f>
        <v>6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12</v>
      </c>
      <c r="AE6">
        <f>ROUNDUP($B6 / ('Scythe Stats'!$E$9 * (1 - $D6 / 100)), 0)</f>
        <v>10</v>
      </c>
      <c r="AF6">
        <f>ROUNDUP($B6 / ('Scythe Stats'!$E$10 * (1 - $D6 / 100)), 0)</f>
        <v>9</v>
      </c>
    </row>
    <row r="7" spans="1:32" x14ac:dyDescent="0.3">
      <c r="A7" s="1">
        <v>6</v>
      </c>
      <c r="B7">
        <v>440</v>
      </c>
      <c r="C7">
        <v>20</v>
      </c>
      <c r="D7">
        <v>10</v>
      </c>
      <c r="E7">
        <v>325</v>
      </c>
      <c r="F7">
        <f t="shared" si="0"/>
        <v>250.55398019676991</v>
      </c>
      <c r="H7">
        <f>IF('Sword Stats'!$E$2 - $C7 &gt; 0, ROUNDUP($B7 / ('Sword Stats'!$E$2 - $C7) / (1 - $D7/100), 0), 100)</f>
        <v>20</v>
      </c>
      <c r="I7">
        <f>IF('Sword Stats'!$E$3 - $C7 &gt; 0, ROUNDUP($B7 / ('Sword Stats'!$E$3 - $C7) / (1 - $D7/100), 0), 100)</f>
        <v>12</v>
      </c>
      <c r="J7">
        <f>IF('Sword Stats'!$E$4 - $C7 &gt; 0, ROUNDUP($B7 / ('Sword Stats'!$E$4 - $C7) / (1 - $D7/100), 0), 100)</f>
        <v>8</v>
      </c>
      <c r="K7">
        <f>IF('Sword Stats'!$E$5 - $C7 &gt; 0, ROUNDUP($B7 / ('Sword Stats'!$E$5 - $C7) / (1 - $D7/100), 0), 100)</f>
        <v>6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13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16</v>
      </c>
      <c r="Y7">
        <f>ROUNDUP($B7 / ('Scythe Stats'!$E$3 * (1 - $D7 / 100)), 0)</f>
        <v>12</v>
      </c>
      <c r="Z7">
        <f>ROUNDUP($B7 / ('Scythe Stats'!$E$4 * (1 - $D7 / 100)), 0)</f>
        <v>9</v>
      </c>
      <c r="AA7">
        <f>ROUNDUP($B7 / ('Scythe Stats'!$E$5 * (1 - $D7 / 100)), 0)</f>
        <v>7</v>
      </c>
      <c r="AB7">
        <f>ROUNDUP($B7 / ('Scythe Stats'!$E$6 * (1 - $D7 / 100)), 0)</f>
        <v>5</v>
      </c>
      <c r="AC7">
        <f>ROUNDUP($B7 / ('Scythe Stats'!$E$7 * (1 - $D7 / 100)), 0)</f>
        <v>4</v>
      </c>
      <c r="AD7">
        <f>ROUNDUP($B7 / ('Scythe Stats'!$E$8 * (1 - $D7 / 100)), 0)</f>
        <v>14</v>
      </c>
      <c r="AE7">
        <f>ROUNDUP($B7 / ('Scythe Stats'!$E$9 * (1 - $D7 / 100)), 0)</f>
        <v>11</v>
      </c>
      <c r="AF7">
        <f>ROUNDUP($B7 / ('Scythe Stats'!$E$10 * (1 - $D7 / 100)), 0)</f>
        <v>10</v>
      </c>
    </row>
    <row r="8" spans="1:32" x14ac:dyDescent="0.3">
      <c r="A8" s="1">
        <v>7</v>
      </c>
      <c r="B8">
        <v>480</v>
      </c>
      <c r="C8">
        <v>25</v>
      </c>
      <c r="D8">
        <v>15</v>
      </c>
      <c r="E8">
        <v>400</v>
      </c>
      <c r="F8">
        <f t="shared" si="0"/>
        <v>335.69372172777912</v>
      </c>
      <c r="H8">
        <f>IF('Sword Stats'!$E$2 - $C8 &gt; 0, ROUNDUP($B8 / ('Sword Stats'!$E$2 - $C8) / (1 - $D8/100), 0), 100)</f>
        <v>29</v>
      </c>
      <c r="I8">
        <f>IF('Sword Stats'!$E$3 - $C8 &gt; 0, ROUNDUP($B8 / ('Sword Stats'!$E$3 - $C8) / (1 - $D8/100), 0), 100)</f>
        <v>15</v>
      </c>
      <c r="J8">
        <f>IF('Sword Stats'!$E$4 - $C8 &gt; 0, ROUNDUP($B8 / ('Sword Stats'!$E$4 - $C8) / (1 - $D8/100), 0), 100)</f>
        <v>10</v>
      </c>
      <c r="K8">
        <f>IF('Sword Stats'!$E$5 - $C8 &gt; 0, ROUNDUP($B8 / ('Sword Stats'!$E$5 - $C8) / (1 - $D8/100), 0), 100)</f>
        <v>7</v>
      </c>
      <c r="L8">
        <f>IF('Sword Stats'!$E$6 - $C8 &gt; 0, ROUNDUP($B8 / ('Sword Stats'!$E$6 - $C8) / (1 - $D8/100), 0), 100)</f>
        <v>5</v>
      </c>
      <c r="M8">
        <f>IF('Sword Stats'!$E$7 - $C8 &gt; 0, ROUNDUP($B8 / ('Sword Stats'!$E$7 - $C8) / (1 - $D8/100), 0), 100)</f>
        <v>5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17</v>
      </c>
      <c r="Q8">
        <f>IF('Axe Stats'!$E$2 - $C8 &gt; 0, ROUNDUP($B8 / ('Axe Stats'!$E$2 - $C8), 0), 100)</f>
        <v>6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19</v>
      </c>
      <c r="Y8">
        <f>ROUNDUP($B8 / ('Scythe Stats'!$E$3 * (1 - $D8 / 100)), 0)</f>
        <v>14</v>
      </c>
      <c r="Z8">
        <f>ROUNDUP($B8 / ('Scythe Stats'!$E$4 * (1 - $D8 / 100)), 0)</f>
        <v>10</v>
      </c>
      <c r="AA8">
        <f>ROUNDUP($B8 / ('Scythe Stats'!$E$5 * (1 - $D8 / 100)), 0)</f>
        <v>8</v>
      </c>
      <c r="AB8">
        <f>ROUNDUP($B8 / ('Scythe Stats'!$E$6 * (1 - $D8 / 100)), 0)</f>
        <v>6</v>
      </c>
      <c r="AC8">
        <f>ROUNDUP($B8 / ('Scythe Stats'!$E$7 * (1 - $D8 / 100)), 0)</f>
        <v>5</v>
      </c>
      <c r="AD8">
        <f>ROUNDUP($B8 / ('Scythe Stats'!$E$8 * (1 - $D8 / 100)), 0)</f>
        <v>16</v>
      </c>
      <c r="AE8">
        <f>ROUNDUP($B8 / ('Scythe Stats'!$E$9 * (1 - $D8 / 100)), 0)</f>
        <v>13</v>
      </c>
      <c r="AF8">
        <f>ROUNDUP($B8 / ('Scythe Stats'!$E$10 * (1 - $D8 / 100)), 0)</f>
        <v>11</v>
      </c>
    </row>
    <row r="12" spans="1:32" x14ac:dyDescent="0.3">
      <c r="B12" t="s">
        <v>4</v>
      </c>
      <c r="C12" s="2">
        <v>0.15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0.8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23E2-6125-4466-B777-9EA5DEFF8CD4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600</v>
      </c>
      <c r="C2">
        <v>0</v>
      </c>
      <c r="D2">
        <v>0</v>
      </c>
      <c r="E2">
        <v>200</v>
      </c>
      <c r="F2">
        <f>($B2 + 3 * $C2) / 10 / (1 - $D2 * 0.006) *POWER($E2, 0.75) * $C$14 / 13</f>
        <v>282.2787822224646</v>
      </c>
      <c r="H2">
        <f>IF('Sword Stats'!$E$2 - $C2 &gt; 0, ROUNDUP($B2 / ('Sword Stats'!$E$2 - $C2) / (1 - $D2/100), 0), 100)</f>
        <v>14</v>
      </c>
      <c r="I2">
        <f>IF('Sword Stats'!$E$3 - $C2 &gt; 0, ROUNDUP($B2 / ('Sword Stats'!$E$3 - $C2) / (1 - $D2/100), 0), 100)</f>
        <v>10</v>
      </c>
      <c r="J2">
        <f>IF('Sword Stats'!$E$4 - $C2 &gt; 0, ROUNDUP($B2 / ('Sword Stats'!$E$4 - $C2) / (1 - $D2/100), 0), 100)</f>
        <v>7</v>
      </c>
      <c r="K2">
        <f>IF('Sword Stats'!$E$5 - $C2 &gt; 0, ROUNDUP($B2 / ('Sword Stats'!$E$5 - $C2) / (1 - $D2/100), 0), 100)</f>
        <v>6</v>
      </c>
      <c r="L2">
        <f>IF('Sword Stats'!$E$6 - $C2 &gt; 0, ROUNDUP($B2 / ('Sword Stats'!$E$6 - $C2) / (1 - $D2/100), 0), 100)</f>
        <v>5</v>
      </c>
      <c r="M2">
        <f>IF('Sword Stats'!$E$7 - $C2 &gt; 0, ROUNDUP($B2 / ('Sword Stats'!$E$7 - $C2) / (1 - $D2/100), 0), 100)</f>
        <v>4</v>
      </c>
      <c r="N2">
        <f>IF('Sword Stats'!$E$8 - $C2 &gt; 0, ROUNDUP($B2 / ('Sword Stats'!$E$8 - $C2) / (1 - $D2/100), 0), 100)</f>
        <v>4</v>
      </c>
      <c r="O2">
        <f>IF('Sword Stats'!$E$9 - $C2 &gt; 0, ROUNDUP($B2 / ('Sword Stats'!$E$9 - $C2) / (1 - $D2/100), 0), 100)</f>
        <v>10</v>
      </c>
      <c r="Q2">
        <f>IF('Axe Stats'!$E$2 - $C2 &gt; 0, ROUNDUP($B2 / ('Axe Stats'!$E$2 - $C2), 0), 100)</f>
        <v>6</v>
      </c>
      <c r="R2">
        <f>IF('Axe Stats'!$E$3 - $C2 &gt; 0, ROUNDUP($B2 / ('Axe Stats'!$E$3 - $C2), 0), 100)</f>
        <v>5</v>
      </c>
      <c r="S2">
        <f>IF('Axe Stats'!$E$4 - $C2 &gt; 0, ROUNDUP($B2 / ('Axe Stats'!$E$4 - $C2), 0), 100)</f>
        <v>4</v>
      </c>
      <c r="T2">
        <f>IF('Axe Stats'!$E$5 - $C2 &gt; 0, ROUNDUP($B2 / ('Axe Stats'!$E$5 - $C2), 0), 100)</f>
        <v>3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20</v>
      </c>
      <c r="Y2">
        <f>ROUNDUP($B2 / ('Scythe Stats'!$E$3 * (1 - $D2 / 100)), 0)</f>
        <v>15</v>
      </c>
      <c r="Z2">
        <f>ROUNDUP($B2 / ('Scythe Stats'!$E$4 * (1 - $D2 / 100)), 0)</f>
        <v>11</v>
      </c>
      <c r="AA2">
        <f>ROUNDUP($B2 / ('Scythe Stats'!$E$5 * (1 - $D2 / 100)), 0)</f>
        <v>8</v>
      </c>
      <c r="AB2">
        <f>ROUNDUP($B2 / ('Scythe Stats'!$E$6 * (1 - $D2 / 100)), 0)</f>
        <v>6</v>
      </c>
      <c r="AC2">
        <f>ROUNDUP($B2 / ('Scythe Stats'!$E$7 * (1 - $D2 / 100)), 0)</f>
        <v>5</v>
      </c>
      <c r="AD2">
        <f>ROUNDUP($B2 / ('Scythe Stats'!$E$8 * (1 - $D2 / 100)), 0)</f>
        <v>16</v>
      </c>
      <c r="AE2">
        <f>ROUNDUP($B2 / ('Scythe Stats'!$E$9 * (1 - $D2 / 100)), 0)</f>
        <v>14</v>
      </c>
      <c r="AF2">
        <f>ROUNDUP($B2 / ('Scythe Stats'!$E$10 * (1 - $D2 / 100)), 0)</f>
        <v>12</v>
      </c>
    </row>
    <row r="3" spans="1:32" x14ac:dyDescent="0.3">
      <c r="A3" s="1">
        <v>2</v>
      </c>
      <c r="B3">
        <v>700</v>
      </c>
      <c r="C3">
        <v>0</v>
      </c>
      <c r="D3">
        <v>0</v>
      </c>
      <c r="E3">
        <v>240</v>
      </c>
      <c r="F3">
        <f t="shared" ref="F3:F6" si="0">($B3 + 3 * $C3) / 10 / (1 - $D3 * 0.006) *POWER($E3, 0.75) * $C$14 / 13</f>
        <v>377.58171901335203</v>
      </c>
      <c r="H3">
        <f>IF('Sword Stats'!$E$2 - $C3 &gt; 0, ROUNDUP($B3 / ('Sword Stats'!$E$2 - $C3) / (1 - $D3/100), 0), 100)</f>
        <v>16</v>
      </c>
      <c r="I3">
        <f>IF('Sword Stats'!$E$3 - $C3 &gt; 0, ROUNDUP($B3 / ('Sword Stats'!$E$3 - $C3) / (1 - $D3/100), 0), 100)</f>
        <v>11</v>
      </c>
      <c r="J3">
        <f>IF('Sword Stats'!$E$4 - $C3 &gt; 0, ROUNDUP($B3 / ('Sword Stats'!$E$4 - $C3) / (1 - $D3/100), 0), 100)</f>
        <v>9</v>
      </c>
      <c r="K3">
        <f>IF('Sword Stats'!$E$5 - $C3 &gt; 0, ROUNDUP($B3 / ('Sword Stats'!$E$5 - $C3) / (1 - $D3/100), 0), 100)</f>
        <v>7</v>
      </c>
      <c r="L3">
        <f>IF('Sword Stats'!$E$6 - $C3 &gt; 0, ROUNDUP($B3 / ('Sword Stats'!$E$6 - $C3) / (1 - $D3/100), 0), 100)</f>
        <v>6</v>
      </c>
      <c r="M3">
        <f>IF('Sword Stats'!$E$7 - $C3 &gt; 0, ROUNDUP($B3 / ('Sword Stats'!$E$7 - $C3) / (1 - $D3/100), 0), 100)</f>
        <v>5</v>
      </c>
      <c r="N3">
        <f>IF('Sword Stats'!$E$8 - $C3 &gt; 0, ROUNDUP($B3 / ('Sword Stats'!$E$8 - $C3) / (1 - $D3/100), 0), 100)</f>
        <v>4</v>
      </c>
      <c r="O3">
        <f>IF('Sword Stats'!$E$9 - $C3 &gt; 0, ROUNDUP($B3 / ('Sword Stats'!$E$9 - $C3) / (1 - $D3/100), 0), 100)</f>
        <v>12</v>
      </c>
      <c r="Q3">
        <f>IF('Axe Stats'!$E$2 - $C3 &gt; 0, ROUNDUP($B3 / ('Axe Stats'!$E$2 - $C3), 0), 100)</f>
        <v>7</v>
      </c>
      <c r="R3">
        <f>IF('Axe Stats'!$E$3 - $C3 &gt; 0, ROUNDUP($B3 / ('Axe Stats'!$E$3 - $C3), 0), 100)</f>
        <v>5</v>
      </c>
      <c r="S3">
        <f>IF('Axe Stats'!$E$4 - $C3 &gt; 0, ROUNDUP($B3 / ('Axe Stats'!$E$4 - $C3), 0), 100)</f>
        <v>4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3</v>
      </c>
      <c r="V3">
        <f>IF('Axe Stats'!$E$7 - $C3 &gt; 0, ROUNDUP($B3 / ('Axe Stats'!$E$7 - $C3), 0), 100)</f>
        <v>2</v>
      </c>
      <c r="X3">
        <f>ROUNDUP($B3 / ('Scythe Stats'!$E$2 * (1 - $D3 / 100)), 0)</f>
        <v>23</v>
      </c>
      <c r="Y3">
        <f>ROUNDUP($B3 / ('Scythe Stats'!$E$3 * (1 - $D3 / 100)), 0)</f>
        <v>17</v>
      </c>
      <c r="Z3">
        <f>ROUNDUP($B3 / ('Scythe Stats'!$E$4 * (1 - $D3 / 100)), 0)</f>
        <v>13</v>
      </c>
      <c r="AA3">
        <f>ROUNDUP($B3 / ('Scythe Stats'!$E$5 * (1 - $D3 / 100)), 0)</f>
        <v>9</v>
      </c>
      <c r="AB3">
        <f>ROUNDUP($B3 / ('Scythe Stats'!$E$6 * (1 - $D3 / 100)), 0)</f>
        <v>7</v>
      </c>
      <c r="AC3">
        <f>ROUNDUP($B3 / ('Scythe Stats'!$E$7 * (1 - $D3 / 100)), 0)</f>
        <v>6</v>
      </c>
      <c r="AD3">
        <f>ROUNDUP($B3 / ('Scythe Stats'!$E$8 * (1 - $D3 / 100)), 0)</f>
        <v>19</v>
      </c>
      <c r="AE3">
        <f>ROUNDUP($B3 / ('Scythe Stats'!$E$9 * (1 - $D3 / 100)), 0)</f>
        <v>16</v>
      </c>
      <c r="AF3">
        <f>ROUNDUP($B3 / ('Scythe Stats'!$E$10 * (1 - $D3 / 100)), 0)</f>
        <v>14</v>
      </c>
    </row>
    <row r="4" spans="1:32" x14ac:dyDescent="0.3">
      <c r="A4" s="1">
        <v>3</v>
      </c>
      <c r="B4">
        <v>750</v>
      </c>
      <c r="C4">
        <v>0</v>
      </c>
      <c r="D4">
        <v>0</v>
      </c>
      <c r="E4">
        <v>300</v>
      </c>
      <c r="F4">
        <f t="shared" si="0"/>
        <v>478.25188723643652</v>
      </c>
      <c r="H4">
        <f>IF('Sword Stats'!$E$2 - $C4 &gt; 0, ROUNDUP($B4 / ('Sword Stats'!$E$2 - $C4) / (1 - $D4/100), 0), 100)</f>
        <v>17</v>
      </c>
      <c r="I4">
        <f>IF('Sword Stats'!$E$3 - $C4 &gt; 0, ROUNDUP($B4 / ('Sword Stats'!$E$3 - $C4) / (1 - $D4/100), 0), 100)</f>
        <v>12</v>
      </c>
      <c r="J4">
        <f>IF('Sword Stats'!$E$4 - $C4 &gt; 0, ROUNDUP($B4 / ('Sword Stats'!$E$4 - $C4) / (1 - $D4/100), 0), 100)</f>
        <v>9</v>
      </c>
      <c r="K4">
        <f>IF('Sword Stats'!$E$5 - $C4 &gt; 0, ROUNDUP($B4 / ('Sword Stats'!$E$5 - $C4) / (1 - $D4/100), 0), 100)</f>
        <v>7</v>
      </c>
      <c r="L4">
        <f>IF('Sword Stats'!$E$6 - $C4 &gt; 0, ROUNDUP($B4 / ('Sword Stats'!$E$6 - $C4) / (1 - $D4/100), 0), 100)</f>
        <v>6</v>
      </c>
      <c r="M4">
        <f>IF('Sword Stats'!$E$7 - $C4 &gt; 0, ROUNDUP($B4 / ('Sword Stats'!$E$7 - $C4) / (1 - $D4/100), 0), 100)</f>
        <v>5</v>
      </c>
      <c r="N4">
        <f>IF('Sword Stats'!$E$8 - $C4 &gt; 0, ROUNDUP($B4 / ('Sword Stats'!$E$8 - $C4) / (1 - $D4/100), 0), 100)</f>
        <v>4</v>
      </c>
      <c r="O4">
        <f>IF('Sword Stats'!$E$9 - $C4 &gt; 0, ROUNDUP($B4 / ('Sword Stats'!$E$9 - $C4) / (1 - $D4/100), 0), 100)</f>
        <v>13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6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4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2</v>
      </c>
      <c r="X4">
        <f>ROUNDUP($B4 / ('Scythe Stats'!$E$2 * (1 - $D4 / 100)), 0)</f>
        <v>25</v>
      </c>
      <c r="Y4">
        <f>ROUNDUP($B4 / ('Scythe Stats'!$E$3 * (1 - $D4 / 100)), 0)</f>
        <v>18</v>
      </c>
      <c r="Z4">
        <f>ROUNDUP($B4 / ('Scythe Stats'!$E$4 * (1 - $D4 / 100)), 0)</f>
        <v>13</v>
      </c>
      <c r="AA4">
        <f>ROUNDUP($B4 / ('Scythe Stats'!$E$5 * (1 - $D4 / 100)), 0)</f>
        <v>10</v>
      </c>
      <c r="AB4">
        <f>ROUNDUP($B4 / ('Scythe Stats'!$E$6 * (1 - $D4 / 100)), 0)</f>
        <v>8</v>
      </c>
      <c r="AC4">
        <f>ROUNDUP($B4 / ('Scythe Stats'!$E$7 * (1 - $D4 / 100)), 0)</f>
        <v>6</v>
      </c>
      <c r="AD4">
        <f>ROUNDUP($B4 / ('Scythe Stats'!$E$8 * (1 - $D4 / 100)), 0)</f>
        <v>20</v>
      </c>
      <c r="AE4">
        <f>ROUNDUP($B4 / ('Scythe Stats'!$E$9 * (1 - $D4 / 100)), 0)</f>
        <v>17</v>
      </c>
      <c r="AF4">
        <f>ROUNDUP($B4 / ('Scythe Stats'!$E$10 * (1 - $D4 / 100)), 0)</f>
        <v>15</v>
      </c>
    </row>
    <row r="5" spans="1:32" x14ac:dyDescent="0.3">
      <c r="A5" s="1">
        <v>4</v>
      </c>
      <c r="B5">
        <v>850</v>
      </c>
      <c r="C5">
        <v>0</v>
      </c>
      <c r="D5">
        <v>0</v>
      </c>
      <c r="E5">
        <v>360</v>
      </c>
      <c r="F5">
        <f t="shared" si="0"/>
        <v>621.44155318473713</v>
      </c>
      <c r="H5">
        <f>IF('Sword Stats'!$E$2 - $C5 &gt; 0, ROUNDUP($B5 / ('Sword Stats'!$E$2 - $C5) / (1 - $D5/100), 0), 100)</f>
        <v>19</v>
      </c>
      <c r="I5">
        <f>IF('Sword Stats'!$E$3 - $C5 &gt; 0, ROUNDUP($B5 / ('Sword Stats'!$E$3 - $C5) / (1 - $D5/100), 0), 100)</f>
        <v>14</v>
      </c>
      <c r="J5">
        <f>IF('Sword Stats'!$E$4 - $C5 &gt; 0, ROUNDUP($B5 / ('Sword Stats'!$E$4 - $C5) / (1 - $D5/100), 0), 100)</f>
        <v>10</v>
      </c>
      <c r="K5">
        <f>IF('Sword Stats'!$E$5 - $C5 &gt; 0, ROUNDUP($B5 / ('Sword Stats'!$E$5 - $C5) / (1 - $D5/100), 0), 100)</f>
        <v>8</v>
      </c>
      <c r="L5">
        <f>IF('Sword Stats'!$E$6 - $C5 &gt; 0, ROUNDUP($B5 / ('Sword Stats'!$E$6 - $C5) / (1 - $D5/100), 0), 100)</f>
        <v>7</v>
      </c>
      <c r="M5">
        <f>IF('Sword Stats'!$E$7 - $C5 &gt; 0, ROUNDUP($B5 / ('Sword Stats'!$E$7 - $C5) / (1 - $D5/100), 0), 100)</f>
        <v>6</v>
      </c>
      <c r="N5">
        <f>IF('Sword Stats'!$E$8 - $C5 &gt; 0, ROUNDUP($B5 / ('Sword Stats'!$E$8 - $C5) / (1 - $D5/100), 0), 100)</f>
        <v>5</v>
      </c>
      <c r="O5">
        <f>IF('Sword Stats'!$E$9 - $C5 &gt; 0, ROUNDUP($B5 / ('Sword Stats'!$E$9 - $C5) / (1 - $D5/100), 0), 100)</f>
        <v>15</v>
      </c>
      <c r="Q5">
        <f>IF('Axe Stats'!$E$2 - $C5 &gt; 0, ROUNDUP($B5 / ('Axe Stats'!$E$2 - $C5), 0), 100)</f>
        <v>9</v>
      </c>
      <c r="R5">
        <f>IF('Axe Stats'!$E$3 - $C5 &gt; 0, ROUNDUP($B5 / ('Axe Stats'!$E$3 - $C5), 0), 100)</f>
        <v>6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3</v>
      </c>
      <c r="X5">
        <f>ROUNDUP($B5 / ('Scythe Stats'!$E$2 * (1 - $D5 / 100)), 0)</f>
        <v>28</v>
      </c>
      <c r="Y5">
        <f>ROUNDUP($B5 / ('Scythe Stats'!$E$3 * (1 - $D5 / 100)), 0)</f>
        <v>20</v>
      </c>
      <c r="Z5">
        <f>ROUNDUP($B5 / ('Scythe Stats'!$E$4 * (1 - $D5 / 100)), 0)</f>
        <v>15</v>
      </c>
      <c r="AA5">
        <f>ROUNDUP($B5 / ('Scythe Stats'!$E$5 * (1 - $D5 / 100)), 0)</f>
        <v>11</v>
      </c>
      <c r="AB5">
        <f>ROUNDUP($B5 / ('Scythe Stats'!$E$6 * (1 - $D5 / 100)), 0)</f>
        <v>9</v>
      </c>
      <c r="AC5">
        <f>ROUNDUP($B5 / ('Scythe Stats'!$E$7 * (1 - $D5 / 100)), 0)</f>
        <v>7</v>
      </c>
      <c r="AD5">
        <f>ROUNDUP($B5 / ('Scythe Stats'!$E$8 * (1 - $D5 / 100)), 0)</f>
        <v>23</v>
      </c>
      <c r="AE5">
        <f>ROUNDUP($B5 / ('Scythe Stats'!$E$9 * (1 - $D5 / 100)), 0)</f>
        <v>19</v>
      </c>
      <c r="AF5">
        <f>ROUNDUP($B5 / ('Scythe Stats'!$E$10 * (1 - $D5 / 100)), 0)</f>
        <v>17</v>
      </c>
    </row>
    <row r="6" spans="1:32" x14ac:dyDescent="0.3">
      <c r="A6" s="1">
        <v>5</v>
      </c>
      <c r="B6">
        <v>1000</v>
      </c>
      <c r="C6">
        <v>0</v>
      </c>
      <c r="D6">
        <v>0</v>
      </c>
      <c r="E6">
        <v>420</v>
      </c>
      <c r="F6">
        <f t="shared" si="0"/>
        <v>820.71327059986606</v>
      </c>
      <c r="H6">
        <f>IF('Sword Stats'!$E$2 - $C6 &gt; 0, ROUNDUP($B6 / ('Sword Stats'!$E$2 - $C6) / (1 - $D6/100), 0), 100)</f>
        <v>23</v>
      </c>
      <c r="I6">
        <f>IF('Sword Stats'!$E$3 - $C6 &gt; 0, ROUNDUP($B6 / ('Sword Stats'!$E$3 - $C6) / (1 - $D6/100), 0), 100)</f>
        <v>16</v>
      </c>
      <c r="J6">
        <f>IF('Sword Stats'!$E$4 - $C6 &gt; 0, ROUNDUP($B6 / ('Sword Stats'!$E$4 - $C6) / (1 - $D6/100), 0), 100)</f>
        <v>12</v>
      </c>
      <c r="K6">
        <f>IF('Sword Stats'!$E$5 - $C6 &gt; 0, ROUNDUP($B6 / ('Sword Stats'!$E$5 - $C6) / (1 - $D6/100), 0), 100)</f>
        <v>9</v>
      </c>
      <c r="L6">
        <f>IF('Sword Stats'!$E$6 - $C6 &gt; 0, ROUNDUP($B6 / ('Sword Stats'!$E$6 - $C6) / (1 - $D6/100), 0), 100)</f>
        <v>8</v>
      </c>
      <c r="M6">
        <f>IF('Sword Stats'!$E$7 - $C6 &gt; 0, ROUNDUP($B6 / ('Sword Stats'!$E$7 - $C6) / (1 - $D6/100), 0), 100)</f>
        <v>7</v>
      </c>
      <c r="N6">
        <f>IF('Sword Stats'!$E$8 - $C6 &gt; 0, ROUNDUP($B6 / ('Sword Stats'!$E$8 - $C6) / (1 - $D6/100), 0), 100)</f>
        <v>6</v>
      </c>
      <c r="O6">
        <f>IF('Sword Stats'!$E$9 - $C6 &gt; 0, ROUNDUP($B6 / ('Sword Stats'!$E$9 - $C6) / (1 - $D6/100), 0), 100)</f>
        <v>17</v>
      </c>
      <c r="Q6">
        <f>IF('Axe Stats'!$E$2 - $C6 &gt; 0, ROUNDUP($B6 / ('Axe Stats'!$E$2 - $C6), 0), 100)</f>
        <v>10</v>
      </c>
      <c r="R6">
        <f>IF('Axe Stats'!$E$3 - $C6 &gt; 0, ROUNDUP($B6 / ('Axe Stats'!$E$3 - $C6), 0), 100)</f>
        <v>7</v>
      </c>
      <c r="S6">
        <f>IF('Axe Stats'!$E$4 - $C6 &gt; 0, ROUNDUP($B6 / ('Axe Stats'!$E$4 - $C6), 0), 100)</f>
        <v>6</v>
      </c>
      <c r="T6">
        <f>IF('Axe Stats'!$E$5 - $C6 &gt; 0, ROUNDUP($B6 / ('Axe Stats'!$E$5 - $C6), 0), 100)</f>
        <v>5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33</v>
      </c>
      <c r="Y6">
        <f>ROUNDUP($B6 / ('Scythe Stats'!$E$3 * (1 - $D6 / 100)), 0)</f>
        <v>24</v>
      </c>
      <c r="Z6">
        <f>ROUNDUP($B6 / ('Scythe Stats'!$E$4 * (1 - $D6 / 100)), 0)</f>
        <v>18</v>
      </c>
      <c r="AA6">
        <f>ROUNDUP($B6 / ('Scythe Stats'!$E$5 * (1 - $D6 / 100)), 0)</f>
        <v>13</v>
      </c>
      <c r="AB6">
        <f>ROUNDUP($B6 / ('Scythe Stats'!$E$6 * (1 - $D6 / 100)), 0)</f>
        <v>10</v>
      </c>
      <c r="AC6">
        <f>ROUNDUP($B6 / ('Scythe Stats'!$E$7 * (1 - $D6 / 100)), 0)</f>
        <v>8</v>
      </c>
      <c r="AD6">
        <f>ROUNDUP($B6 / ('Scythe Stats'!$E$8 * (1 - $D6 / 100)), 0)</f>
        <v>27</v>
      </c>
      <c r="AE6">
        <f>ROUNDUP($B6 / ('Scythe Stats'!$E$9 * (1 - $D6 / 100)), 0)</f>
        <v>23</v>
      </c>
      <c r="AF6">
        <f>ROUNDUP($B6 / ('Scythe Stats'!$E$10 * (1 - $D6 / 100)), 0)</f>
        <v>20</v>
      </c>
    </row>
    <row r="12" spans="1:32" x14ac:dyDescent="0.3">
      <c r="B12" t="s">
        <v>4</v>
      </c>
      <c r="C12" s="2">
        <v>0.2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1.1499999999999999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3AD3-B1BE-4D02-9026-B3977E7EEB94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400</v>
      </c>
      <c r="C2">
        <v>0</v>
      </c>
      <c r="D2">
        <v>0</v>
      </c>
      <c r="E2">
        <v>400</v>
      </c>
      <c r="F2">
        <f>($B2 + 3 * $C2) / 10 / (1 - $D2 * 0.006) *POWER($E2, 0.75) * $C$14 / 13</f>
        <v>481.61464130764699</v>
      </c>
      <c r="H2">
        <f>IF('Sword Stats'!$E$2 - $C2 &gt; 0, ROUNDUP($B2 / ('Sword Stats'!$E$2 - $C2) / (1 - $D2/100), 0), 100)</f>
        <v>9</v>
      </c>
      <c r="I2">
        <f>IF('Sword Stats'!$E$3 - $C2 &gt; 0, ROUNDUP($B2 / ('Sword Stats'!$E$3 - $C2) / (1 - $D2/100), 0), 100)</f>
        <v>7</v>
      </c>
      <c r="J2">
        <f>IF('Sword Stats'!$E$4 - $C2 &gt; 0, ROUNDUP($B2 / ('Sword Stats'!$E$4 - $C2) / (1 - $D2/100), 0), 100)</f>
        <v>5</v>
      </c>
      <c r="K2">
        <f>IF('Sword Stats'!$E$5 - $C2 &gt; 0, ROUNDUP($B2 / ('Sword Stats'!$E$5 - $C2) / (1 - $D2/100), 0), 100)</f>
        <v>4</v>
      </c>
      <c r="L2">
        <f>IF('Sword Stats'!$E$6 - $C2 &gt; 0, ROUNDUP($B2 / ('Sword Stats'!$E$6 - $C2) / (1 - $D2/100), 0), 100)</f>
        <v>3</v>
      </c>
      <c r="M2">
        <f>IF('Sword Stats'!$E$7 - $C2 &gt; 0, ROUNDUP($B2 / ('Sword Stats'!$E$7 - $C2) / (1 - $D2/100), 0), 100)</f>
        <v>3</v>
      </c>
      <c r="N2">
        <f>IF('Sword Stats'!$E$8 - $C2 &gt; 0, ROUNDUP($B2 / ('Sword Stats'!$E$8 - $C2) / (1 - $D2/100), 0), 100)</f>
        <v>3</v>
      </c>
      <c r="O2">
        <f>IF('Sword Stats'!$E$9 - $C2 &gt; 0, ROUNDUP($B2 / ('Sword Stats'!$E$9 - $C2) / (1 - $D2/100), 0), 100)</f>
        <v>7</v>
      </c>
      <c r="Q2">
        <f>IF('Axe Stats'!$E$2 - $C2 &gt; 0, ROUNDUP($B2 / ('Axe Stats'!$E$2 - $C2), 0), 100)</f>
        <v>4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3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14</v>
      </c>
      <c r="Y2">
        <f>ROUNDUP($B2 / ('Scythe Stats'!$E$3 * (1 - $D2 / 100)), 0)</f>
        <v>10</v>
      </c>
      <c r="Z2">
        <f>ROUNDUP($B2 / ('Scythe Stats'!$E$4 * (1 - $D2 / 100)), 0)</f>
        <v>7</v>
      </c>
      <c r="AA2">
        <f>ROUNDUP($B2 / ('Scythe Stats'!$E$5 * (1 - $D2 / 100)), 0)</f>
        <v>6</v>
      </c>
      <c r="AB2">
        <f>ROUNDUP($B2 / ('Scythe Stats'!$E$6 * (1 - $D2 / 100)), 0)</f>
        <v>4</v>
      </c>
      <c r="AC2">
        <f>ROUNDUP($B2 / ('Scythe Stats'!$E$7 * (1 - $D2 / 100)), 0)</f>
        <v>3</v>
      </c>
      <c r="AD2">
        <f>ROUNDUP($B2 / ('Scythe Stats'!$E$8 * (1 - $D2 / 100)), 0)</f>
        <v>11</v>
      </c>
      <c r="AE2">
        <f>ROUNDUP($B2 / ('Scythe Stats'!$E$9 * (1 - $D2 / 100)), 0)</f>
        <v>9</v>
      </c>
      <c r="AF2">
        <f>ROUNDUP($B2 / ('Scythe Stats'!$E$10 * (1 - $D2 / 100)), 0)</f>
        <v>8</v>
      </c>
    </row>
    <row r="3" spans="1:32" x14ac:dyDescent="0.3">
      <c r="A3" s="1">
        <v>2</v>
      </c>
      <c r="B3">
        <v>475</v>
      </c>
      <c r="C3">
        <v>5</v>
      </c>
      <c r="D3">
        <v>5</v>
      </c>
      <c r="E3">
        <v>475</v>
      </c>
      <c r="F3">
        <f t="shared" ref="F3:F5" si="0">($B3 + 3 * $C3) / 10 / (1 - $D3 * 0.006) *POWER($E3, 0.75) * $C$14 / 13</f>
        <v>691.89349796287433</v>
      </c>
      <c r="H3">
        <f>IF('Sword Stats'!$E$2 - $C3 &gt; 0, ROUNDUP($B3 / ('Sword Stats'!$E$2 - $C3) / (1 - $D3/100), 0), 100)</f>
        <v>13</v>
      </c>
      <c r="I3">
        <f>IF('Sword Stats'!$E$3 - $C3 &gt; 0, ROUNDUP($B3 / ('Sword Stats'!$E$3 - $C3) / (1 - $D3/100), 0), 100)</f>
        <v>9</v>
      </c>
      <c r="J3">
        <f>IF('Sword Stats'!$E$4 - $C3 &gt; 0, ROUNDUP($B3 / ('Sword Stats'!$E$4 - $C3) / (1 - $D3/100), 0), 100)</f>
        <v>7</v>
      </c>
      <c r="K3">
        <f>IF('Sword Stats'!$E$5 - $C3 &gt; 0, ROUNDUP($B3 / ('Sword Stats'!$E$5 - $C3) / (1 - $D3/100), 0), 100)</f>
        <v>5</v>
      </c>
      <c r="L3">
        <f>IF('Sword Stats'!$E$6 - $C3 &gt; 0, ROUNDUP($B3 / ('Sword Stats'!$E$6 - $C3) / (1 - $D3/100), 0), 100)</f>
        <v>4</v>
      </c>
      <c r="M3">
        <f>IF('Sword Stats'!$E$7 - $C3 &gt; 0, ROUNDUP($B3 / ('Sword Stats'!$E$7 - $C3) / (1 - $D3/100), 0), 100)</f>
        <v>4</v>
      </c>
      <c r="N3">
        <f>IF('Sword Stats'!$E$8 - $C3 &gt; 0, ROUNDUP($B3 / ('Sword Stats'!$E$8 - $C3) / (1 - $D3/100), 0), 100)</f>
        <v>3</v>
      </c>
      <c r="O3">
        <f>IF('Sword Stats'!$E$9 - $C3 &gt; 0, ROUNDUP($B3 / ('Sword Stats'!$E$9 - $C3) / (1 - $D3/100), 0), 100)</f>
        <v>10</v>
      </c>
      <c r="Q3">
        <f>IF('Axe Stats'!$E$2 - $C3 &gt; 0, ROUNDUP($B3 / ('Axe Stats'!$E$2 - $C3), 0), 100)</f>
        <v>5</v>
      </c>
      <c r="R3">
        <f>IF('Axe Stats'!$E$3 - $C3 &gt; 0, ROUNDUP($B3 / ('Axe Stats'!$E$3 - $C3), 0), 100)</f>
        <v>4</v>
      </c>
      <c r="S3">
        <f>IF('Axe Stats'!$E$4 - $C3 &gt; 0, ROUNDUP($B3 / ('Axe Stats'!$E$4 - $C3), 0), 100)</f>
        <v>3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17</v>
      </c>
      <c r="Y3">
        <f>ROUNDUP($B3 / ('Scythe Stats'!$E$3 * (1 - $D3 / 100)), 0)</f>
        <v>12</v>
      </c>
      <c r="Z3">
        <f>ROUNDUP($B3 / ('Scythe Stats'!$E$4 * (1 - $D3 / 100)), 0)</f>
        <v>9</v>
      </c>
      <c r="AA3">
        <f>ROUNDUP($B3 / ('Scythe Stats'!$E$5 * (1 - $D3 / 100)), 0)</f>
        <v>7</v>
      </c>
      <c r="AB3">
        <f>ROUNDUP($B3 / ('Scythe Stats'!$E$6 * (1 - $D3 / 100)), 0)</f>
        <v>5</v>
      </c>
      <c r="AC3">
        <f>ROUNDUP($B3 / ('Scythe Stats'!$E$7 * (1 - $D3 / 100)), 0)</f>
        <v>4</v>
      </c>
      <c r="AD3">
        <f>ROUNDUP($B3 / ('Scythe Stats'!$E$8 * (1 - $D3 / 100)), 0)</f>
        <v>14</v>
      </c>
      <c r="AE3">
        <f>ROUNDUP($B3 / ('Scythe Stats'!$E$9 * (1 - $D3 / 100)), 0)</f>
        <v>12</v>
      </c>
      <c r="AF3">
        <f>ROUNDUP($B3 / ('Scythe Stats'!$E$10 * (1 - $D3 / 100)), 0)</f>
        <v>10</v>
      </c>
    </row>
    <row r="4" spans="1:32" x14ac:dyDescent="0.3">
      <c r="A4" s="1">
        <v>3</v>
      </c>
      <c r="B4">
        <v>550</v>
      </c>
      <c r="C4">
        <v>10</v>
      </c>
      <c r="D4">
        <v>10</v>
      </c>
      <c r="E4">
        <v>550</v>
      </c>
      <c r="F4">
        <f t="shared" si="0"/>
        <v>943.33696653122036</v>
      </c>
      <c r="H4">
        <f>IF('Sword Stats'!$E$2 - $C4 &gt; 0, ROUNDUP($B4 / ('Sword Stats'!$E$2 - $C4) / (1 - $D4/100), 0), 100)</f>
        <v>18</v>
      </c>
      <c r="I4">
        <f>IF('Sword Stats'!$E$3 - $C4 &gt; 0, ROUNDUP($B4 / ('Sword Stats'!$E$3 - $C4) / (1 - $D4/100), 0), 100)</f>
        <v>12</v>
      </c>
      <c r="J4">
        <f>IF('Sword Stats'!$E$4 - $C4 &gt; 0, ROUNDUP($B4 / ('Sword Stats'!$E$4 - $C4) / (1 - $D4/100), 0), 100)</f>
        <v>9</v>
      </c>
      <c r="K4">
        <f>IF('Sword Stats'!$E$5 - $C4 &gt; 0, ROUNDUP($B4 / ('Sword Stats'!$E$5 - $C4) / (1 - $D4/100), 0), 100)</f>
        <v>6</v>
      </c>
      <c r="L4">
        <f>IF('Sword Stats'!$E$6 - $C4 &gt; 0, ROUNDUP($B4 / ('Sword Stats'!$E$6 - $C4) / (1 - $D4/100), 0), 100)</f>
        <v>5</v>
      </c>
      <c r="M4">
        <f>IF('Sword Stats'!$E$7 - $C4 &gt; 0, ROUNDUP($B4 / ('Sword Stats'!$E$7 - $C4) / (1 - $D4/100), 0), 100)</f>
        <v>5</v>
      </c>
      <c r="N4">
        <f>IF('Sword Stats'!$E$8 - $C4 &gt; 0, ROUNDUP($B4 / ('Sword Stats'!$E$8 - $C4) / (1 - $D4/100), 0), 100)</f>
        <v>4</v>
      </c>
      <c r="O4">
        <f>IF('Sword Stats'!$E$9 - $C4 &gt; 0, ROUNDUP($B4 / ('Sword Stats'!$E$9 - $C4) / (1 - $D4/100), 0), 100)</f>
        <v>13</v>
      </c>
      <c r="Q4">
        <f>IF('Axe Stats'!$E$2 - $C4 &gt; 0, ROUNDUP($B4 / ('Axe Stats'!$E$2 - $C4), 0), 100)</f>
        <v>6</v>
      </c>
      <c r="R4">
        <f>IF('Axe Stats'!$E$3 - $C4 &gt; 0, ROUNDUP($B4 / ('Axe Stats'!$E$3 - $C4), 0), 100)</f>
        <v>5</v>
      </c>
      <c r="S4">
        <f>IF('Axe Stats'!$E$4 - $C4 &gt; 0, ROUNDUP($B4 / ('Axe Stats'!$E$4 - $C4), 0), 100)</f>
        <v>3</v>
      </c>
      <c r="T4">
        <f>IF('Axe Stats'!$E$5 - $C4 &gt; 0, ROUNDUP($B4 / ('Axe Stats'!$E$5 - $C4), 0), 100)</f>
        <v>3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20</v>
      </c>
      <c r="Y4">
        <f>ROUNDUP($B4 / ('Scythe Stats'!$E$3 * (1 - $D4 / 100)), 0)</f>
        <v>15</v>
      </c>
      <c r="Z4">
        <f>ROUNDUP($B4 / ('Scythe Stats'!$E$4 * (1 - $D4 / 100)), 0)</f>
        <v>11</v>
      </c>
      <c r="AA4">
        <f>ROUNDUP($B4 / ('Scythe Stats'!$E$5 * (1 - $D4 / 100)), 0)</f>
        <v>8</v>
      </c>
      <c r="AB4">
        <f>ROUNDUP($B4 / ('Scythe Stats'!$E$6 * (1 - $D4 / 100)), 0)</f>
        <v>6</v>
      </c>
      <c r="AC4">
        <f>ROUNDUP($B4 / ('Scythe Stats'!$E$7 * (1 - $D4 / 100)), 0)</f>
        <v>5</v>
      </c>
      <c r="AD4">
        <f>ROUNDUP($B4 / ('Scythe Stats'!$E$8 * (1 - $D4 / 100)), 0)</f>
        <v>17</v>
      </c>
      <c r="AE4">
        <f>ROUNDUP($B4 / ('Scythe Stats'!$E$9 * (1 - $D4 / 100)), 0)</f>
        <v>14</v>
      </c>
      <c r="AF4">
        <f>ROUNDUP($B4 / ('Scythe Stats'!$E$10 * (1 - $D4 / 100)), 0)</f>
        <v>12</v>
      </c>
    </row>
    <row r="5" spans="1:32" x14ac:dyDescent="0.3">
      <c r="A5" s="1">
        <v>4</v>
      </c>
      <c r="B5">
        <v>650</v>
      </c>
      <c r="C5">
        <v>15</v>
      </c>
      <c r="D5">
        <v>15</v>
      </c>
      <c r="E5">
        <v>650</v>
      </c>
      <c r="F5">
        <f t="shared" si="0"/>
        <v>1323.4975025790054</v>
      </c>
      <c r="H5">
        <f>IF('Sword Stats'!$E$2 - $C5 &gt; 0, ROUNDUP($B5 / ('Sword Stats'!$E$2 - $C5) / (1 - $D5/100), 0), 100)</f>
        <v>26</v>
      </c>
      <c r="I5">
        <f>IF('Sword Stats'!$E$3 - $C5 &gt; 0, ROUNDUP($B5 / ('Sword Stats'!$E$3 - $C5) / (1 - $D5/100), 0), 100)</f>
        <v>16</v>
      </c>
      <c r="J5">
        <f>IF('Sword Stats'!$E$4 - $C5 &gt; 0, ROUNDUP($B5 / ('Sword Stats'!$E$4 - $C5) / (1 - $D5/100), 0), 100)</f>
        <v>11</v>
      </c>
      <c r="K5">
        <f>IF('Sword Stats'!$E$5 - $C5 &gt; 0, ROUNDUP($B5 / ('Sword Stats'!$E$5 - $C5) / (1 - $D5/100), 0), 100)</f>
        <v>8</v>
      </c>
      <c r="L5">
        <f>IF('Sword Stats'!$E$6 - $C5 &gt; 0, ROUNDUP($B5 / ('Sword Stats'!$E$6 - $C5) / (1 - $D5/100), 0), 100)</f>
        <v>7</v>
      </c>
      <c r="M5">
        <f>IF('Sword Stats'!$E$7 - $C5 &gt; 0, ROUNDUP($B5 / ('Sword Stats'!$E$7 - $C5) / (1 - $D5/100), 0), 100)</f>
        <v>6</v>
      </c>
      <c r="N5">
        <f>IF('Sword Stats'!$E$8 - $C5 &gt; 0, ROUNDUP($B5 / ('Sword Stats'!$E$8 - $C5) / (1 - $D5/100), 0), 100)</f>
        <v>5</v>
      </c>
      <c r="O5">
        <f>IF('Sword Stats'!$E$9 - $C5 &gt; 0, ROUNDUP($B5 / ('Sword Stats'!$E$9 - $C5) / (1 - $D5/100), 0), 100)</f>
        <v>17</v>
      </c>
      <c r="Q5">
        <f>IF('Axe Stats'!$E$2 - $C5 &gt; 0, ROUNDUP($B5 / ('Axe Stats'!$E$2 - $C5), 0), 100)</f>
        <v>8</v>
      </c>
      <c r="R5">
        <f>IF('Axe Stats'!$E$3 - $C5 &gt; 0, ROUNDUP($B5 / ('Axe Stats'!$E$3 - $C5), 0), 100)</f>
        <v>5</v>
      </c>
      <c r="S5">
        <f>IF('Axe Stats'!$E$4 - $C5 &gt; 0, ROUNDUP($B5 / ('Axe Stats'!$E$4 - $C5), 0), 100)</f>
        <v>4</v>
      </c>
      <c r="T5">
        <f>IF('Axe Stats'!$E$5 - $C5 &gt; 0, ROUNDUP($B5 / ('Axe Stats'!$E$5 - $C5), 0), 100)</f>
        <v>3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2</v>
      </c>
      <c r="X5">
        <f>ROUNDUP($B5 / ('Scythe Stats'!$E$2 * (1 - $D5 / 100)), 0)</f>
        <v>25</v>
      </c>
      <c r="Y5">
        <f>ROUNDUP($B5 / ('Scythe Stats'!$E$3 * (1 - $D5 / 100)), 0)</f>
        <v>18</v>
      </c>
      <c r="Z5">
        <f>ROUNDUP($B5 / ('Scythe Stats'!$E$4 * (1 - $D5 / 100)), 0)</f>
        <v>14</v>
      </c>
      <c r="AA5">
        <f>ROUNDUP($B5 / ('Scythe Stats'!$E$5 * (1 - $D5 / 100)), 0)</f>
        <v>10</v>
      </c>
      <c r="AB5">
        <f>ROUNDUP($B5 / ('Scythe Stats'!$E$6 * (1 - $D5 / 100)), 0)</f>
        <v>8</v>
      </c>
      <c r="AC5">
        <f>ROUNDUP($B5 / ('Scythe Stats'!$E$7 * (1 - $D5 / 100)), 0)</f>
        <v>6</v>
      </c>
      <c r="AD5">
        <f>ROUNDUP($B5 / ('Scythe Stats'!$E$8 * (1 - $D5 / 100)), 0)</f>
        <v>21</v>
      </c>
      <c r="AE5">
        <f>ROUNDUP($B5 / ('Scythe Stats'!$E$9 * (1 - $D5 / 100)), 0)</f>
        <v>17</v>
      </c>
      <c r="AF5">
        <f>ROUNDUP($B5 / ('Scythe Stats'!$E$10 * (1 - $D5 / 100)), 0)</f>
        <v>15</v>
      </c>
    </row>
    <row r="12" spans="1:32" x14ac:dyDescent="0.3">
      <c r="B12" t="s">
        <v>4</v>
      </c>
      <c r="C12" s="2">
        <v>0.4</v>
      </c>
    </row>
    <row r="13" spans="1:32" x14ac:dyDescent="0.3">
      <c r="B13" t="s">
        <v>5</v>
      </c>
      <c r="C13" s="2">
        <v>0.25</v>
      </c>
    </row>
    <row r="14" spans="1:32" x14ac:dyDescent="0.3">
      <c r="B14" t="s">
        <v>22</v>
      </c>
      <c r="C14">
        <v>1.75</v>
      </c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F222-3499-4250-A20D-A62FAFC9BE1A}">
  <dimension ref="A1:AF14"/>
  <sheetViews>
    <sheetView zoomScale="115" zoomScaleNormal="115" workbookViewId="0">
      <pane xSplit="1" topLeftCell="B1" activePane="topRight" state="frozen"/>
      <selection pane="topRight" activeCell="M6" sqref="M6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0</v>
      </c>
      <c r="E2">
        <v>200</v>
      </c>
      <c r="F2">
        <f>($B2 + 3 * $C2) / 10 / (1 - $D2 * 0.006) *POWER($E2, 0.75) * $C$14 / 13</f>
        <v>122.72990531411506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8</v>
      </c>
      <c r="Y2">
        <f>ROUNDUP($B2 / ('Scythe Stats'!$E$3 * (1 - $D2 / 100)), 0)</f>
        <v>6</v>
      </c>
      <c r="Z2">
        <f>ROUNDUP($B2 / ('Scythe Stats'!$E$4 * (1 - $D2 / 100)), 0)</f>
        <v>5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7</v>
      </c>
      <c r="AE2">
        <f>ROUNDUP($B2 / ('Scythe Stats'!$E$9 * (1 - $D2 / 100)), 0)</f>
        <v>6</v>
      </c>
      <c r="AF2">
        <f>ROUNDUP($B2 / ('Scythe Stats'!$E$10 * (1 - $D2 / 100)), 0)</f>
        <v>5</v>
      </c>
    </row>
    <row r="3" spans="1:32" x14ac:dyDescent="0.3">
      <c r="A3" s="1">
        <v>2</v>
      </c>
      <c r="B3">
        <v>300</v>
      </c>
      <c r="C3">
        <v>2</v>
      </c>
      <c r="D3">
        <v>2</v>
      </c>
      <c r="E3">
        <v>250</v>
      </c>
      <c r="F3">
        <f t="shared" ref="F3:F6" si="0">($B3 + 3 * $C3) / 10 / (1 - $D3 * 0.006) *POWER($E3, 0.75) * $C$14 / 13</f>
        <v>187.23461805267931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5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10</v>
      </c>
      <c r="Y3">
        <f>ROUNDUP($B3 / ('Scythe Stats'!$E$3 * (1 - $D3 / 100)), 0)</f>
        <v>8</v>
      </c>
      <c r="Z3">
        <f>ROUNDUP($B3 / ('Scythe Stats'!$E$4 * (1 - $D3 / 100)), 0)</f>
        <v>6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3</v>
      </c>
      <c r="AD3">
        <f>ROUNDUP($B3 / ('Scythe Stats'!$E$8 * (1 - $D3 / 100)), 0)</f>
        <v>9</v>
      </c>
      <c r="AE3">
        <f>ROUNDUP($B3 / ('Scythe Stats'!$E$9 * (1 - $D3 / 100)), 0)</f>
        <v>7</v>
      </c>
      <c r="AF3">
        <f>ROUNDUP($B3 / ('Scythe Stats'!$E$10 * (1 - $D3 / 100)), 0)</f>
        <v>6</v>
      </c>
    </row>
    <row r="4" spans="1:32" x14ac:dyDescent="0.3">
      <c r="A4" s="1">
        <v>3</v>
      </c>
      <c r="B4">
        <v>360</v>
      </c>
      <c r="C4">
        <v>5</v>
      </c>
      <c r="D4">
        <v>5</v>
      </c>
      <c r="E4">
        <v>300</v>
      </c>
      <c r="F4">
        <f t="shared" si="0"/>
        <v>267.95825147716079</v>
      </c>
      <c r="H4">
        <f>IF('Sword Stats'!$E$2 - $C4 &gt; 0, ROUNDUP($B4 / ('Sword Stats'!$E$2 - $C4) / (1 - $D4/100), 0), 100)</f>
        <v>10</v>
      </c>
      <c r="I4">
        <f>IF('Sword Stats'!$E$3 - $C4 &gt; 0, ROUNDUP($B4 / ('Sword Stats'!$E$3 - $C4) / (1 - $D4/100), 0), 100)</f>
        <v>7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7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13</v>
      </c>
      <c r="Y4">
        <f>ROUNDUP($B4 / ('Scythe Stats'!$E$3 * (1 - $D4 / 100)), 0)</f>
        <v>9</v>
      </c>
      <c r="Z4">
        <f>ROUNDUP($B4 / ('Scythe Stats'!$E$4 * (1 - $D4 / 100)), 0)</f>
        <v>7</v>
      </c>
      <c r="AA4">
        <f>ROUNDUP($B4 / ('Scythe Stats'!$E$5 * (1 - $D4 / 100)), 0)</f>
        <v>5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11</v>
      </c>
      <c r="AE4">
        <f>ROUNDUP($B4 / ('Scythe Stats'!$E$9 * (1 - $D4 / 100)), 0)</f>
        <v>9</v>
      </c>
      <c r="AF4">
        <f>ROUNDUP($B4 / ('Scythe Stats'!$E$10 * (1 - $D4 / 100)), 0)</f>
        <v>8</v>
      </c>
    </row>
    <row r="5" spans="1:32" x14ac:dyDescent="0.3">
      <c r="A5" s="1">
        <v>4</v>
      </c>
      <c r="B5">
        <v>420</v>
      </c>
      <c r="C5">
        <v>8</v>
      </c>
      <c r="D5">
        <v>10</v>
      </c>
      <c r="E5">
        <v>360</v>
      </c>
      <c r="F5">
        <f t="shared" si="0"/>
        <v>375.36057247377607</v>
      </c>
      <c r="H5">
        <f>IF('Sword Stats'!$E$2 - $C5 &gt; 0, ROUNDUP($B5 / ('Sword Stats'!$E$2 - $C5) / (1 - $D5/100), 0), 100)</f>
        <v>13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6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4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9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16</v>
      </c>
      <c r="Y5">
        <f>ROUNDUP($B5 / ('Scythe Stats'!$E$3 * (1 - $D5 / 100)), 0)</f>
        <v>11</v>
      </c>
      <c r="Z5">
        <f>ROUNDUP($B5 / ('Scythe Stats'!$E$4 * (1 - $D5 / 100)), 0)</f>
        <v>9</v>
      </c>
      <c r="AA5">
        <f>ROUNDUP($B5 / ('Scythe Stats'!$E$5 * (1 - $D5 / 100)), 0)</f>
        <v>6</v>
      </c>
      <c r="AB5">
        <f>ROUNDUP($B5 / ('Scythe Stats'!$E$6 * (1 - $D5 / 100)), 0)</f>
        <v>5</v>
      </c>
      <c r="AC5">
        <f>ROUNDUP($B5 / ('Scythe Stats'!$E$7 * (1 - $D5 / 100)), 0)</f>
        <v>4</v>
      </c>
      <c r="AD5">
        <f>ROUNDUP($B5 / ('Scythe Stats'!$E$8 * (1 - $D5 / 100)), 0)</f>
        <v>13</v>
      </c>
      <c r="AE5">
        <f>ROUNDUP($B5 / ('Scythe Stats'!$E$9 * (1 - $D5 / 100)), 0)</f>
        <v>11</v>
      </c>
      <c r="AF5">
        <f>ROUNDUP($B5 / ('Scythe Stats'!$E$10 * (1 - $D5 / 100)), 0)</f>
        <v>9</v>
      </c>
    </row>
    <row r="6" spans="1:32" x14ac:dyDescent="0.3">
      <c r="A6" s="1">
        <v>5</v>
      </c>
      <c r="B6">
        <v>475</v>
      </c>
      <c r="C6">
        <v>12</v>
      </c>
      <c r="D6">
        <v>15</v>
      </c>
      <c r="E6">
        <v>420</v>
      </c>
      <c r="F6">
        <f t="shared" si="0"/>
        <v>500.9370297139651</v>
      </c>
      <c r="H6">
        <f>IF('Sword Stats'!$E$2 - $C6 &gt; 0, ROUNDUP($B6 / ('Sword Stats'!$E$2 - $C6) / (1 - $D6/100), 0), 100)</f>
        <v>17</v>
      </c>
      <c r="I6">
        <f>IF('Sword Stats'!$E$3 - $C6 &gt; 0, ROUNDUP($B6 / ('Sword Stats'!$E$3 - $C6) / (1 - $D6/100), 0), 100)</f>
        <v>11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4</v>
      </c>
      <c r="O6">
        <f>IF('Sword Stats'!$E$9 - $C6 &gt; 0, ROUNDUP($B6 / ('Sword Stats'!$E$9 - $C6) / (1 - $D6/100), 0), 100)</f>
        <v>12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19</v>
      </c>
      <c r="Y6">
        <f>ROUNDUP($B6 / ('Scythe Stats'!$E$3 * (1 - $D6 / 100)), 0)</f>
        <v>14</v>
      </c>
      <c r="Z6">
        <f>ROUNDUP($B6 / ('Scythe Stats'!$E$4 * (1 - $D6 / 100)), 0)</f>
        <v>10</v>
      </c>
      <c r="AA6">
        <f>ROUNDUP($B6 / ('Scythe Stats'!$E$5 * (1 - $D6 / 100)), 0)</f>
        <v>8</v>
      </c>
      <c r="AB6">
        <f>ROUNDUP($B6 / ('Scythe Stats'!$E$6 * (1 - $D6 / 100)), 0)</f>
        <v>6</v>
      </c>
      <c r="AC6">
        <f>ROUNDUP($B6 / ('Scythe Stats'!$E$7 * (1 - $D6 / 100)), 0)</f>
        <v>5</v>
      </c>
      <c r="AD6">
        <f>ROUNDUP($B6 / ('Scythe Stats'!$E$8 * (1 - $D6 / 100)), 0)</f>
        <v>15</v>
      </c>
      <c r="AE6">
        <f>ROUNDUP($B6 / ('Scythe Stats'!$E$9 * (1 - $D6 / 100)), 0)</f>
        <v>13</v>
      </c>
      <c r="AF6">
        <f>ROUNDUP($B6 / ('Scythe Stats'!$E$10 * (1 - $D6 / 100)), 0)</f>
        <v>11</v>
      </c>
    </row>
    <row r="12" spans="1:32" x14ac:dyDescent="0.3">
      <c r="B12" t="s">
        <v>4</v>
      </c>
      <c r="C12" s="2">
        <v>0.25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1.25</v>
      </c>
    </row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5145-2C60-49F2-A856-D72D64635654}">
  <dimension ref="A1:AF14"/>
  <sheetViews>
    <sheetView zoomScale="115" zoomScaleNormal="115" workbookViewId="0">
      <pane xSplit="1" topLeftCell="B1" activePane="topRight" state="frozen"/>
      <selection pane="topRight" activeCell="D13" sqref="D13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600</v>
      </c>
      <c r="C2">
        <v>0</v>
      </c>
      <c r="D2">
        <v>10</v>
      </c>
      <c r="E2">
        <v>9</v>
      </c>
      <c r="F2">
        <f>($B2 + 3 * $C2) / 10 / (1 - $D2 * 0.006) *POWER($E2, 0.75) * $C$14 / 13</f>
        <v>510.26046704156784</v>
      </c>
      <c r="H2">
        <f>IF('Sword Stats'!$E$2 - $C2 &gt; 0, ROUNDUP($B2 / ('Sword Stats'!$E$2 - $C2) / (1 - $D2/100), 0), 100)</f>
        <v>15</v>
      </c>
      <c r="I2">
        <f>IF('Sword Stats'!$E$3 - $C2 &gt; 0, ROUNDUP($B2 / ('Sword Stats'!$E$3 - $C2) / (1 - $D2/100), 0), 100)</f>
        <v>11</v>
      </c>
      <c r="J2">
        <f>IF('Sword Stats'!$E$4 - $C2 &gt; 0, ROUNDUP($B2 / ('Sword Stats'!$E$4 - $C2) / (1 - $D2/100), 0), 100)</f>
        <v>8</v>
      </c>
      <c r="K2">
        <f>IF('Sword Stats'!$E$5 - $C2 &gt; 0, ROUNDUP($B2 / ('Sword Stats'!$E$5 - $C2) / (1 - $D2/100), 0), 100)</f>
        <v>6</v>
      </c>
      <c r="L2">
        <f>IF('Sword Stats'!$E$6 - $C2 &gt; 0, ROUNDUP($B2 / ('Sword Stats'!$E$6 - $C2) / (1 - $D2/100), 0), 100)</f>
        <v>5</v>
      </c>
      <c r="M2">
        <f>IF('Sword Stats'!$E$7 - $C2 &gt; 0, ROUNDUP($B2 / ('Sword Stats'!$E$7 - $C2) / (1 - $D2/100), 0), 100)</f>
        <v>5</v>
      </c>
      <c r="N2">
        <f>IF('Sword Stats'!$E$8 - $C2 &gt; 0, ROUNDUP($B2 / ('Sword Stats'!$E$8 - $C2) / (1 - $D2/100), 0), 100)</f>
        <v>4</v>
      </c>
      <c r="O2">
        <f>IF('Sword Stats'!$E$9 - $C2 &gt; 0, ROUNDUP($B2 / ('Sword Stats'!$E$9 - $C2) / (1 - $D2/100), 0), 100)</f>
        <v>12</v>
      </c>
      <c r="Q2">
        <f>IF('Axe Stats'!$E$2 - $C2 &gt; 0, ROUNDUP($B2 / ('Axe Stats'!$E$2 - $C2), 0), 100)</f>
        <v>6</v>
      </c>
      <c r="R2">
        <f>IF('Axe Stats'!$E$3 - $C2 &gt; 0, ROUNDUP($B2 / ('Axe Stats'!$E$3 - $C2), 0), 100)</f>
        <v>5</v>
      </c>
      <c r="S2">
        <f>IF('Axe Stats'!$E$4 - $C2 &gt; 0, ROUNDUP($B2 / ('Axe Stats'!$E$4 - $C2), 0), 100)</f>
        <v>4</v>
      </c>
      <c r="T2">
        <f>IF('Axe Stats'!$E$5 - $C2 &gt; 0, ROUNDUP($B2 / ('Axe Stats'!$E$5 - $C2), 0), 100)</f>
        <v>3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22</v>
      </c>
      <c r="Y2">
        <f>ROUNDUP($B2 / ('Scythe Stats'!$E$3 * (1 - $D2 / 100)), 0)</f>
        <v>16</v>
      </c>
      <c r="Z2">
        <f>ROUNDUP($B2 / ('Scythe Stats'!$E$4 * (1 - $D2 / 100)), 0)</f>
        <v>12</v>
      </c>
      <c r="AA2">
        <f>ROUNDUP($B2 / ('Scythe Stats'!$E$5 * (1 - $D2 / 100)), 0)</f>
        <v>9</v>
      </c>
      <c r="AB2">
        <f>ROUNDUP($B2 / ('Scythe Stats'!$E$6 * (1 - $D2 / 100)), 0)</f>
        <v>7</v>
      </c>
      <c r="AC2">
        <f>ROUNDUP($B2 / ('Scythe Stats'!$E$7 * (1 - $D2 / 100)), 0)</f>
        <v>5</v>
      </c>
      <c r="AD2">
        <f>ROUNDUP($B2 / ('Scythe Stats'!$E$8 * (1 - $D2 / 100)), 0)</f>
        <v>18</v>
      </c>
      <c r="AE2">
        <f>ROUNDUP($B2 / ('Scythe Stats'!$E$9 * (1 - $D2 / 100)), 0)</f>
        <v>15</v>
      </c>
      <c r="AF2">
        <f>ROUNDUP($B2 / ('Scythe Stats'!$E$10 * (1 - $D2 / 100)), 0)</f>
        <v>13</v>
      </c>
    </row>
    <row r="3" spans="1:32" x14ac:dyDescent="0.3">
      <c r="A3" s="1">
        <v>2</v>
      </c>
      <c r="B3">
        <v>660</v>
      </c>
      <c r="C3">
        <v>2</v>
      </c>
      <c r="D3">
        <v>20</v>
      </c>
      <c r="E3">
        <v>9</v>
      </c>
      <c r="F3">
        <f t="shared" ref="F3:F6" si="0">($B3 + 3 * $C3) / 10 / (1 - $D3 * 0.006) *POWER($E3, 0.75) * $C$14 / 13</f>
        <v>605.00655830814969</v>
      </c>
      <c r="H3">
        <f>IF('Sword Stats'!$E$2 - $C3 &gt; 0, ROUNDUP($B3 / ('Sword Stats'!$E$2 - $C3) / (1 - $D3/100), 0), 100)</f>
        <v>20</v>
      </c>
      <c r="I3">
        <f>IF('Sword Stats'!$E$3 - $C3 &gt; 0, ROUNDUP($B3 / ('Sword Stats'!$E$3 - $C3) / (1 - $D3/100), 0), 100)</f>
        <v>14</v>
      </c>
      <c r="J3">
        <f>IF('Sword Stats'!$E$4 - $C3 &gt; 0, ROUNDUP($B3 / ('Sword Stats'!$E$4 - $C3) / (1 - $D3/100), 0), 100)</f>
        <v>10</v>
      </c>
      <c r="K3">
        <f>IF('Sword Stats'!$E$5 - $C3 &gt; 0, ROUNDUP($B3 / ('Sword Stats'!$E$5 - $C3) / (1 - $D3/100), 0), 100)</f>
        <v>8</v>
      </c>
      <c r="L3">
        <f>IF('Sword Stats'!$E$6 - $C3 &gt; 0, ROUNDUP($B3 / ('Sword Stats'!$E$6 - $C3) / (1 - $D3/100), 0), 100)</f>
        <v>7</v>
      </c>
      <c r="M3">
        <f>IF('Sword Stats'!$E$7 - $C3 &gt; 0, ROUNDUP($B3 / ('Sword Stats'!$E$7 - $C3) / (1 - $D3/100), 0), 100)</f>
        <v>6</v>
      </c>
      <c r="N3">
        <f>IF('Sword Stats'!$E$8 - $C3 &gt; 0, ROUNDUP($B3 / ('Sword Stats'!$E$8 - $C3) / (1 - $D3/100), 0), 100)</f>
        <v>5</v>
      </c>
      <c r="O3">
        <f>IF('Sword Stats'!$E$9 - $C3 &gt; 0, ROUNDUP($B3 / ('Sword Stats'!$E$9 - $C3) / (1 - $D3/100), 0), 100)</f>
        <v>15</v>
      </c>
      <c r="Q3">
        <f>IF('Axe Stats'!$E$2 - $C3 &gt; 0, ROUNDUP($B3 / ('Axe Stats'!$E$2 - $C3), 0), 100)</f>
        <v>7</v>
      </c>
      <c r="R3">
        <f>IF('Axe Stats'!$E$3 - $C3 &gt; 0, ROUNDUP($B3 / ('Axe Stats'!$E$3 - $C3), 0), 100)</f>
        <v>5</v>
      </c>
      <c r="S3">
        <f>IF('Axe Stats'!$E$4 - $C3 &gt; 0, ROUNDUP($B3 / ('Axe Stats'!$E$4 - $C3), 0), 100)</f>
        <v>4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3</v>
      </c>
      <c r="V3">
        <f>IF('Axe Stats'!$E$7 - $C3 &gt; 0, ROUNDUP($B3 / ('Axe Stats'!$E$7 - $C3), 0), 100)</f>
        <v>2</v>
      </c>
      <c r="X3">
        <f>ROUNDUP($B3 / ('Scythe Stats'!$E$2 * (1 - $D3 / 100)), 0)</f>
        <v>27</v>
      </c>
      <c r="Y3">
        <f>ROUNDUP($B3 / ('Scythe Stats'!$E$3 * (1 - $D3 / 100)), 0)</f>
        <v>20</v>
      </c>
      <c r="Z3">
        <f>ROUNDUP($B3 / ('Scythe Stats'!$E$4 * (1 - $D3 / 100)), 0)</f>
        <v>15</v>
      </c>
      <c r="AA3">
        <f>ROUNDUP($B3 / ('Scythe Stats'!$E$5 * (1 - $D3 / 100)), 0)</f>
        <v>11</v>
      </c>
      <c r="AB3">
        <f>ROUNDUP($B3 / ('Scythe Stats'!$E$6 * (1 - $D3 / 100)), 0)</f>
        <v>8</v>
      </c>
      <c r="AC3">
        <f>ROUNDUP($B3 / ('Scythe Stats'!$E$7 * (1 - $D3 / 100)), 0)</f>
        <v>7</v>
      </c>
      <c r="AD3">
        <f>ROUNDUP($B3 / ('Scythe Stats'!$E$8 * (1 - $D3 / 100)), 0)</f>
        <v>22</v>
      </c>
      <c r="AE3">
        <f>ROUNDUP($B3 / ('Scythe Stats'!$E$9 * (1 - $D3 / 100)), 0)</f>
        <v>19</v>
      </c>
      <c r="AF3">
        <f>ROUNDUP($B3 / ('Scythe Stats'!$E$10 * (1 - $D3 / 100)), 0)</f>
        <v>16</v>
      </c>
    </row>
    <row r="4" spans="1:32" x14ac:dyDescent="0.3">
      <c r="A4" s="1">
        <v>3</v>
      </c>
      <c r="B4">
        <v>730</v>
      </c>
      <c r="C4">
        <v>5</v>
      </c>
      <c r="D4">
        <v>30</v>
      </c>
      <c r="E4">
        <v>9</v>
      </c>
      <c r="F4">
        <f t="shared" si="0"/>
        <v>726.29147371790634</v>
      </c>
      <c r="H4">
        <f>IF('Sword Stats'!$E$2 - $C4 &gt; 0, ROUNDUP($B4 / ('Sword Stats'!$E$2 - $C4) / (1 - $D4/100), 0), 100)</f>
        <v>27</v>
      </c>
      <c r="I4">
        <f>IF('Sword Stats'!$E$3 - $C4 &gt; 0, ROUNDUP($B4 / ('Sword Stats'!$E$3 - $C4) / (1 - $D4/100), 0), 100)</f>
        <v>18</v>
      </c>
      <c r="J4">
        <f>IF('Sword Stats'!$E$4 - $C4 &gt; 0, ROUNDUP($B4 / ('Sword Stats'!$E$4 - $C4) / (1 - $D4/100), 0), 100)</f>
        <v>13</v>
      </c>
      <c r="K4">
        <f>IF('Sword Stats'!$E$5 - $C4 &gt; 0, ROUNDUP($B4 / ('Sword Stats'!$E$5 - $C4) / (1 - $D4/100), 0), 100)</f>
        <v>10</v>
      </c>
      <c r="L4">
        <f>IF('Sword Stats'!$E$6 - $C4 &gt; 0, ROUNDUP($B4 / ('Sword Stats'!$E$6 - $C4) / (1 - $D4/100), 0), 100)</f>
        <v>8</v>
      </c>
      <c r="M4">
        <f>IF('Sword Stats'!$E$7 - $C4 &gt; 0, ROUNDUP($B4 / ('Sword Stats'!$E$7 - $C4) / (1 - $D4/100), 0), 100)</f>
        <v>7</v>
      </c>
      <c r="N4">
        <f>IF('Sword Stats'!$E$8 - $C4 &gt; 0, ROUNDUP($B4 / ('Sword Stats'!$E$8 - $C4) / (1 - $D4/100), 0), 100)</f>
        <v>6</v>
      </c>
      <c r="O4">
        <f>IF('Sword Stats'!$E$9 - $C4 &gt; 0, ROUNDUP($B4 / ('Sword Stats'!$E$9 - $C4) / (1 - $D4/100), 0), 100)</f>
        <v>19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6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4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2</v>
      </c>
      <c r="X4">
        <f>ROUNDUP($B4 / ('Scythe Stats'!$E$2 * (1 - $D4 / 100)), 0)</f>
        <v>34</v>
      </c>
      <c r="Y4">
        <f>ROUNDUP($B4 / ('Scythe Stats'!$E$3 * (1 - $D4 / 100)), 0)</f>
        <v>25</v>
      </c>
      <c r="Z4">
        <f>ROUNDUP($B4 / ('Scythe Stats'!$E$4 * (1 - $D4 / 100)), 0)</f>
        <v>19</v>
      </c>
      <c r="AA4">
        <f>ROUNDUP($B4 / ('Scythe Stats'!$E$5 * (1 - $D4 / 100)), 0)</f>
        <v>14</v>
      </c>
      <c r="AB4">
        <f>ROUNDUP($B4 / ('Scythe Stats'!$E$6 * (1 - $D4 / 100)), 0)</f>
        <v>11</v>
      </c>
      <c r="AC4">
        <f>ROUNDUP($B4 / ('Scythe Stats'!$E$7 * (1 - $D4 / 100)), 0)</f>
        <v>8</v>
      </c>
      <c r="AD4">
        <f>ROUNDUP($B4 / ('Scythe Stats'!$E$8 * (1 - $D4 / 100)), 0)</f>
        <v>28</v>
      </c>
      <c r="AE4">
        <f>ROUNDUP($B4 / ('Scythe Stats'!$E$9 * (1 - $D4 / 100)), 0)</f>
        <v>24</v>
      </c>
      <c r="AF4">
        <f>ROUNDUP($B4 / ('Scythe Stats'!$E$10 * (1 - $D4 / 100)), 0)</f>
        <v>20</v>
      </c>
    </row>
    <row r="5" spans="1:32" x14ac:dyDescent="0.3">
      <c r="A5" s="1">
        <v>4</v>
      </c>
      <c r="B5">
        <v>800</v>
      </c>
      <c r="C5">
        <v>8</v>
      </c>
      <c r="D5">
        <v>40</v>
      </c>
      <c r="E5">
        <v>9</v>
      </c>
      <c r="F5">
        <f t="shared" si="0"/>
        <v>866.72663892920355</v>
      </c>
      <c r="H5">
        <f>IF('Sword Stats'!$E$2 - $C5 &gt; 0, ROUNDUP($B5 / ('Sword Stats'!$E$2 - $C5) / (1 - $D5/100), 0), 100)</f>
        <v>37</v>
      </c>
      <c r="I5">
        <f>IF('Sword Stats'!$E$3 - $C5 &gt; 0, ROUNDUP($B5 / ('Sword Stats'!$E$3 - $C5) / (1 - $D5/100), 0), 100)</f>
        <v>24</v>
      </c>
      <c r="J5">
        <f>IF('Sword Stats'!$E$4 - $C5 &gt; 0, ROUNDUP($B5 / ('Sword Stats'!$E$4 - $C5) / (1 - $D5/100), 0), 100)</f>
        <v>18</v>
      </c>
      <c r="K5">
        <f>IF('Sword Stats'!$E$5 - $C5 &gt; 0, ROUNDUP($B5 / ('Sword Stats'!$E$5 - $C5) / (1 - $D5/100), 0), 100)</f>
        <v>13</v>
      </c>
      <c r="L5">
        <f>IF('Sword Stats'!$E$6 - $C5 &gt; 0, ROUNDUP($B5 / ('Sword Stats'!$E$6 - $C5) / (1 - $D5/100), 0), 100)</f>
        <v>11</v>
      </c>
      <c r="M5">
        <f>IF('Sword Stats'!$E$7 - $C5 &gt; 0, ROUNDUP($B5 / ('Sword Stats'!$E$7 - $C5) / (1 - $D5/100), 0), 100)</f>
        <v>9</v>
      </c>
      <c r="N5">
        <f>IF('Sword Stats'!$E$8 - $C5 &gt; 0, ROUNDUP($B5 / ('Sword Stats'!$E$8 - $C5) / (1 - $D5/100), 0), 100)</f>
        <v>8</v>
      </c>
      <c r="O5">
        <f>IF('Sword Stats'!$E$9 - $C5 &gt; 0, ROUNDUP($B5 / ('Sword Stats'!$E$9 - $C5) / (1 - $D5/100), 0), 100)</f>
        <v>26</v>
      </c>
      <c r="Q5">
        <f>IF('Axe Stats'!$E$2 - $C5 &gt; 0, ROUNDUP($B5 / ('Axe Stats'!$E$2 - $C5), 0), 100)</f>
        <v>9</v>
      </c>
      <c r="R5">
        <f>IF('Axe Stats'!$E$3 - $C5 &gt; 0, ROUNDUP($B5 / ('Axe Stats'!$E$3 - $C5), 0), 100)</f>
        <v>6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3</v>
      </c>
      <c r="X5">
        <f>ROUNDUP($B5 / ('Scythe Stats'!$E$2 * (1 - $D5 / 100)), 0)</f>
        <v>44</v>
      </c>
      <c r="Y5">
        <f>ROUNDUP($B5 / ('Scythe Stats'!$E$3 * (1 - $D5 / 100)), 0)</f>
        <v>32</v>
      </c>
      <c r="Z5">
        <f>ROUNDUP($B5 / ('Scythe Stats'!$E$4 * (1 - $D5 / 100)), 0)</f>
        <v>24</v>
      </c>
      <c r="AA5">
        <f>ROUNDUP($B5 / ('Scythe Stats'!$E$5 * (1 - $D5 / 100)), 0)</f>
        <v>17</v>
      </c>
      <c r="AB5">
        <f>ROUNDUP($B5 / ('Scythe Stats'!$E$6 * (1 - $D5 / 100)), 0)</f>
        <v>13</v>
      </c>
      <c r="AC5">
        <f>ROUNDUP($B5 / ('Scythe Stats'!$E$7 * (1 - $D5 / 100)), 0)</f>
        <v>10</v>
      </c>
      <c r="AD5">
        <f>ROUNDUP($B5 / ('Scythe Stats'!$E$8 * (1 - $D5 / 100)), 0)</f>
        <v>36</v>
      </c>
      <c r="AE5">
        <f>ROUNDUP($B5 / ('Scythe Stats'!$E$9 * (1 - $D5 / 100)), 0)</f>
        <v>30</v>
      </c>
      <c r="AF5">
        <f>ROUNDUP($B5 / ('Scythe Stats'!$E$10 * (1 - $D5 / 100)), 0)</f>
        <v>26</v>
      </c>
    </row>
    <row r="6" spans="1:32" x14ac:dyDescent="0.3">
      <c r="A6" s="1">
        <v>5</v>
      </c>
      <c r="B6">
        <v>900</v>
      </c>
      <c r="C6">
        <v>12</v>
      </c>
      <c r="D6">
        <v>50</v>
      </c>
      <c r="E6">
        <v>9</v>
      </c>
      <c r="F6">
        <f t="shared" si="0"/>
        <v>1068.92278409965</v>
      </c>
      <c r="H6">
        <f>IF('Sword Stats'!$E$2 - $C6 &gt; 0, ROUNDUP($B6 / ('Sword Stats'!$E$2 - $C6) / (1 - $D6/100), 0), 100)</f>
        <v>55</v>
      </c>
      <c r="I6">
        <f>IF('Sword Stats'!$E$3 - $C6 &gt; 0, ROUNDUP($B6 / ('Sword Stats'!$E$3 - $C6) / (1 - $D6/100), 0), 100)</f>
        <v>35</v>
      </c>
      <c r="J6">
        <f>IF('Sword Stats'!$E$4 - $C6 &gt; 0, ROUNDUP($B6 / ('Sword Stats'!$E$4 - $C6) / (1 - $D6/100), 0), 100)</f>
        <v>25</v>
      </c>
      <c r="K6">
        <f>IF('Sword Stats'!$E$5 - $C6 &gt; 0, ROUNDUP($B6 / ('Sword Stats'!$E$5 - $C6) / (1 - $D6/100), 0), 100)</f>
        <v>18</v>
      </c>
      <c r="L6">
        <f>IF('Sword Stats'!$E$6 - $C6 &gt; 0, ROUNDUP($B6 / ('Sword Stats'!$E$6 - $C6) / (1 - $D6/100), 0), 100)</f>
        <v>15</v>
      </c>
      <c r="M6">
        <f>IF('Sword Stats'!$E$7 - $C6 &gt; 0, ROUNDUP($B6 / ('Sword Stats'!$E$7 - $C6) / (1 - $D6/100), 0), 100)</f>
        <v>13</v>
      </c>
      <c r="N6">
        <f>IF('Sword Stats'!$E$8 - $C6 &gt; 0, ROUNDUP($B6 / ('Sword Stats'!$E$8 - $C6) / (1 - $D6/100), 0), 100)</f>
        <v>10</v>
      </c>
      <c r="O6">
        <f>IF('Sword Stats'!$E$9 - $C6 &gt; 0, ROUNDUP($B6 / ('Sword Stats'!$E$9 - $C6) / (1 - $D6/100), 0), 100)</f>
        <v>38</v>
      </c>
      <c r="Q6">
        <f>IF('Axe Stats'!$E$2 - $C6 &gt; 0, ROUNDUP($B6 / ('Axe Stats'!$E$2 - $C6), 0), 100)</f>
        <v>10</v>
      </c>
      <c r="R6">
        <f>IF('Axe Stats'!$E$3 - $C6 &gt; 0, ROUNDUP($B6 / ('Axe Stats'!$E$3 - $C6), 0), 100)</f>
        <v>7</v>
      </c>
      <c r="S6">
        <f>IF('Axe Stats'!$E$4 - $C6 &gt; 0, ROUNDUP($B6 / ('Axe Stats'!$E$4 - $C6), 0), 100)</f>
        <v>5</v>
      </c>
      <c r="T6">
        <f>IF('Axe Stats'!$E$5 - $C6 &gt; 0, ROUNDUP($B6 / ('Axe Stats'!$E$5 - $C6), 0), 100)</f>
        <v>4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59</v>
      </c>
      <c r="Y6">
        <f>ROUNDUP($B6 / ('Scythe Stats'!$E$3 * (1 - $D6 / 100)), 0)</f>
        <v>43</v>
      </c>
      <c r="Z6">
        <f>ROUNDUP($B6 / ('Scythe Stats'!$E$4 * (1 - $D6 / 100)), 0)</f>
        <v>32</v>
      </c>
      <c r="AA6">
        <f>ROUNDUP($B6 / ('Scythe Stats'!$E$5 * (1 - $D6 / 100)), 0)</f>
        <v>23</v>
      </c>
      <c r="AB6">
        <f>ROUNDUP($B6 / ('Scythe Stats'!$E$6 * (1 - $D6 / 100)), 0)</f>
        <v>18</v>
      </c>
      <c r="AC6">
        <f>ROUNDUP($B6 / ('Scythe Stats'!$E$7 * (1 - $D6 / 100)), 0)</f>
        <v>14</v>
      </c>
      <c r="AD6">
        <f>ROUNDUP($B6 / ('Scythe Stats'!$E$8 * (1 - $D6 / 100)), 0)</f>
        <v>48</v>
      </c>
      <c r="AE6">
        <f>ROUNDUP($B6 / ('Scythe Stats'!$E$9 * (1 - $D6 / 100)), 0)</f>
        <v>40</v>
      </c>
      <c r="AF6">
        <f>ROUNDUP($B6 / ('Scythe Stats'!$E$10 * (1 - $D6 / 100)), 0)</f>
        <v>35</v>
      </c>
    </row>
    <row r="12" spans="1:32" x14ac:dyDescent="0.3">
      <c r="C12" s="2"/>
    </row>
    <row r="13" spans="1:32" x14ac:dyDescent="0.3">
      <c r="B13" t="s">
        <v>5</v>
      </c>
      <c r="C13" s="2">
        <v>0.15</v>
      </c>
    </row>
    <row r="14" spans="1:32" x14ac:dyDescent="0.3">
      <c r="B14" t="s">
        <v>22</v>
      </c>
      <c r="C14">
        <v>20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Zombie Stats</vt:lpstr>
      <vt:lpstr>Silverfish Stats</vt:lpstr>
      <vt:lpstr>Spider Stats</vt:lpstr>
      <vt:lpstr>Cave Spider Stats</vt:lpstr>
      <vt:lpstr>Phantom Stats</vt:lpstr>
      <vt:lpstr>Ghast Stats</vt:lpstr>
      <vt:lpstr>Charged Creeper Stats</vt:lpstr>
      <vt:lpstr>Creeper Stats</vt:lpstr>
      <vt:lpstr>Witch Stats</vt:lpstr>
      <vt:lpstr>Blaze Stats</vt:lpstr>
      <vt:lpstr>Pillager Stats</vt:lpstr>
      <vt:lpstr>Husk Stats</vt:lpstr>
      <vt:lpstr>Baby Husk Stats</vt:lpstr>
      <vt:lpstr>Skeleton Stats</vt:lpstr>
      <vt:lpstr>Baby Zombie Stats</vt:lpstr>
      <vt:lpstr>Stray Stats</vt:lpstr>
      <vt:lpstr>Vindicator Stats</vt:lpstr>
      <vt:lpstr>Brute Stats</vt:lpstr>
      <vt:lpstr>Piglin Soldier Stats</vt:lpstr>
      <vt:lpstr>Piglin Sniper Stats</vt:lpstr>
      <vt:lpstr>Wither Skeleton Stats</vt:lpstr>
      <vt:lpstr>Sword Stats</vt:lpstr>
      <vt:lpstr>Axe Stats</vt:lpstr>
      <vt:lpstr>Scythe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Lin</dc:creator>
  <cp:lastModifiedBy>Max Lin</cp:lastModifiedBy>
  <dcterms:created xsi:type="dcterms:W3CDTF">2015-06-05T18:17:20Z</dcterms:created>
  <dcterms:modified xsi:type="dcterms:W3CDTF">2023-02-12T21:52:02Z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2023-01-31T01:05:31Z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05356a23-4d32-49e7-8d5c-b75a30ee9d42</vt:lpwstr>
  </property>
  <property fmtid="{D5CDD505-2E9C-101B-9397-08002B2CF9AE}" pid="8" name="MSIP_Label_4044bd30-2ed7-4c9d-9d12-46200872a97b_ContentBits">
    <vt:lpwstr>0</vt:lpwstr>
  </property>
</Properties>
</file>