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mer\Documents\SLSU\SLSU 2024-2025\2nd Sem\ITE10\"/>
    </mc:Choice>
  </mc:AlternateContent>
  <bookViews>
    <workbookView xWindow="0" yWindow="0" windowWidth="20490" windowHeight="7605" tabRatio="879" activeTab="3"/>
  </bookViews>
  <sheets>
    <sheet name="PRELIM-FINAL" sheetId="12" r:id="rId1"/>
    <sheet name="INPUT" sheetId="1" r:id="rId2"/>
    <sheet name="ATTENDANCE SHEET" sheetId="2" r:id="rId3"/>
    <sheet name="PRELIM GRADE" sheetId="7" r:id="rId4"/>
    <sheet name="MIDTERM GRADE" sheetId="9" r:id="rId5"/>
    <sheet name="FINALS GRADE" sheetId="8" r:id="rId6"/>
    <sheet name="SUMMARY OF GRADE" sheetId="6" r:id="rId7"/>
    <sheet name="INPUT (2)" sheetId="11" state="hidden" r:id="rId8"/>
  </sheets>
  <definedNames>
    <definedName name="_xlnm.Print_Area" localSheetId="2">'ATTENDANCE SHEET'!$B$2:$CZ$48</definedName>
    <definedName name="_xlnm.Print_Area" localSheetId="3">'PRELIM GRADE'!$A$1:$AY$55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7" l="1"/>
  <c r="AR12" i="7" l="1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B64" i="12" l="1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63" i="12"/>
  <c r="M99" i="12"/>
  <c r="N99" i="12" s="1"/>
  <c r="J99" i="12"/>
  <c r="K99" i="12" s="1"/>
  <c r="G99" i="12"/>
  <c r="H99" i="12" s="1"/>
  <c r="D99" i="12"/>
  <c r="E99" i="12" s="1"/>
  <c r="M98" i="12"/>
  <c r="N98" i="12" s="1"/>
  <c r="J98" i="12"/>
  <c r="K98" i="12" s="1"/>
  <c r="G98" i="12"/>
  <c r="H98" i="12" s="1"/>
  <c r="D98" i="12"/>
  <c r="E98" i="12" s="1"/>
  <c r="N97" i="12"/>
  <c r="M97" i="12"/>
  <c r="J97" i="12"/>
  <c r="K97" i="12" s="1"/>
  <c r="G97" i="12"/>
  <c r="H97" i="12" s="1"/>
  <c r="D97" i="12"/>
  <c r="E97" i="12" s="1"/>
  <c r="M96" i="12"/>
  <c r="N96" i="12" s="1"/>
  <c r="J96" i="12"/>
  <c r="K96" i="12" s="1"/>
  <c r="G96" i="12"/>
  <c r="H96" i="12" s="1"/>
  <c r="D96" i="12"/>
  <c r="E96" i="12" s="1"/>
  <c r="M95" i="12"/>
  <c r="N95" i="12" s="1"/>
  <c r="J95" i="12"/>
  <c r="K95" i="12" s="1"/>
  <c r="G95" i="12"/>
  <c r="H95" i="12" s="1"/>
  <c r="D95" i="12"/>
  <c r="E95" i="12" s="1"/>
  <c r="M94" i="12"/>
  <c r="N94" i="12" s="1"/>
  <c r="J94" i="12"/>
  <c r="K94" i="12" s="1"/>
  <c r="G94" i="12"/>
  <c r="H94" i="12" s="1"/>
  <c r="D94" i="12"/>
  <c r="E94" i="12" s="1"/>
  <c r="N93" i="12"/>
  <c r="M93" i="12"/>
  <c r="J93" i="12"/>
  <c r="K93" i="12" s="1"/>
  <c r="G93" i="12"/>
  <c r="H93" i="12" s="1"/>
  <c r="D93" i="12"/>
  <c r="E93" i="12" s="1"/>
  <c r="M92" i="12"/>
  <c r="N92" i="12" s="1"/>
  <c r="J92" i="12"/>
  <c r="K92" i="12" s="1"/>
  <c r="G92" i="12"/>
  <c r="H92" i="12" s="1"/>
  <c r="D92" i="12"/>
  <c r="E92" i="12" s="1"/>
  <c r="N91" i="12"/>
  <c r="M91" i="12"/>
  <c r="J91" i="12"/>
  <c r="K91" i="12" s="1"/>
  <c r="G91" i="12"/>
  <c r="H91" i="12" s="1"/>
  <c r="D91" i="12"/>
  <c r="E91" i="12" s="1"/>
  <c r="M90" i="12"/>
  <c r="N90" i="12" s="1"/>
  <c r="J90" i="12"/>
  <c r="K90" i="12" s="1"/>
  <c r="G90" i="12"/>
  <c r="H90" i="12" s="1"/>
  <c r="D90" i="12"/>
  <c r="E90" i="12" s="1"/>
  <c r="M89" i="12"/>
  <c r="N89" i="12" s="1"/>
  <c r="J89" i="12"/>
  <c r="K89" i="12" s="1"/>
  <c r="G89" i="12"/>
  <c r="H89" i="12" s="1"/>
  <c r="D89" i="12"/>
  <c r="E89" i="12" s="1"/>
  <c r="M88" i="12"/>
  <c r="N88" i="12" s="1"/>
  <c r="J88" i="12"/>
  <c r="K88" i="12" s="1"/>
  <c r="G88" i="12"/>
  <c r="H88" i="12" s="1"/>
  <c r="D88" i="12"/>
  <c r="E88" i="12" s="1"/>
  <c r="N87" i="12"/>
  <c r="M87" i="12"/>
  <c r="J87" i="12"/>
  <c r="K87" i="12" s="1"/>
  <c r="G87" i="12"/>
  <c r="H87" i="12" s="1"/>
  <c r="D87" i="12"/>
  <c r="E87" i="12" s="1"/>
  <c r="M86" i="12"/>
  <c r="N86" i="12" s="1"/>
  <c r="J86" i="12"/>
  <c r="K86" i="12" s="1"/>
  <c r="G86" i="12"/>
  <c r="H86" i="12" s="1"/>
  <c r="D86" i="12"/>
  <c r="E86" i="12" s="1"/>
  <c r="N85" i="12"/>
  <c r="M85" i="12"/>
  <c r="J85" i="12"/>
  <c r="K85" i="12" s="1"/>
  <c r="G85" i="12"/>
  <c r="H85" i="12" s="1"/>
  <c r="D85" i="12"/>
  <c r="E85" i="12" s="1"/>
  <c r="M84" i="12"/>
  <c r="N84" i="12" s="1"/>
  <c r="J84" i="12"/>
  <c r="K84" i="12" s="1"/>
  <c r="G84" i="12"/>
  <c r="H84" i="12" s="1"/>
  <c r="D84" i="12"/>
  <c r="E84" i="12" s="1"/>
  <c r="M83" i="12"/>
  <c r="N83" i="12" s="1"/>
  <c r="J83" i="12"/>
  <c r="K83" i="12" s="1"/>
  <c r="G83" i="12"/>
  <c r="H83" i="12" s="1"/>
  <c r="D83" i="12"/>
  <c r="E83" i="12" s="1"/>
  <c r="M82" i="12"/>
  <c r="N82" i="12" s="1"/>
  <c r="J82" i="12"/>
  <c r="K82" i="12" s="1"/>
  <c r="G82" i="12"/>
  <c r="H82" i="12" s="1"/>
  <c r="D82" i="12"/>
  <c r="E82" i="12" s="1"/>
  <c r="N81" i="12"/>
  <c r="M81" i="12"/>
  <c r="J81" i="12"/>
  <c r="K81" i="12" s="1"/>
  <c r="G81" i="12"/>
  <c r="H81" i="12" s="1"/>
  <c r="D81" i="12"/>
  <c r="E81" i="12" s="1"/>
  <c r="M80" i="12"/>
  <c r="N80" i="12" s="1"/>
  <c r="J80" i="12"/>
  <c r="K80" i="12" s="1"/>
  <c r="G80" i="12"/>
  <c r="H80" i="12" s="1"/>
  <c r="D80" i="12"/>
  <c r="E80" i="12" s="1"/>
  <c r="M79" i="12"/>
  <c r="N79" i="12" s="1"/>
  <c r="J79" i="12"/>
  <c r="K79" i="12" s="1"/>
  <c r="G79" i="12"/>
  <c r="H79" i="12" s="1"/>
  <c r="D79" i="12"/>
  <c r="E79" i="12" s="1"/>
  <c r="M78" i="12"/>
  <c r="N78" i="12" s="1"/>
  <c r="J78" i="12"/>
  <c r="K78" i="12" s="1"/>
  <c r="G78" i="12"/>
  <c r="H78" i="12" s="1"/>
  <c r="D78" i="12"/>
  <c r="E78" i="12" s="1"/>
  <c r="N77" i="12"/>
  <c r="M77" i="12"/>
  <c r="J77" i="12"/>
  <c r="K77" i="12" s="1"/>
  <c r="G77" i="12"/>
  <c r="H77" i="12" s="1"/>
  <c r="D77" i="12"/>
  <c r="E77" i="12" s="1"/>
  <c r="M76" i="12"/>
  <c r="N76" i="12" s="1"/>
  <c r="J76" i="12"/>
  <c r="K76" i="12" s="1"/>
  <c r="G76" i="12"/>
  <c r="H76" i="12" s="1"/>
  <c r="D76" i="12"/>
  <c r="E76" i="12" s="1"/>
  <c r="N75" i="12"/>
  <c r="M75" i="12"/>
  <c r="J75" i="12"/>
  <c r="K75" i="12" s="1"/>
  <c r="G75" i="12"/>
  <c r="H75" i="12" s="1"/>
  <c r="D75" i="12"/>
  <c r="E75" i="12" s="1"/>
  <c r="M74" i="12"/>
  <c r="N74" i="12" s="1"/>
  <c r="J74" i="12"/>
  <c r="K74" i="12" s="1"/>
  <c r="G74" i="12"/>
  <c r="H74" i="12" s="1"/>
  <c r="D74" i="12"/>
  <c r="E74" i="12" s="1"/>
  <c r="N73" i="12"/>
  <c r="M73" i="12"/>
  <c r="J73" i="12"/>
  <c r="K73" i="12" s="1"/>
  <c r="G73" i="12"/>
  <c r="H73" i="12" s="1"/>
  <c r="D73" i="12"/>
  <c r="E73" i="12" s="1"/>
  <c r="M72" i="12"/>
  <c r="N72" i="12" s="1"/>
  <c r="J72" i="12"/>
  <c r="K72" i="12" s="1"/>
  <c r="G72" i="12"/>
  <c r="H72" i="12" s="1"/>
  <c r="D72" i="12"/>
  <c r="E72" i="12" s="1"/>
  <c r="M71" i="12"/>
  <c r="N71" i="12" s="1"/>
  <c r="J71" i="12"/>
  <c r="K71" i="12" s="1"/>
  <c r="G71" i="12"/>
  <c r="H71" i="12" s="1"/>
  <c r="D71" i="12"/>
  <c r="E71" i="12" s="1"/>
  <c r="M70" i="12"/>
  <c r="N70" i="12" s="1"/>
  <c r="J70" i="12"/>
  <c r="K70" i="12" s="1"/>
  <c r="G70" i="12"/>
  <c r="H70" i="12" s="1"/>
  <c r="D70" i="12"/>
  <c r="E70" i="12" s="1"/>
  <c r="N69" i="12"/>
  <c r="M69" i="12"/>
  <c r="J69" i="12"/>
  <c r="K69" i="12" s="1"/>
  <c r="G69" i="12"/>
  <c r="H69" i="12" s="1"/>
  <c r="D69" i="12"/>
  <c r="E69" i="12" s="1"/>
  <c r="M68" i="12"/>
  <c r="N68" i="12" s="1"/>
  <c r="J68" i="12"/>
  <c r="K68" i="12" s="1"/>
  <c r="G68" i="12"/>
  <c r="H68" i="12" s="1"/>
  <c r="D68" i="12"/>
  <c r="E68" i="12" s="1"/>
  <c r="M67" i="12"/>
  <c r="N67" i="12" s="1"/>
  <c r="J67" i="12"/>
  <c r="K67" i="12" s="1"/>
  <c r="G67" i="12"/>
  <c r="H67" i="12" s="1"/>
  <c r="D67" i="12"/>
  <c r="E67" i="12" s="1"/>
  <c r="M66" i="12"/>
  <c r="N66" i="12" s="1"/>
  <c r="J66" i="12"/>
  <c r="K66" i="12" s="1"/>
  <c r="G66" i="12"/>
  <c r="H66" i="12" s="1"/>
  <c r="D66" i="12"/>
  <c r="E66" i="12" s="1"/>
  <c r="N65" i="12"/>
  <c r="M65" i="12"/>
  <c r="J65" i="12"/>
  <c r="K65" i="12" s="1"/>
  <c r="G65" i="12"/>
  <c r="H65" i="12" s="1"/>
  <c r="D65" i="12"/>
  <c r="E65" i="12" s="1"/>
  <c r="N64" i="12"/>
  <c r="J64" i="12"/>
  <c r="K64" i="12" s="1"/>
  <c r="G64" i="12"/>
  <c r="H64" i="12" s="1"/>
  <c r="D64" i="12"/>
  <c r="E64" i="12" s="1"/>
  <c r="M63" i="12"/>
  <c r="N63" i="12" s="1"/>
  <c r="J63" i="12"/>
  <c r="K63" i="12" s="1"/>
  <c r="G63" i="12"/>
  <c r="H63" i="12" s="1"/>
  <c r="D63" i="12"/>
  <c r="E63" i="12" s="1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10" i="12"/>
  <c r="M158" i="12"/>
  <c r="N158" i="12" s="1"/>
  <c r="J158" i="12"/>
  <c r="K158" i="12" s="1"/>
  <c r="G158" i="12"/>
  <c r="H158" i="12" s="1"/>
  <c r="D158" i="12"/>
  <c r="E158" i="12" s="1"/>
  <c r="M157" i="12"/>
  <c r="N157" i="12" s="1"/>
  <c r="J157" i="12"/>
  <c r="K157" i="12" s="1"/>
  <c r="H157" i="12"/>
  <c r="G157" i="12"/>
  <c r="D157" i="12"/>
  <c r="E157" i="12" s="1"/>
  <c r="M156" i="12"/>
  <c r="N156" i="12" s="1"/>
  <c r="J156" i="12"/>
  <c r="K156" i="12" s="1"/>
  <c r="G156" i="12"/>
  <c r="H156" i="12" s="1"/>
  <c r="D156" i="12"/>
  <c r="E156" i="12" s="1"/>
  <c r="M155" i="12"/>
  <c r="N155" i="12" s="1"/>
  <c r="K155" i="12"/>
  <c r="J155" i="12"/>
  <c r="G155" i="12"/>
  <c r="H155" i="12" s="1"/>
  <c r="D155" i="12"/>
  <c r="E155" i="12" s="1"/>
  <c r="M154" i="12"/>
  <c r="N154" i="12" s="1"/>
  <c r="J154" i="12"/>
  <c r="K154" i="12" s="1"/>
  <c r="G154" i="12"/>
  <c r="H154" i="12" s="1"/>
  <c r="D154" i="12"/>
  <c r="E154" i="12" s="1"/>
  <c r="M153" i="12"/>
  <c r="N153" i="12" s="1"/>
  <c r="J153" i="12"/>
  <c r="K153" i="12" s="1"/>
  <c r="G153" i="12"/>
  <c r="H153" i="12" s="1"/>
  <c r="D153" i="12"/>
  <c r="E153" i="12" s="1"/>
  <c r="M152" i="12"/>
  <c r="N152" i="12" s="1"/>
  <c r="J152" i="12"/>
  <c r="K152" i="12" s="1"/>
  <c r="G152" i="12"/>
  <c r="H152" i="12" s="1"/>
  <c r="D152" i="12"/>
  <c r="E152" i="12" s="1"/>
  <c r="M151" i="12"/>
  <c r="N151" i="12" s="1"/>
  <c r="J151" i="12"/>
  <c r="K151" i="12" s="1"/>
  <c r="G151" i="12"/>
  <c r="H151" i="12" s="1"/>
  <c r="D151" i="12"/>
  <c r="E151" i="12" s="1"/>
  <c r="M150" i="12"/>
  <c r="N150" i="12" s="1"/>
  <c r="J150" i="12"/>
  <c r="K150" i="12" s="1"/>
  <c r="G150" i="12"/>
  <c r="H150" i="12" s="1"/>
  <c r="D150" i="12"/>
  <c r="E150" i="12" s="1"/>
  <c r="M149" i="12"/>
  <c r="N149" i="12" s="1"/>
  <c r="J149" i="12"/>
  <c r="K149" i="12" s="1"/>
  <c r="G149" i="12"/>
  <c r="H149" i="12" s="1"/>
  <c r="D149" i="12"/>
  <c r="E149" i="12" s="1"/>
  <c r="M148" i="12"/>
  <c r="N148" i="12" s="1"/>
  <c r="J148" i="12"/>
  <c r="K148" i="12" s="1"/>
  <c r="G148" i="12"/>
  <c r="H148" i="12" s="1"/>
  <c r="D148" i="12"/>
  <c r="E148" i="12" s="1"/>
  <c r="M147" i="12"/>
  <c r="N147" i="12" s="1"/>
  <c r="J147" i="12"/>
  <c r="K147" i="12" s="1"/>
  <c r="G147" i="12"/>
  <c r="H147" i="12" s="1"/>
  <c r="D147" i="12"/>
  <c r="E147" i="12" s="1"/>
  <c r="M146" i="12"/>
  <c r="N146" i="12" s="1"/>
  <c r="J146" i="12"/>
  <c r="K146" i="12" s="1"/>
  <c r="G146" i="12"/>
  <c r="H146" i="12" s="1"/>
  <c r="D146" i="12"/>
  <c r="E146" i="12" s="1"/>
  <c r="M145" i="12"/>
  <c r="N145" i="12" s="1"/>
  <c r="J145" i="12"/>
  <c r="K145" i="12" s="1"/>
  <c r="G145" i="12"/>
  <c r="H145" i="12" s="1"/>
  <c r="D145" i="12"/>
  <c r="E145" i="12" s="1"/>
  <c r="M144" i="12"/>
  <c r="N144" i="12" s="1"/>
  <c r="J144" i="12"/>
  <c r="K144" i="12" s="1"/>
  <c r="G144" i="12"/>
  <c r="H144" i="12" s="1"/>
  <c r="D144" i="12"/>
  <c r="E144" i="12" s="1"/>
  <c r="M143" i="12"/>
  <c r="N143" i="12" s="1"/>
  <c r="J143" i="12"/>
  <c r="K143" i="12" s="1"/>
  <c r="G143" i="12"/>
  <c r="H143" i="12" s="1"/>
  <c r="D143" i="12"/>
  <c r="E143" i="12" s="1"/>
  <c r="M142" i="12"/>
  <c r="N142" i="12" s="1"/>
  <c r="J142" i="12"/>
  <c r="K142" i="12" s="1"/>
  <c r="G142" i="12"/>
  <c r="H142" i="12" s="1"/>
  <c r="D142" i="12"/>
  <c r="E142" i="12" s="1"/>
  <c r="M141" i="12"/>
  <c r="N141" i="12" s="1"/>
  <c r="J141" i="12"/>
  <c r="K141" i="12" s="1"/>
  <c r="G141" i="12"/>
  <c r="H141" i="12" s="1"/>
  <c r="D141" i="12"/>
  <c r="E141" i="12" s="1"/>
  <c r="M140" i="12"/>
  <c r="N140" i="12" s="1"/>
  <c r="J140" i="12"/>
  <c r="K140" i="12" s="1"/>
  <c r="G140" i="12"/>
  <c r="H140" i="12" s="1"/>
  <c r="D140" i="12"/>
  <c r="E140" i="12" s="1"/>
  <c r="M139" i="12"/>
  <c r="N139" i="12" s="1"/>
  <c r="J139" i="12"/>
  <c r="K139" i="12" s="1"/>
  <c r="G139" i="12"/>
  <c r="H139" i="12" s="1"/>
  <c r="D139" i="12"/>
  <c r="E139" i="12" s="1"/>
  <c r="M138" i="12"/>
  <c r="N138" i="12" s="1"/>
  <c r="J138" i="12"/>
  <c r="K138" i="12" s="1"/>
  <c r="G138" i="12"/>
  <c r="H138" i="12" s="1"/>
  <c r="D138" i="12"/>
  <c r="E138" i="12" s="1"/>
  <c r="M137" i="12"/>
  <c r="N137" i="12" s="1"/>
  <c r="J137" i="12"/>
  <c r="K137" i="12" s="1"/>
  <c r="G137" i="12"/>
  <c r="H137" i="12" s="1"/>
  <c r="D137" i="12"/>
  <c r="E137" i="12" s="1"/>
  <c r="M136" i="12"/>
  <c r="N136" i="12" s="1"/>
  <c r="J136" i="12"/>
  <c r="K136" i="12" s="1"/>
  <c r="G136" i="12"/>
  <c r="H136" i="12" s="1"/>
  <c r="E136" i="12"/>
  <c r="D136" i="12"/>
  <c r="M135" i="12"/>
  <c r="N135" i="12" s="1"/>
  <c r="J135" i="12"/>
  <c r="K135" i="12" s="1"/>
  <c r="G135" i="12"/>
  <c r="H135" i="12" s="1"/>
  <c r="D135" i="12"/>
  <c r="E135" i="12" s="1"/>
  <c r="M134" i="12"/>
  <c r="N134" i="12" s="1"/>
  <c r="J134" i="12"/>
  <c r="K134" i="12" s="1"/>
  <c r="G134" i="12"/>
  <c r="H134" i="12" s="1"/>
  <c r="D134" i="12"/>
  <c r="E134" i="12" s="1"/>
  <c r="M133" i="12"/>
  <c r="N133" i="12" s="1"/>
  <c r="J133" i="12"/>
  <c r="K133" i="12" s="1"/>
  <c r="G133" i="12"/>
  <c r="H133" i="12" s="1"/>
  <c r="D133" i="12"/>
  <c r="E133" i="12" s="1"/>
  <c r="M132" i="12"/>
  <c r="N132" i="12" s="1"/>
  <c r="J132" i="12"/>
  <c r="K132" i="12" s="1"/>
  <c r="G132" i="12"/>
  <c r="H132" i="12" s="1"/>
  <c r="D132" i="12"/>
  <c r="E132" i="12" s="1"/>
  <c r="M131" i="12"/>
  <c r="N131" i="12" s="1"/>
  <c r="J131" i="12"/>
  <c r="K131" i="12" s="1"/>
  <c r="G131" i="12"/>
  <c r="H131" i="12" s="1"/>
  <c r="D131" i="12"/>
  <c r="E131" i="12" s="1"/>
  <c r="M130" i="12"/>
  <c r="N130" i="12" s="1"/>
  <c r="J130" i="12"/>
  <c r="K130" i="12" s="1"/>
  <c r="H130" i="12"/>
  <c r="G130" i="12"/>
  <c r="D130" i="12"/>
  <c r="E130" i="12" s="1"/>
  <c r="M129" i="12"/>
  <c r="N129" i="12" s="1"/>
  <c r="J129" i="12"/>
  <c r="K129" i="12" s="1"/>
  <c r="G129" i="12"/>
  <c r="H129" i="12" s="1"/>
  <c r="D129" i="12"/>
  <c r="E129" i="12" s="1"/>
  <c r="M128" i="12"/>
  <c r="N128" i="12" s="1"/>
  <c r="J128" i="12"/>
  <c r="K128" i="12" s="1"/>
  <c r="G128" i="12"/>
  <c r="H128" i="12" s="1"/>
  <c r="D128" i="12"/>
  <c r="E128" i="12" s="1"/>
  <c r="M127" i="12"/>
  <c r="N127" i="12" s="1"/>
  <c r="J127" i="12"/>
  <c r="K127" i="12" s="1"/>
  <c r="G127" i="12"/>
  <c r="H127" i="12" s="1"/>
  <c r="D127" i="12"/>
  <c r="E127" i="12" s="1"/>
  <c r="M126" i="12"/>
  <c r="N126" i="12" s="1"/>
  <c r="J126" i="12"/>
  <c r="K126" i="12" s="1"/>
  <c r="G126" i="12"/>
  <c r="H126" i="12" s="1"/>
  <c r="D126" i="12"/>
  <c r="E126" i="12" s="1"/>
  <c r="M125" i="12"/>
  <c r="N125" i="12" s="1"/>
  <c r="J125" i="12"/>
  <c r="K125" i="12" s="1"/>
  <c r="G125" i="12"/>
  <c r="H125" i="12" s="1"/>
  <c r="D125" i="12"/>
  <c r="E125" i="12" s="1"/>
  <c r="M124" i="12"/>
  <c r="N124" i="12" s="1"/>
  <c r="J124" i="12"/>
  <c r="K124" i="12" s="1"/>
  <c r="G124" i="12"/>
  <c r="H124" i="12" s="1"/>
  <c r="E124" i="12"/>
  <c r="D124" i="12"/>
  <c r="M123" i="12"/>
  <c r="N123" i="12" s="1"/>
  <c r="J123" i="12"/>
  <c r="K123" i="12" s="1"/>
  <c r="G123" i="12"/>
  <c r="H123" i="12" s="1"/>
  <c r="D123" i="12"/>
  <c r="E123" i="12" s="1"/>
  <c r="M122" i="12"/>
  <c r="N122" i="12" s="1"/>
  <c r="J122" i="12"/>
  <c r="K122" i="12" s="1"/>
  <c r="G122" i="12"/>
  <c r="H122" i="12" s="1"/>
  <c r="D122" i="12"/>
  <c r="E122" i="12" s="1"/>
  <c r="N121" i="12"/>
  <c r="M121" i="12"/>
  <c r="J121" i="12"/>
  <c r="K121" i="12" s="1"/>
  <c r="G121" i="12"/>
  <c r="H121" i="12" s="1"/>
  <c r="D121" i="12"/>
  <c r="E121" i="12" s="1"/>
  <c r="M120" i="12"/>
  <c r="N120" i="12" s="1"/>
  <c r="K120" i="12"/>
  <c r="J120" i="12"/>
  <c r="G120" i="12"/>
  <c r="H120" i="12" s="1"/>
  <c r="D120" i="12"/>
  <c r="E120" i="12" s="1"/>
  <c r="M119" i="12"/>
  <c r="N119" i="12" s="1"/>
  <c r="J119" i="12"/>
  <c r="K119" i="12" s="1"/>
  <c r="G119" i="12"/>
  <c r="H119" i="12" s="1"/>
  <c r="D119" i="12"/>
  <c r="E119" i="12" s="1"/>
  <c r="M118" i="12"/>
  <c r="N118" i="12" s="1"/>
  <c r="J118" i="12"/>
  <c r="K118" i="12" s="1"/>
  <c r="G118" i="12"/>
  <c r="H118" i="12" s="1"/>
  <c r="D118" i="12"/>
  <c r="E118" i="12" s="1"/>
  <c r="M117" i="12"/>
  <c r="N117" i="12" s="1"/>
  <c r="J117" i="12"/>
  <c r="K117" i="12" s="1"/>
  <c r="H117" i="12"/>
  <c r="G117" i="12"/>
  <c r="D117" i="12"/>
  <c r="E117" i="12" s="1"/>
  <c r="M116" i="12"/>
  <c r="N116" i="12" s="1"/>
  <c r="K116" i="12"/>
  <c r="J116" i="12"/>
  <c r="G116" i="12"/>
  <c r="H116" i="12" s="1"/>
  <c r="D116" i="12"/>
  <c r="E116" i="12" s="1"/>
  <c r="M115" i="12"/>
  <c r="N115" i="12" s="1"/>
  <c r="J115" i="12"/>
  <c r="K115" i="12" s="1"/>
  <c r="G115" i="12"/>
  <c r="H115" i="12" s="1"/>
  <c r="D115" i="12"/>
  <c r="E115" i="12" s="1"/>
  <c r="M114" i="12"/>
  <c r="N114" i="12" s="1"/>
  <c r="J114" i="12"/>
  <c r="K114" i="12" s="1"/>
  <c r="H114" i="12"/>
  <c r="G114" i="12"/>
  <c r="D114" i="12"/>
  <c r="E114" i="12" s="1"/>
  <c r="C228" i="12"/>
  <c r="C226" i="12"/>
  <c r="C225" i="12"/>
  <c r="C222" i="12"/>
  <c r="C221" i="12"/>
  <c r="M46" i="12"/>
  <c r="N46" i="12" s="1"/>
  <c r="J46" i="12"/>
  <c r="K46" i="12" s="1"/>
  <c r="G46" i="12"/>
  <c r="H46" i="12" s="1"/>
  <c r="D46" i="12"/>
  <c r="E46" i="12" s="1"/>
  <c r="M45" i="12"/>
  <c r="N45" i="12" s="1"/>
  <c r="J45" i="12"/>
  <c r="K45" i="12" s="1"/>
  <c r="G45" i="12"/>
  <c r="H45" i="12" s="1"/>
  <c r="D45" i="12"/>
  <c r="E45" i="12" s="1"/>
  <c r="M44" i="12"/>
  <c r="N44" i="12" s="1"/>
  <c r="J44" i="12"/>
  <c r="K44" i="12" s="1"/>
  <c r="G44" i="12"/>
  <c r="H44" i="12" s="1"/>
  <c r="D44" i="12"/>
  <c r="E44" i="12" s="1"/>
  <c r="M43" i="12"/>
  <c r="N43" i="12" s="1"/>
  <c r="J43" i="12"/>
  <c r="K43" i="12" s="1"/>
  <c r="G43" i="12"/>
  <c r="H43" i="12" s="1"/>
  <c r="D43" i="12"/>
  <c r="E43" i="12" s="1"/>
  <c r="M42" i="12"/>
  <c r="N42" i="12" s="1"/>
  <c r="J42" i="12"/>
  <c r="K42" i="12" s="1"/>
  <c r="G42" i="12"/>
  <c r="H42" i="12" s="1"/>
  <c r="D42" i="12"/>
  <c r="E42" i="12" s="1"/>
  <c r="M41" i="12"/>
  <c r="N41" i="12" s="1"/>
  <c r="J41" i="12"/>
  <c r="K41" i="12" s="1"/>
  <c r="G41" i="12"/>
  <c r="H41" i="12" s="1"/>
  <c r="D41" i="12"/>
  <c r="E41" i="12" s="1"/>
  <c r="M40" i="12"/>
  <c r="N40" i="12" s="1"/>
  <c r="J40" i="12"/>
  <c r="K40" i="12" s="1"/>
  <c r="G40" i="12"/>
  <c r="H40" i="12" s="1"/>
  <c r="D40" i="12"/>
  <c r="E40" i="12" s="1"/>
  <c r="M39" i="12"/>
  <c r="N39" i="12" s="1"/>
  <c r="J39" i="12"/>
  <c r="K39" i="12" s="1"/>
  <c r="G39" i="12"/>
  <c r="H39" i="12" s="1"/>
  <c r="D39" i="12"/>
  <c r="E39" i="12" s="1"/>
  <c r="M38" i="12"/>
  <c r="N38" i="12" s="1"/>
  <c r="J38" i="12"/>
  <c r="K38" i="12" s="1"/>
  <c r="G38" i="12"/>
  <c r="H38" i="12" s="1"/>
  <c r="D38" i="12"/>
  <c r="E38" i="12" s="1"/>
  <c r="M37" i="12"/>
  <c r="N37" i="12" s="1"/>
  <c r="J37" i="12"/>
  <c r="K37" i="12" s="1"/>
  <c r="G37" i="12"/>
  <c r="H37" i="12" s="1"/>
  <c r="D37" i="12"/>
  <c r="E37" i="12" s="1"/>
  <c r="M36" i="12"/>
  <c r="N36" i="12" s="1"/>
  <c r="J36" i="12"/>
  <c r="K36" i="12" s="1"/>
  <c r="G36" i="12"/>
  <c r="H36" i="12" s="1"/>
  <c r="D36" i="12"/>
  <c r="E36" i="12" s="1"/>
  <c r="M35" i="12"/>
  <c r="N35" i="12" s="1"/>
  <c r="J35" i="12"/>
  <c r="K35" i="12" s="1"/>
  <c r="G35" i="12"/>
  <c r="H35" i="12" s="1"/>
  <c r="D35" i="12"/>
  <c r="E35" i="12" s="1"/>
  <c r="M34" i="12"/>
  <c r="N34" i="12" s="1"/>
  <c r="J34" i="12"/>
  <c r="K34" i="12" s="1"/>
  <c r="G34" i="12"/>
  <c r="H34" i="12" s="1"/>
  <c r="D34" i="12"/>
  <c r="E34" i="12" s="1"/>
  <c r="M33" i="12"/>
  <c r="N33" i="12" s="1"/>
  <c r="J33" i="12"/>
  <c r="K33" i="12" s="1"/>
  <c r="G33" i="12"/>
  <c r="H33" i="12" s="1"/>
  <c r="D33" i="12"/>
  <c r="E33" i="12" s="1"/>
  <c r="M32" i="12"/>
  <c r="N32" i="12" s="1"/>
  <c r="J32" i="12"/>
  <c r="K32" i="12" s="1"/>
  <c r="G32" i="12"/>
  <c r="H32" i="12" s="1"/>
  <c r="D32" i="12"/>
  <c r="E32" i="12" s="1"/>
  <c r="M31" i="12"/>
  <c r="N31" i="12" s="1"/>
  <c r="J31" i="12"/>
  <c r="K31" i="12" s="1"/>
  <c r="G31" i="12"/>
  <c r="H31" i="12" s="1"/>
  <c r="D31" i="12"/>
  <c r="E31" i="12" s="1"/>
  <c r="M30" i="12"/>
  <c r="N30" i="12" s="1"/>
  <c r="J30" i="12"/>
  <c r="K30" i="12" s="1"/>
  <c r="G30" i="12"/>
  <c r="H30" i="12" s="1"/>
  <c r="D30" i="12"/>
  <c r="E30" i="12" s="1"/>
  <c r="M29" i="12"/>
  <c r="N29" i="12" s="1"/>
  <c r="J29" i="12"/>
  <c r="K29" i="12" s="1"/>
  <c r="G29" i="12"/>
  <c r="H29" i="12" s="1"/>
  <c r="D29" i="12"/>
  <c r="E29" i="12" s="1"/>
  <c r="M28" i="12"/>
  <c r="N28" i="12" s="1"/>
  <c r="J28" i="12"/>
  <c r="K28" i="12" s="1"/>
  <c r="G28" i="12"/>
  <c r="H28" i="12" s="1"/>
  <c r="D28" i="12"/>
  <c r="E28" i="12" s="1"/>
  <c r="M27" i="12"/>
  <c r="N27" i="12" s="1"/>
  <c r="J27" i="12"/>
  <c r="K27" i="12" s="1"/>
  <c r="G27" i="12"/>
  <c r="H27" i="12" s="1"/>
  <c r="D27" i="12"/>
  <c r="E27" i="12" s="1"/>
  <c r="M26" i="12"/>
  <c r="N26" i="12" s="1"/>
  <c r="J26" i="12"/>
  <c r="K26" i="12" s="1"/>
  <c r="G26" i="12"/>
  <c r="H26" i="12" s="1"/>
  <c r="D26" i="12"/>
  <c r="E26" i="12" s="1"/>
  <c r="M25" i="12"/>
  <c r="N25" i="12" s="1"/>
  <c r="J25" i="12"/>
  <c r="K25" i="12" s="1"/>
  <c r="G25" i="12"/>
  <c r="H25" i="12" s="1"/>
  <c r="D25" i="12"/>
  <c r="E25" i="12" s="1"/>
  <c r="M24" i="12"/>
  <c r="N24" i="12" s="1"/>
  <c r="J24" i="12"/>
  <c r="K24" i="12" s="1"/>
  <c r="G24" i="12"/>
  <c r="H24" i="12" s="1"/>
  <c r="D24" i="12"/>
  <c r="E24" i="12" s="1"/>
  <c r="M23" i="12"/>
  <c r="N23" i="12" s="1"/>
  <c r="J23" i="12"/>
  <c r="K23" i="12" s="1"/>
  <c r="G23" i="12"/>
  <c r="H23" i="12" s="1"/>
  <c r="D23" i="12"/>
  <c r="E23" i="12" s="1"/>
  <c r="M22" i="12"/>
  <c r="N22" i="12" s="1"/>
  <c r="J22" i="12"/>
  <c r="K22" i="12" s="1"/>
  <c r="G22" i="12"/>
  <c r="H22" i="12" s="1"/>
  <c r="D22" i="12"/>
  <c r="E22" i="12" s="1"/>
  <c r="M21" i="12"/>
  <c r="N21" i="12" s="1"/>
  <c r="J21" i="12"/>
  <c r="K21" i="12" s="1"/>
  <c r="G21" i="12"/>
  <c r="H21" i="12" s="1"/>
  <c r="D21" i="12"/>
  <c r="E21" i="12" s="1"/>
  <c r="M20" i="12"/>
  <c r="N20" i="12" s="1"/>
  <c r="J20" i="12"/>
  <c r="K20" i="12" s="1"/>
  <c r="G20" i="12"/>
  <c r="H20" i="12" s="1"/>
  <c r="D20" i="12"/>
  <c r="E20" i="12" s="1"/>
  <c r="M19" i="12"/>
  <c r="N19" i="12" s="1"/>
  <c r="J19" i="12"/>
  <c r="K19" i="12" s="1"/>
  <c r="G19" i="12"/>
  <c r="H19" i="12" s="1"/>
  <c r="D19" i="12"/>
  <c r="E19" i="12" s="1"/>
  <c r="M18" i="12"/>
  <c r="N18" i="12" s="1"/>
  <c r="J18" i="12"/>
  <c r="K18" i="12" s="1"/>
  <c r="G18" i="12"/>
  <c r="H18" i="12" s="1"/>
  <c r="D18" i="12"/>
  <c r="E18" i="12" s="1"/>
  <c r="M17" i="12"/>
  <c r="N17" i="12" s="1"/>
  <c r="J17" i="12"/>
  <c r="K17" i="12" s="1"/>
  <c r="G17" i="12"/>
  <c r="H17" i="12" s="1"/>
  <c r="D17" i="12"/>
  <c r="E17" i="12" s="1"/>
  <c r="M16" i="12"/>
  <c r="N16" i="12" s="1"/>
  <c r="J16" i="12"/>
  <c r="K16" i="12" s="1"/>
  <c r="G16" i="12"/>
  <c r="H16" i="12" s="1"/>
  <c r="D16" i="12"/>
  <c r="E16" i="12" s="1"/>
  <c r="M15" i="12"/>
  <c r="N15" i="12" s="1"/>
  <c r="J15" i="12"/>
  <c r="K15" i="12" s="1"/>
  <c r="G15" i="12"/>
  <c r="H15" i="12" s="1"/>
  <c r="D15" i="12"/>
  <c r="E15" i="12" s="1"/>
  <c r="M14" i="12"/>
  <c r="N14" i="12" s="1"/>
  <c r="J14" i="12"/>
  <c r="K14" i="12" s="1"/>
  <c r="G14" i="12"/>
  <c r="H14" i="12" s="1"/>
  <c r="D14" i="12"/>
  <c r="E14" i="12" s="1"/>
  <c r="M13" i="12"/>
  <c r="N13" i="12" s="1"/>
  <c r="J13" i="12"/>
  <c r="K13" i="12" s="1"/>
  <c r="G13" i="12"/>
  <c r="H13" i="12" s="1"/>
  <c r="D13" i="12"/>
  <c r="E13" i="12" s="1"/>
  <c r="M12" i="12"/>
  <c r="N12" i="12" s="1"/>
  <c r="J12" i="12"/>
  <c r="K12" i="12" s="1"/>
  <c r="G12" i="12"/>
  <c r="H12" i="12" s="1"/>
  <c r="D12" i="12"/>
  <c r="E12" i="12" s="1"/>
  <c r="N11" i="12"/>
  <c r="J11" i="12"/>
  <c r="K11" i="12" s="1"/>
  <c r="G11" i="12"/>
  <c r="H11" i="12" s="1"/>
  <c r="D11" i="12"/>
  <c r="E11" i="12" s="1"/>
  <c r="M10" i="12"/>
  <c r="N10" i="12" s="1"/>
  <c r="J10" i="12"/>
  <c r="K10" i="12" s="1"/>
  <c r="G10" i="12"/>
  <c r="H10" i="12" s="1"/>
  <c r="D10" i="12"/>
  <c r="E10" i="12" s="1"/>
  <c r="O122" i="12" l="1"/>
  <c r="P122" i="12" s="1"/>
  <c r="Q122" i="12" s="1"/>
  <c r="E192" i="12" s="1"/>
  <c r="O126" i="12"/>
  <c r="P126" i="12" s="1"/>
  <c r="Q126" i="12" s="1"/>
  <c r="E196" i="12" s="1"/>
  <c r="O66" i="12"/>
  <c r="P66" i="12" s="1"/>
  <c r="Q66" i="12" s="1"/>
  <c r="D187" i="12" s="1"/>
  <c r="O68" i="12"/>
  <c r="P68" i="12" s="1"/>
  <c r="Q68" i="12" s="1"/>
  <c r="D189" i="12" s="1"/>
  <c r="O70" i="12"/>
  <c r="P70" i="12" s="1"/>
  <c r="Q70" i="12" s="1"/>
  <c r="D191" i="12" s="1"/>
  <c r="O72" i="12"/>
  <c r="P72" i="12" s="1"/>
  <c r="Q72" i="12" s="1"/>
  <c r="D193" i="12" s="1"/>
  <c r="O74" i="12"/>
  <c r="P74" i="12" s="1"/>
  <c r="Q74" i="12" s="1"/>
  <c r="D195" i="12" s="1"/>
  <c r="O76" i="12"/>
  <c r="P76" i="12" s="1"/>
  <c r="Q76" i="12" s="1"/>
  <c r="D197" i="12" s="1"/>
  <c r="O78" i="12"/>
  <c r="P78" i="12" s="1"/>
  <c r="Q78" i="12" s="1"/>
  <c r="D199" i="12" s="1"/>
  <c r="O80" i="12"/>
  <c r="P80" i="12" s="1"/>
  <c r="Q80" i="12" s="1"/>
  <c r="D201" i="12" s="1"/>
  <c r="O82" i="12"/>
  <c r="P82" i="12" s="1"/>
  <c r="Q82" i="12" s="1"/>
  <c r="D203" i="12" s="1"/>
  <c r="O84" i="12"/>
  <c r="P84" i="12" s="1"/>
  <c r="Q84" i="12" s="1"/>
  <c r="D205" i="12" s="1"/>
  <c r="O86" i="12"/>
  <c r="P86" i="12" s="1"/>
  <c r="Q86" i="12" s="1"/>
  <c r="D207" i="12" s="1"/>
  <c r="O88" i="12"/>
  <c r="P88" i="12" s="1"/>
  <c r="Q88" i="12" s="1"/>
  <c r="D209" i="12" s="1"/>
  <c r="O90" i="12"/>
  <c r="P90" i="12" s="1"/>
  <c r="Q90" i="12" s="1"/>
  <c r="O92" i="12"/>
  <c r="P92" i="12" s="1"/>
  <c r="Q92" i="12" s="1"/>
  <c r="D213" i="12" s="1"/>
  <c r="O94" i="12"/>
  <c r="P94" i="12" s="1"/>
  <c r="Q94" i="12" s="1"/>
  <c r="O96" i="12"/>
  <c r="P96" i="12" s="1"/>
  <c r="Q96" i="12" s="1"/>
  <c r="D217" i="12" s="1"/>
  <c r="O98" i="12"/>
  <c r="P98" i="12" s="1"/>
  <c r="Q98" i="12" s="1"/>
  <c r="O131" i="12"/>
  <c r="P131" i="12" s="1"/>
  <c r="Q131" i="12" s="1"/>
  <c r="E201" i="12" s="1"/>
  <c r="O143" i="12"/>
  <c r="P143" i="12" s="1"/>
  <c r="Q143" i="12" s="1"/>
  <c r="E213" i="12" s="1"/>
  <c r="O65" i="12"/>
  <c r="P65" i="12" s="1"/>
  <c r="Q65" i="12" s="1"/>
  <c r="O67" i="12"/>
  <c r="P67" i="12" s="1"/>
  <c r="Q67" i="12" s="1"/>
  <c r="D188" i="12" s="1"/>
  <c r="O69" i="12"/>
  <c r="P69" i="12" s="1"/>
  <c r="Q69" i="12" s="1"/>
  <c r="D190" i="12" s="1"/>
  <c r="O71" i="12"/>
  <c r="P71" i="12" s="1"/>
  <c r="Q71" i="12" s="1"/>
  <c r="D192" i="12" s="1"/>
  <c r="O73" i="12"/>
  <c r="P73" i="12" s="1"/>
  <c r="Q73" i="12" s="1"/>
  <c r="D194" i="12" s="1"/>
  <c r="O75" i="12"/>
  <c r="P75" i="12" s="1"/>
  <c r="Q75" i="12" s="1"/>
  <c r="D196" i="12" s="1"/>
  <c r="O77" i="12"/>
  <c r="P77" i="12" s="1"/>
  <c r="Q77" i="12" s="1"/>
  <c r="D198" i="12" s="1"/>
  <c r="O79" i="12"/>
  <c r="P79" i="12" s="1"/>
  <c r="Q79" i="12" s="1"/>
  <c r="D200" i="12" s="1"/>
  <c r="O81" i="12"/>
  <c r="P81" i="12" s="1"/>
  <c r="Q81" i="12" s="1"/>
  <c r="D202" i="12" s="1"/>
  <c r="O83" i="12"/>
  <c r="P83" i="12" s="1"/>
  <c r="Q83" i="12" s="1"/>
  <c r="D204" i="12" s="1"/>
  <c r="O85" i="12"/>
  <c r="P85" i="12" s="1"/>
  <c r="Q85" i="12" s="1"/>
  <c r="D206" i="12" s="1"/>
  <c r="O87" i="12"/>
  <c r="P87" i="12" s="1"/>
  <c r="Q87" i="12" s="1"/>
  <c r="O89" i="12"/>
  <c r="P89" i="12" s="1"/>
  <c r="Q89" i="12" s="1"/>
  <c r="O91" i="12"/>
  <c r="P91" i="12" s="1"/>
  <c r="Q91" i="12" s="1"/>
  <c r="D212" i="12" s="1"/>
  <c r="O93" i="12"/>
  <c r="P93" i="12" s="1"/>
  <c r="Q93" i="12" s="1"/>
  <c r="D214" i="12" s="1"/>
  <c r="O95" i="12"/>
  <c r="P95" i="12" s="1"/>
  <c r="Q95" i="12" s="1"/>
  <c r="O97" i="12"/>
  <c r="P97" i="12" s="1"/>
  <c r="Q97" i="12" s="1"/>
  <c r="D218" i="12" s="1"/>
  <c r="O153" i="12"/>
  <c r="P153" i="12" s="1"/>
  <c r="Q153" i="12" s="1"/>
  <c r="E223" i="12" s="1"/>
  <c r="O137" i="12"/>
  <c r="P137" i="12" s="1"/>
  <c r="Q137" i="12" s="1"/>
  <c r="E207" i="12" s="1"/>
  <c r="O150" i="12"/>
  <c r="P150" i="12" s="1"/>
  <c r="Q150" i="12" s="1"/>
  <c r="E220" i="12" s="1"/>
  <c r="O64" i="12"/>
  <c r="P64" i="12" s="1"/>
  <c r="Q64" i="12" s="1"/>
  <c r="D185" i="12" s="1"/>
  <c r="O63" i="12"/>
  <c r="P63" i="12" s="1"/>
  <c r="Q63" i="12" s="1"/>
  <c r="D184" i="12" s="1"/>
  <c r="O99" i="12"/>
  <c r="P99" i="12" s="1"/>
  <c r="Q99" i="12" s="1"/>
  <c r="D220" i="12" s="1"/>
  <c r="D221" i="12"/>
  <c r="O13" i="12"/>
  <c r="P13" i="12" s="1"/>
  <c r="Q13" i="12" s="1"/>
  <c r="C187" i="12" s="1"/>
  <c r="O18" i="12"/>
  <c r="P18" i="12" s="1"/>
  <c r="Q18" i="12" s="1"/>
  <c r="C192" i="12" s="1"/>
  <c r="O21" i="12"/>
  <c r="P21" i="12" s="1"/>
  <c r="Q21" i="12" s="1"/>
  <c r="C195" i="12" s="1"/>
  <c r="O25" i="12"/>
  <c r="P25" i="12" s="1"/>
  <c r="Q25" i="12" s="1"/>
  <c r="C199" i="12" s="1"/>
  <c r="O33" i="12"/>
  <c r="P33" i="12" s="1"/>
  <c r="Q33" i="12" s="1"/>
  <c r="C207" i="12" s="1"/>
  <c r="D211" i="12"/>
  <c r="O148" i="12"/>
  <c r="P148" i="12" s="1"/>
  <c r="Q148" i="12" s="1"/>
  <c r="E218" i="12" s="1"/>
  <c r="O154" i="12"/>
  <c r="P154" i="12" s="1"/>
  <c r="Q154" i="12" s="1"/>
  <c r="E224" i="12" s="1"/>
  <c r="O155" i="12"/>
  <c r="P155" i="12" s="1"/>
  <c r="Q155" i="12" s="1"/>
  <c r="E225" i="12" s="1"/>
  <c r="O17" i="12"/>
  <c r="P17" i="12" s="1"/>
  <c r="Q17" i="12" s="1"/>
  <c r="C191" i="12" s="1"/>
  <c r="O26" i="12"/>
  <c r="P26" i="12" s="1"/>
  <c r="Q26" i="12" s="1"/>
  <c r="C200" i="12" s="1"/>
  <c r="O29" i="12"/>
  <c r="P29" i="12" s="1"/>
  <c r="Q29" i="12" s="1"/>
  <c r="C203" i="12" s="1"/>
  <c r="O34" i="12"/>
  <c r="P34" i="12" s="1"/>
  <c r="Q34" i="12" s="1"/>
  <c r="C208" i="12" s="1"/>
  <c r="O11" i="12"/>
  <c r="P11" i="12" s="1"/>
  <c r="Q11" i="12" s="1"/>
  <c r="C185" i="12" s="1"/>
  <c r="O12" i="12"/>
  <c r="P12" i="12" s="1"/>
  <c r="Q12" i="12" s="1"/>
  <c r="C186" i="12" s="1"/>
  <c r="O15" i="12"/>
  <c r="P15" i="12" s="1"/>
  <c r="Q15" i="12" s="1"/>
  <c r="C189" i="12" s="1"/>
  <c r="O19" i="12"/>
  <c r="P19" i="12" s="1"/>
  <c r="Q19" i="12" s="1"/>
  <c r="C193" i="12" s="1"/>
  <c r="O20" i="12"/>
  <c r="P20" i="12" s="1"/>
  <c r="Q20" i="12" s="1"/>
  <c r="C194" i="12" s="1"/>
  <c r="O23" i="12"/>
  <c r="P23" i="12" s="1"/>
  <c r="Q23" i="12" s="1"/>
  <c r="C197" i="12" s="1"/>
  <c r="O27" i="12"/>
  <c r="P27" i="12" s="1"/>
  <c r="Q27" i="12" s="1"/>
  <c r="C201" i="12" s="1"/>
  <c r="O28" i="12"/>
  <c r="P28" i="12" s="1"/>
  <c r="Q28" i="12" s="1"/>
  <c r="C202" i="12" s="1"/>
  <c r="O31" i="12"/>
  <c r="P31" i="12" s="1"/>
  <c r="Q31" i="12" s="1"/>
  <c r="C205" i="12" s="1"/>
  <c r="O35" i="12"/>
  <c r="P35" i="12" s="1"/>
  <c r="Q35" i="12" s="1"/>
  <c r="C209" i="12" s="1"/>
  <c r="O36" i="12"/>
  <c r="P36" i="12" s="1"/>
  <c r="Q36" i="12" s="1"/>
  <c r="C210" i="12" s="1"/>
  <c r="O37" i="12"/>
  <c r="P37" i="12" s="1"/>
  <c r="Q37" i="12" s="1"/>
  <c r="C211" i="12" s="1"/>
  <c r="O39" i="12"/>
  <c r="P39" i="12" s="1"/>
  <c r="Q39" i="12" s="1"/>
  <c r="C213" i="12" s="1"/>
  <c r="O42" i="12"/>
  <c r="P42" i="12" s="1"/>
  <c r="Q42" i="12" s="1"/>
  <c r="C216" i="12" s="1"/>
  <c r="O44" i="12"/>
  <c r="P44" i="12" s="1"/>
  <c r="Q44" i="12" s="1"/>
  <c r="C218" i="12" s="1"/>
  <c r="D219" i="12"/>
  <c r="D226" i="12"/>
  <c r="O118" i="12"/>
  <c r="P118" i="12" s="1"/>
  <c r="Q118" i="12" s="1"/>
  <c r="E188" i="12" s="1"/>
  <c r="O123" i="12"/>
  <c r="P123" i="12" s="1"/>
  <c r="Q123" i="12" s="1"/>
  <c r="E193" i="12" s="1"/>
  <c r="O129" i="12"/>
  <c r="P129" i="12" s="1"/>
  <c r="Q129" i="12" s="1"/>
  <c r="E199" i="12" s="1"/>
  <c r="O142" i="12"/>
  <c r="P142" i="12" s="1"/>
  <c r="Q142" i="12" s="1"/>
  <c r="E212" i="12" s="1"/>
  <c r="O158" i="12"/>
  <c r="P158" i="12" s="1"/>
  <c r="Q158" i="12" s="1"/>
  <c r="E228" i="12" s="1"/>
  <c r="O43" i="12"/>
  <c r="P43" i="12" s="1"/>
  <c r="Q43" i="12" s="1"/>
  <c r="C217" i="12" s="1"/>
  <c r="O127" i="12"/>
  <c r="P127" i="12" s="1"/>
  <c r="Q127" i="12" s="1"/>
  <c r="E197" i="12" s="1"/>
  <c r="O138" i="12"/>
  <c r="P138" i="12" s="1"/>
  <c r="Q138" i="12" s="1"/>
  <c r="E208" i="12" s="1"/>
  <c r="O139" i="12"/>
  <c r="P139" i="12" s="1"/>
  <c r="Q139" i="12" s="1"/>
  <c r="E209" i="12" s="1"/>
  <c r="O41" i="12"/>
  <c r="P41" i="12" s="1"/>
  <c r="Q41" i="12" s="1"/>
  <c r="C215" i="12" s="1"/>
  <c r="O45" i="12"/>
  <c r="P45" i="12" s="1"/>
  <c r="Q45" i="12" s="1"/>
  <c r="C219" i="12" s="1"/>
  <c r="D208" i="12"/>
  <c r="D216" i="12"/>
  <c r="D225" i="12"/>
  <c r="F225" i="12" s="1"/>
  <c r="G225" i="12" s="1"/>
  <c r="O114" i="12"/>
  <c r="P114" i="12" s="1"/>
  <c r="Q114" i="12" s="1"/>
  <c r="E184" i="12" s="1"/>
  <c r="O115" i="12"/>
  <c r="P115" i="12" s="1"/>
  <c r="Q115" i="12" s="1"/>
  <c r="E185" i="12" s="1"/>
  <c r="O121" i="12"/>
  <c r="P121" i="12" s="1"/>
  <c r="Q121" i="12" s="1"/>
  <c r="E191" i="12" s="1"/>
  <c r="O10" i="12"/>
  <c r="P10" i="12" s="1"/>
  <c r="Q10" i="12" s="1"/>
  <c r="C184" i="12" s="1"/>
  <c r="D210" i="12"/>
  <c r="D222" i="12"/>
  <c r="D228" i="12"/>
  <c r="F228" i="12" s="1"/>
  <c r="G228" i="12" s="1"/>
  <c r="O119" i="12"/>
  <c r="P119" i="12" s="1"/>
  <c r="Q119" i="12" s="1"/>
  <c r="E189" i="12" s="1"/>
  <c r="O147" i="12"/>
  <c r="P147" i="12" s="1"/>
  <c r="Q147" i="12" s="1"/>
  <c r="E217" i="12" s="1"/>
  <c r="O151" i="12"/>
  <c r="P151" i="12" s="1"/>
  <c r="Q151" i="12" s="1"/>
  <c r="E221" i="12" s="1"/>
  <c r="O152" i="12"/>
  <c r="P152" i="12" s="1"/>
  <c r="Q152" i="12" s="1"/>
  <c r="E222" i="12" s="1"/>
  <c r="O16" i="12"/>
  <c r="P16" i="12" s="1"/>
  <c r="Q16" i="12" s="1"/>
  <c r="C190" i="12" s="1"/>
  <c r="O24" i="12"/>
  <c r="P24" i="12" s="1"/>
  <c r="Q24" i="12" s="1"/>
  <c r="C198" i="12" s="1"/>
  <c r="O32" i="12"/>
  <c r="P32" i="12" s="1"/>
  <c r="Q32" i="12" s="1"/>
  <c r="C206" i="12" s="1"/>
  <c r="O40" i="12"/>
  <c r="P40" i="12" s="1"/>
  <c r="Q40" i="12" s="1"/>
  <c r="C214" i="12" s="1"/>
  <c r="C224" i="12"/>
  <c r="D186" i="12"/>
  <c r="D215" i="12"/>
  <c r="O14" i="12"/>
  <c r="P14" i="12" s="1"/>
  <c r="Q14" i="12" s="1"/>
  <c r="C188" i="12" s="1"/>
  <c r="O22" i="12"/>
  <c r="P22" i="12" s="1"/>
  <c r="Q22" i="12" s="1"/>
  <c r="C196" i="12" s="1"/>
  <c r="O30" i="12"/>
  <c r="P30" i="12" s="1"/>
  <c r="Q30" i="12" s="1"/>
  <c r="C204" i="12" s="1"/>
  <c r="O38" i="12"/>
  <c r="P38" i="12" s="1"/>
  <c r="Q38" i="12" s="1"/>
  <c r="C212" i="12" s="1"/>
  <c r="O46" i="12"/>
  <c r="P46" i="12" s="1"/>
  <c r="Q46" i="12" s="1"/>
  <c r="C220" i="12" s="1"/>
  <c r="C227" i="12"/>
  <c r="C223" i="12"/>
  <c r="O120" i="12"/>
  <c r="P120" i="12" s="1"/>
  <c r="Q120" i="12" s="1"/>
  <c r="E190" i="12" s="1"/>
  <c r="O134" i="12"/>
  <c r="P134" i="12" s="1"/>
  <c r="Q134" i="12" s="1"/>
  <c r="E204" i="12" s="1"/>
  <c r="D227" i="12"/>
  <c r="O128" i="12"/>
  <c r="P128" i="12" s="1"/>
  <c r="Q128" i="12" s="1"/>
  <c r="E198" i="12" s="1"/>
  <c r="O130" i="12"/>
  <c r="P130" i="12" s="1"/>
  <c r="Q130" i="12" s="1"/>
  <c r="E200" i="12" s="1"/>
  <c r="O135" i="12"/>
  <c r="P135" i="12" s="1"/>
  <c r="Q135" i="12" s="1"/>
  <c r="E205" i="12" s="1"/>
  <c r="O136" i="12"/>
  <c r="P136" i="12" s="1"/>
  <c r="Q136" i="12" s="1"/>
  <c r="E206" i="12" s="1"/>
  <c r="O146" i="12"/>
  <c r="P146" i="12" s="1"/>
  <c r="Q146" i="12" s="1"/>
  <c r="E216" i="12" s="1"/>
  <c r="D224" i="12"/>
  <c r="O117" i="12"/>
  <c r="P117" i="12" s="1"/>
  <c r="Q117" i="12" s="1"/>
  <c r="E187" i="12" s="1"/>
  <c r="O125" i="12"/>
  <c r="P125" i="12" s="1"/>
  <c r="Q125" i="12" s="1"/>
  <c r="E195" i="12" s="1"/>
  <c r="O133" i="12"/>
  <c r="P133" i="12" s="1"/>
  <c r="Q133" i="12" s="1"/>
  <c r="E203" i="12" s="1"/>
  <c r="O141" i="12"/>
  <c r="P141" i="12" s="1"/>
  <c r="Q141" i="12" s="1"/>
  <c r="E211" i="12" s="1"/>
  <c r="D223" i="12"/>
  <c r="O116" i="12"/>
  <c r="P116" i="12" s="1"/>
  <c r="Q116" i="12" s="1"/>
  <c r="E186" i="12" s="1"/>
  <c r="O124" i="12"/>
  <c r="P124" i="12" s="1"/>
  <c r="Q124" i="12" s="1"/>
  <c r="E194" i="12" s="1"/>
  <c r="O132" i="12"/>
  <c r="P132" i="12" s="1"/>
  <c r="Q132" i="12" s="1"/>
  <c r="E202" i="12" s="1"/>
  <c r="O140" i="12"/>
  <c r="P140" i="12" s="1"/>
  <c r="Q140" i="12" s="1"/>
  <c r="E210" i="12" s="1"/>
  <c r="O145" i="12"/>
  <c r="P145" i="12" s="1"/>
  <c r="Q145" i="12" s="1"/>
  <c r="E215" i="12" s="1"/>
  <c r="O149" i="12"/>
  <c r="P149" i="12" s="1"/>
  <c r="Q149" i="12" s="1"/>
  <c r="E219" i="12" s="1"/>
  <c r="O144" i="12"/>
  <c r="P144" i="12" s="1"/>
  <c r="Q144" i="12" s="1"/>
  <c r="E214" i="12" s="1"/>
  <c r="O157" i="12"/>
  <c r="P157" i="12" s="1"/>
  <c r="Q157" i="12" s="1"/>
  <c r="E227" i="12" s="1"/>
  <c r="O156" i="12"/>
  <c r="P156" i="12" s="1"/>
  <c r="Q156" i="12" s="1"/>
  <c r="E226" i="12" s="1"/>
  <c r="F220" i="12" l="1"/>
  <c r="G220" i="12" s="1"/>
  <c r="F207" i="12"/>
  <c r="G207" i="12" s="1"/>
  <c r="F194" i="12"/>
  <c r="G194" i="12" s="1"/>
  <c r="F188" i="12"/>
  <c r="G188" i="12" s="1"/>
  <c r="F199" i="12"/>
  <c r="G199" i="12" s="1"/>
  <c r="F219" i="12"/>
  <c r="G219" i="12" s="1"/>
  <c r="F210" i="12"/>
  <c r="G210" i="12" s="1"/>
  <c r="F202" i="12"/>
  <c r="G202" i="12" s="1"/>
  <c r="F211" i="12"/>
  <c r="G211" i="12" s="1"/>
  <c r="F217" i="12"/>
  <c r="G217" i="12" s="1"/>
  <c r="F222" i="12"/>
  <c r="G222" i="12" s="1"/>
  <c r="F209" i="12"/>
  <c r="G209" i="12" s="1"/>
  <c r="F221" i="12"/>
  <c r="G221" i="12" s="1"/>
  <c r="F187" i="12"/>
  <c r="G187" i="12" s="1"/>
  <c r="F192" i="12"/>
  <c r="G192" i="12" s="1"/>
  <c r="F186" i="12"/>
  <c r="G186" i="12" s="1"/>
  <c r="F216" i="12"/>
  <c r="G216" i="12" s="1"/>
  <c r="F184" i="12"/>
  <c r="G184" i="12" s="1"/>
  <c r="F201" i="12"/>
  <c r="G201" i="12" s="1"/>
  <c r="F203" i="12"/>
  <c r="G203" i="12" s="1"/>
  <c r="F213" i="12"/>
  <c r="G213" i="12" s="1"/>
  <c r="F205" i="12"/>
  <c r="G205" i="12" s="1"/>
  <c r="F193" i="12"/>
  <c r="G193" i="12" s="1"/>
  <c r="F191" i="12"/>
  <c r="G191" i="12" s="1"/>
  <c r="F226" i="12"/>
  <c r="G226" i="12" s="1"/>
  <c r="F185" i="12"/>
  <c r="G185" i="12" s="1"/>
  <c r="F200" i="12"/>
  <c r="G200" i="12" s="1"/>
  <c r="F197" i="12"/>
  <c r="G197" i="12" s="1"/>
  <c r="F215" i="12"/>
  <c r="G215" i="12" s="1"/>
  <c r="F195" i="12"/>
  <c r="G195" i="12" s="1"/>
  <c r="F206" i="12"/>
  <c r="G206" i="12" s="1"/>
  <c r="F218" i="12"/>
  <c r="G218" i="12" s="1"/>
  <c r="F189" i="12"/>
  <c r="G189" i="12" s="1"/>
  <c r="F208" i="12"/>
  <c r="G208" i="12" s="1"/>
  <c r="F212" i="12"/>
  <c r="G212" i="12" s="1"/>
  <c r="F204" i="12"/>
  <c r="G204" i="12" s="1"/>
  <c r="F198" i="12"/>
  <c r="G198" i="12" s="1"/>
  <c r="F223" i="12"/>
  <c r="G223" i="12" s="1"/>
  <c r="F227" i="12"/>
  <c r="G227" i="12" s="1"/>
  <c r="F196" i="12"/>
  <c r="G196" i="12" s="1"/>
  <c r="F224" i="12"/>
  <c r="G224" i="12" s="1"/>
  <c r="F190" i="12"/>
  <c r="G190" i="12" s="1"/>
  <c r="F214" i="12"/>
  <c r="G214" i="12" s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9" i="1"/>
  <c r="K6" i="11"/>
  <c r="C8" i="6" l="1"/>
  <c r="C7" i="6"/>
  <c r="C6" i="6"/>
  <c r="C5" i="6"/>
  <c r="C4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11" i="6"/>
  <c r="CU6" i="2"/>
  <c r="AH10" i="8" s="1"/>
  <c r="AM10" i="8" s="1"/>
  <c r="BM6" i="2"/>
  <c r="AH10" i="9" s="1"/>
  <c r="AM10" i="9" s="1"/>
  <c r="AE48" i="9"/>
  <c r="R48" i="9"/>
  <c r="B48" i="9"/>
  <c r="AE47" i="9"/>
  <c r="R47" i="9"/>
  <c r="B47" i="9"/>
  <c r="AE46" i="9"/>
  <c r="R46" i="9"/>
  <c r="B46" i="9"/>
  <c r="AE45" i="9"/>
  <c r="R45" i="9"/>
  <c r="B45" i="9"/>
  <c r="AE44" i="9"/>
  <c r="AF44" i="9" s="1"/>
  <c r="AG44" i="9" s="1"/>
  <c r="R44" i="9"/>
  <c r="B44" i="9"/>
  <c r="AE43" i="9"/>
  <c r="R43" i="9"/>
  <c r="B43" i="9"/>
  <c r="AE42" i="9"/>
  <c r="R42" i="9"/>
  <c r="B42" i="9"/>
  <c r="AE41" i="9"/>
  <c r="R41" i="9"/>
  <c r="B41" i="9"/>
  <c r="AE40" i="9"/>
  <c r="R40" i="9"/>
  <c r="B40" i="9"/>
  <c r="AE39" i="9"/>
  <c r="R39" i="9"/>
  <c r="B39" i="9"/>
  <c r="AE38" i="9"/>
  <c r="R38" i="9"/>
  <c r="B38" i="9"/>
  <c r="AE37" i="9"/>
  <c r="R37" i="9"/>
  <c r="S37" i="9" s="1"/>
  <c r="T37" i="9" s="1"/>
  <c r="B37" i="9"/>
  <c r="AE36" i="9"/>
  <c r="AF36" i="9" s="1"/>
  <c r="AG36" i="9" s="1"/>
  <c r="R36" i="9"/>
  <c r="B36" i="9"/>
  <c r="AE35" i="9"/>
  <c r="R35" i="9"/>
  <c r="B35" i="9"/>
  <c r="AE34" i="9"/>
  <c r="R34" i="9"/>
  <c r="S34" i="9" s="1"/>
  <c r="T34" i="9" s="1"/>
  <c r="B34" i="9"/>
  <c r="AE33" i="9"/>
  <c r="R33" i="9"/>
  <c r="S33" i="9" s="1"/>
  <c r="T33" i="9" s="1"/>
  <c r="B33" i="9"/>
  <c r="AE32" i="9"/>
  <c r="AF32" i="9" s="1"/>
  <c r="AG32" i="9" s="1"/>
  <c r="R32" i="9"/>
  <c r="B32" i="9"/>
  <c r="AE31" i="9"/>
  <c r="R31" i="9"/>
  <c r="B31" i="9"/>
  <c r="AE30" i="9"/>
  <c r="R30" i="9"/>
  <c r="B30" i="9"/>
  <c r="AE29" i="9"/>
  <c r="R29" i="9"/>
  <c r="B29" i="9"/>
  <c r="AE28" i="9"/>
  <c r="R28" i="9"/>
  <c r="B28" i="9"/>
  <c r="AE27" i="9"/>
  <c r="R27" i="9"/>
  <c r="B27" i="9"/>
  <c r="AE26" i="9"/>
  <c r="AF26" i="9" s="1"/>
  <c r="AG26" i="9" s="1"/>
  <c r="R26" i="9"/>
  <c r="B26" i="9"/>
  <c r="AE25" i="9"/>
  <c r="R25" i="9"/>
  <c r="B25" i="9"/>
  <c r="AE24" i="9"/>
  <c r="R24" i="9"/>
  <c r="B24" i="9"/>
  <c r="AE23" i="9"/>
  <c r="AF23" i="9" s="1"/>
  <c r="AG23" i="9" s="1"/>
  <c r="R23" i="9"/>
  <c r="B23" i="9"/>
  <c r="AE22" i="9"/>
  <c r="AF22" i="9" s="1"/>
  <c r="AG22" i="9" s="1"/>
  <c r="R22" i="9"/>
  <c r="B22" i="9"/>
  <c r="AE21" i="9"/>
  <c r="R21" i="9"/>
  <c r="S21" i="9" s="1"/>
  <c r="T21" i="9" s="1"/>
  <c r="B21" i="9"/>
  <c r="AE20" i="9"/>
  <c r="R20" i="9"/>
  <c r="B20" i="9"/>
  <c r="AE19" i="9"/>
  <c r="R19" i="9"/>
  <c r="B19" i="9"/>
  <c r="AE18" i="9"/>
  <c r="R18" i="9"/>
  <c r="B18" i="9"/>
  <c r="AS17" i="9"/>
  <c r="AT17" i="9" s="1"/>
  <c r="AE17" i="9"/>
  <c r="R17" i="9"/>
  <c r="B17" i="9"/>
  <c r="AE16" i="9"/>
  <c r="R16" i="9"/>
  <c r="B16" i="9"/>
  <c r="AS15" i="9"/>
  <c r="AT15" i="9" s="1"/>
  <c r="AE15" i="9"/>
  <c r="R15" i="9"/>
  <c r="B15" i="9"/>
  <c r="AE14" i="9"/>
  <c r="R14" i="9"/>
  <c r="S14" i="9" s="1"/>
  <c r="T14" i="9" s="1"/>
  <c r="B14" i="9"/>
  <c r="AE13" i="9"/>
  <c r="R13" i="9"/>
  <c r="B13" i="9"/>
  <c r="AE12" i="9"/>
  <c r="R12" i="9"/>
  <c r="S12" i="9" s="1"/>
  <c r="T12" i="9" s="1"/>
  <c r="B12" i="9"/>
  <c r="AR11" i="9"/>
  <c r="AE11" i="9"/>
  <c r="R11" i="9"/>
  <c r="B11" i="9"/>
  <c r="AU10" i="9"/>
  <c r="AS10" i="9"/>
  <c r="AR10" i="9"/>
  <c r="AS29" i="9" s="1"/>
  <c r="AT29" i="9" s="1"/>
  <c r="AE10" i="9"/>
  <c r="AF17" i="9" s="1"/>
  <c r="AG17" i="9" s="1"/>
  <c r="R10" i="9"/>
  <c r="S45" i="9" s="1"/>
  <c r="T45" i="9" s="1"/>
  <c r="U6" i="9"/>
  <c r="H6" i="9"/>
  <c r="AN5" i="9"/>
  <c r="U5" i="9"/>
  <c r="H5" i="9"/>
  <c r="AE48" i="8"/>
  <c r="R48" i="8"/>
  <c r="B48" i="8"/>
  <c r="AE47" i="8"/>
  <c r="R47" i="8"/>
  <c r="B47" i="8"/>
  <c r="AE46" i="8"/>
  <c r="R46" i="8"/>
  <c r="B46" i="8"/>
  <c r="AE45" i="8"/>
  <c r="R45" i="8"/>
  <c r="B45" i="8"/>
  <c r="AE44" i="8"/>
  <c r="R44" i="8"/>
  <c r="B44" i="8"/>
  <c r="AE43" i="8"/>
  <c r="R43" i="8"/>
  <c r="B43" i="8"/>
  <c r="AE42" i="8"/>
  <c r="R42" i="8"/>
  <c r="B42" i="8"/>
  <c r="AE41" i="8"/>
  <c r="R41" i="8"/>
  <c r="B41" i="8"/>
  <c r="AE40" i="8"/>
  <c r="R40" i="8"/>
  <c r="B40" i="8"/>
  <c r="AE39" i="8"/>
  <c r="R39" i="8"/>
  <c r="B39" i="8"/>
  <c r="AE38" i="8"/>
  <c r="R38" i="8"/>
  <c r="B38" i="8"/>
  <c r="AE37" i="8"/>
  <c r="R37" i="8"/>
  <c r="B37" i="8"/>
  <c r="AE36" i="8"/>
  <c r="AF36" i="8" s="1"/>
  <c r="AG36" i="8" s="1"/>
  <c r="R36" i="8"/>
  <c r="B36" i="8"/>
  <c r="AE35" i="8"/>
  <c r="R35" i="8"/>
  <c r="B35" i="8"/>
  <c r="AE34" i="8"/>
  <c r="R34" i="8"/>
  <c r="B34" i="8"/>
  <c r="AE33" i="8"/>
  <c r="R33" i="8"/>
  <c r="B33" i="8"/>
  <c r="AE32" i="8"/>
  <c r="AF32" i="8" s="1"/>
  <c r="AG32" i="8" s="1"/>
  <c r="R32" i="8"/>
  <c r="S32" i="8" s="1"/>
  <c r="T32" i="8" s="1"/>
  <c r="B32" i="8"/>
  <c r="AE31" i="8"/>
  <c r="R31" i="8"/>
  <c r="S31" i="8" s="1"/>
  <c r="T31" i="8" s="1"/>
  <c r="B31" i="8"/>
  <c r="AE30" i="8"/>
  <c r="R30" i="8"/>
  <c r="B30" i="8"/>
  <c r="AE29" i="8"/>
  <c r="R29" i="8"/>
  <c r="B29" i="8"/>
  <c r="AE28" i="8"/>
  <c r="R28" i="8"/>
  <c r="B28" i="8"/>
  <c r="AE27" i="8"/>
  <c r="R27" i="8"/>
  <c r="B27" i="8"/>
  <c r="AE26" i="8"/>
  <c r="R26" i="8"/>
  <c r="B26" i="8"/>
  <c r="AE25" i="8"/>
  <c r="R25" i="8"/>
  <c r="S25" i="8" s="1"/>
  <c r="T25" i="8" s="1"/>
  <c r="B25" i="8"/>
  <c r="AE24" i="8"/>
  <c r="R24" i="8"/>
  <c r="B24" i="8"/>
  <c r="AE23" i="8"/>
  <c r="R23" i="8"/>
  <c r="B23" i="8"/>
  <c r="AE22" i="8"/>
  <c r="R22" i="8"/>
  <c r="B22" i="8"/>
  <c r="AE21" i="8"/>
  <c r="R21" i="8"/>
  <c r="S21" i="8" s="1"/>
  <c r="T21" i="8" s="1"/>
  <c r="B21" i="8"/>
  <c r="AE20" i="8"/>
  <c r="R20" i="8"/>
  <c r="B20" i="8"/>
  <c r="AE19" i="8"/>
  <c r="R19" i="8"/>
  <c r="S19" i="8" s="1"/>
  <c r="T19" i="8" s="1"/>
  <c r="B19" i="8"/>
  <c r="AE18" i="8"/>
  <c r="AF18" i="8" s="1"/>
  <c r="AG18" i="8" s="1"/>
  <c r="R18" i="8"/>
  <c r="S18" i="8" s="1"/>
  <c r="T18" i="8" s="1"/>
  <c r="B18" i="8"/>
  <c r="AE17" i="8"/>
  <c r="R17" i="8"/>
  <c r="S17" i="8" s="1"/>
  <c r="T17" i="8" s="1"/>
  <c r="B17" i="8"/>
  <c r="AE16" i="8"/>
  <c r="R16" i="8"/>
  <c r="B16" i="8"/>
  <c r="AE15" i="8"/>
  <c r="R15" i="8"/>
  <c r="B15" i="8"/>
  <c r="AE14" i="8"/>
  <c r="R14" i="8"/>
  <c r="B14" i="8"/>
  <c r="AE13" i="8"/>
  <c r="R13" i="8"/>
  <c r="S13" i="8" s="1"/>
  <c r="T13" i="8" s="1"/>
  <c r="B13" i="8"/>
  <c r="AE12" i="8"/>
  <c r="R12" i="8"/>
  <c r="B12" i="8"/>
  <c r="AR11" i="8"/>
  <c r="AE11" i="8"/>
  <c r="R11" i="8"/>
  <c r="S11" i="8" s="1"/>
  <c r="T11" i="8" s="1"/>
  <c r="B11" i="8"/>
  <c r="AU10" i="8"/>
  <c r="AR10" i="8"/>
  <c r="AS24" i="8" s="1"/>
  <c r="AT24" i="8" s="1"/>
  <c r="AE10" i="8"/>
  <c r="AF44" i="8" s="1"/>
  <c r="AG44" i="8" s="1"/>
  <c r="R10" i="8"/>
  <c r="U6" i="8"/>
  <c r="H6" i="8"/>
  <c r="AN5" i="8"/>
  <c r="U5" i="8"/>
  <c r="H5" i="8"/>
  <c r="AN5" i="7"/>
  <c r="U5" i="7"/>
  <c r="U6" i="7"/>
  <c r="H6" i="7"/>
  <c r="H5" i="7"/>
  <c r="AU10" i="7"/>
  <c r="AR11" i="7"/>
  <c r="AR10" i="7"/>
  <c r="AS13" i="7" s="1"/>
  <c r="AT13" i="7" s="1"/>
  <c r="AG11" i="2"/>
  <c r="AH11" i="2"/>
  <c r="AI11" i="2"/>
  <c r="CA6" i="2"/>
  <c r="CA5" i="2"/>
  <c r="CA4" i="2"/>
  <c r="AS6" i="2"/>
  <c r="AS5" i="2"/>
  <c r="AS4" i="2"/>
  <c r="K6" i="2"/>
  <c r="K5" i="2"/>
  <c r="K4" i="2"/>
  <c r="AG13" i="2"/>
  <c r="AH13" i="2"/>
  <c r="AI13" i="2"/>
  <c r="CU5" i="2"/>
  <c r="CU4" i="2"/>
  <c r="BM5" i="2"/>
  <c r="BM4" i="2"/>
  <c r="AE5" i="2"/>
  <c r="AE4" i="2"/>
  <c r="AE6" i="2"/>
  <c r="AJ6" i="2" s="1"/>
  <c r="AH10" i="7" s="1"/>
  <c r="AM10" i="7" s="1"/>
  <c r="AF33" i="7"/>
  <c r="AG33" i="7" s="1"/>
  <c r="AE12" i="7"/>
  <c r="AE13" i="7"/>
  <c r="AE14" i="7"/>
  <c r="AE15" i="7"/>
  <c r="AF15" i="7" s="1"/>
  <c r="AG15" i="7" s="1"/>
  <c r="AE16" i="7"/>
  <c r="AE17" i="7"/>
  <c r="AE18" i="7"/>
  <c r="AE19" i="7"/>
  <c r="AF19" i="7" s="1"/>
  <c r="AG19" i="7" s="1"/>
  <c r="AE20" i="7"/>
  <c r="AE21" i="7"/>
  <c r="AE22" i="7"/>
  <c r="AE23" i="7"/>
  <c r="AF23" i="7" s="1"/>
  <c r="AG23" i="7" s="1"/>
  <c r="AE24" i="7"/>
  <c r="AE25" i="7"/>
  <c r="AE26" i="7"/>
  <c r="AE27" i="7"/>
  <c r="AF27" i="7" s="1"/>
  <c r="AG27" i="7" s="1"/>
  <c r="AE28" i="7"/>
  <c r="AE29" i="7"/>
  <c r="AE30" i="7"/>
  <c r="AE31" i="7"/>
  <c r="AF31" i="7" s="1"/>
  <c r="AG31" i="7" s="1"/>
  <c r="AE32" i="7"/>
  <c r="AE33" i="7"/>
  <c r="AE34" i="7"/>
  <c r="AE35" i="7"/>
  <c r="AF35" i="7" s="1"/>
  <c r="AG35" i="7" s="1"/>
  <c r="AE36" i="7"/>
  <c r="AE37" i="7"/>
  <c r="AE38" i="7"/>
  <c r="AE39" i="7"/>
  <c r="AF39" i="7" s="1"/>
  <c r="AG39" i="7" s="1"/>
  <c r="AE40" i="7"/>
  <c r="AE41" i="7"/>
  <c r="AE42" i="7"/>
  <c r="AE43" i="7"/>
  <c r="AF43" i="7" s="1"/>
  <c r="AG43" i="7" s="1"/>
  <c r="AE44" i="7"/>
  <c r="AE45" i="7"/>
  <c r="AE46" i="7"/>
  <c r="AE47" i="7"/>
  <c r="AF47" i="7" s="1"/>
  <c r="AG47" i="7" s="1"/>
  <c r="AE48" i="7"/>
  <c r="AE11" i="7"/>
  <c r="AE10" i="7"/>
  <c r="AF10" i="7" s="1"/>
  <c r="R10" i="7"/>
  <c r="S10" i="7" s="1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11" i="7"/>
  <c r="CY48" i="2"/>
  <c r="CX48" i="2"/>
  <c r="CW48" i="2"/>
  <c r="CY47" i="2"/>
  <c r="CX47" i="2"/>
  <c r="CW47" i="2"/>
  <c r="CY46" i="2"/>
  <c r="CX46" i="2"/>
  <c r="CW46" i="2"/>
  <c r="CY45" i="2"/>
  <c r="CX45" i="2"/>
  <c r="CW45" i="2"/>
  <c r="CY44" i="2"/>
  <c r="CX44" i="2"/>
  <c r="CW44" i="2"/>
  <c r="CY43" i="2"/>
  <c r="CX43" i="2"/>
  <c r="CW43" i="2"/>
  <c r="CY42" i="2"/>
  <c r="CX42" i="2"/>
  <c r="CW42" i="2"/>
  <c r="CY41" i="2"/>
  <c r="CX41" i="2"/>
  <c r="CW41" i="2"/>
  <c r="CY40" i="2"/>
  <c r="CX40" i="2"/>
  <c r="CW40" i="2"/>
  <c r="CY39" i="2"/>
  <c r="CX39" i="2"/>
  <c r="CW39" i="2"/>
  <c r="CY38" i="2"/>
  <c r="CX38" i="2"/>
  <c r="CW38" i="2"/>
  <c r="CY37" i="2"/>
  <c r="CX37" i="2"/>
  <c r="CW37" i="2"/>
  <c r="CY36" i="2"/>
  <c r="CX36" i="2"/>
  <c r="CW36" i="2"/>
  <c r="CY35" i="2"/>
  <c r="CX35" i="2"/>
  <c r="CW35" i="2"/>
  <c r="CY34" i="2"/>
  <c r="CX34" i="2"/>
  <c r="CW34" i="2"/>
  <c r="CY33" i="2"/>
  <c r="CX33" i="2"/>
  <c r="CW33" i="2"/>
  <c r="CY32" i="2"/>
  <c r="CX32" i="2"/>
  <c r="CW32" i="2"/>
  <c r="CY31" i="2"/>
  <c r="CX31" i="2"/>
  <c r="CW31" i="2"/>
  <c r="CY30" i="2"/>
  <c r="CX30" i="2"/>
  <c r="CW30" i="2"/>
  <c r="CY29" i="2"/>
  <c r="CX29" i="2"/>
  <c r="CW29" i="2"/>
  <c r="CY28" i="2"/>
  <c r="CX28" i="2"/>
  <c r="CW28" i="2"/>
  <c r="CY27" i="2"/>
  <c r="CX27" i="2"/>
  <c r="CW27" i="2"/>
  <c r="CY26" i="2"/>
  <c r="CX26" i="2"/>
  <c r="CW26" i="2"/>
  <c r="CY25" i="2"/>
  <c r="CX25" i="2"/>
  <c r="CW25" i="2"/>
  <c r="CY24" i="2"/>
  <c r="CX24" i="2"/>
  <c r="CW24" i="2"/>
  <c r="CY23" i="2"/>
  <c r="CX23" i="2"/>
  <c r="CW23" i="2"/>
  <c r="CY22" i="2"/>
  <c r="CX22" i="2"/>
  <c r="CW22" i="2"/>
  <c r="CY21" i="2"/>
  <c r="CX21" i="2"/>
  <c r="CW21" i="2"/>
  <c r="CY20" i="2"/>
  <c r="CX20" i="2"/>
  <c r="CW20" i="2"/>
  <c r="CY19" i="2"/>
  <c r="CX19" i="2"/>
  <c r="CW19" i="2"/>
  <c r="CY18" i="2"/>
  <c r="CX18" i="2"/>
  <c r="CW18" i="2"/>
  <c r="CY17" i="2"/>
  <c r="CX17" i="2"/>
  <c r="CW17" i="2"/>
  <c r="CY16" i="2"/>
  <c r="CX16" i="2"/>
  <c r="CW16" i="2"/>
  <c r="CY15" i="2"/>
  <c r="CX15" i="2"/>
  <c r="CW15" i="2"/>
  <c r="CY14" i="2"/>
  <c r="CX14" i="2"/>
  <c r="CW14" i="2"/>
  <c r="CY13" i="2"/>
  <c r="CX13" i="2"/>
  <c r="CW13" i="2"/>
  <c r="CY12" i="2"/>
  <c r="CX12" i="2"/>
  <c r="CW12" i="2"/>
  <c r="CY11" i="2"/>
  <c r="CX11" i="2"/>
  <c r="CW11" i="2"/>
  <c r="BQ48" i="2"/>
  <c r="BP48" i="2"/>
  <c r="BO48" i="2"/>
  <c r="BQ47" i="2"/>
  <c r="BP47" i="2"/>
  <c r="BO47" i="2"/>
  <c r="BQ46" i="2"/>
  <c r="BP46" i="2"/>
  <c r="BO46" i="2"/>
  <c r="BQ45" i="2"/>
  <c r="BP45" i="2"/>
  <c r="BO45" i="2"/>
  <c r="BQ44" i="2"/>
  <c r="BP44" i="2"/>
  <c r="BO44" i="2"/>
  <c r="BQ43" i="2"/>
  <c r="BP43" i="2"/>
  <c r="BO43" i="2"/>
  <c r="BQ42" i="2"/>
  <c r="BP42" i="2"/>
  <c r="BO42" i="2"/>
  <c r="BQ41" i="2"/>
  <c r="BP41" i="2"/>
  <c r="BO41" i="2"/>
  <c r="BQ40" i="2"/>
  <c r="BP40" i="2"/>
  <c r="BO40" i="2"/>
  <c r="BQ39" i="2"/>
  <c r="BP39" i="2"/>
  <c r="BO39" i="2"/>
  <c r="BQ38" i="2"/>
  <c r="BP38" i="2"/>
  <c r="BO38" i="2"/>
  <c r="BQ37" i="2"/>
  <c r="BP37" i="2"/>
  <c r="BO37" i="2"/>
  <c r="BQ36" i="2"/>
  <c r="BP36" i="2"/>
  <c r="BO36" i="2"/>
  <c r="BQ35" i="2"/>
  <c r="BP35" i="2"/>
  <c r="BO35" i="2"/>
  <c r="BQ34" i="2"/>
  <c r="BP34" i="2"/>
  <c r="BO34" i="2"/>
  <c r="BQ33" i="2"/>
  <c r="BP33" i="2"/>
  <c r="BO33" i="2"/>
  <c r="BQ32" i="2"/>
  <c r="BP32" i="2"/>
  <c r="BO32" i="2"/>
  <c r="BQ31" i="2"/>
  <c r="BP31" i="2"/>
  <c r="BO31" i="2"/>
  <c r="BQ30" i="2"/>
  <c r="BP30" i="2"/>
  <c r="BO30" i="2"/>
  <c r="BQ29" i="2"/>
  <c r="BP29" i="2"/>
  <c r="BO29" i="2"/>
  <c r="BQ28" i="2"/>
  <c r="BP28" i="2"/>
  <c r="BO28" i="2"/>
  <c r="BQ27" i="2"/>
  <c r="BP27" i="2"/>
  <c r="BO27" i="2"/>
  <c r="BQ26" i="2"/>
  <c r="BP26" i="2"/>
  <c r="BO26" i="2"/>
  <c r="BQ25" i="2"/>
  <c r="BP25" i="2"/>
  <c r="BO25" i="2"/>
  <c r="BQ24" i="2"/>
  <c r="BP24" i="2"/>
  <c r="BO24" i="2"/>
  <c r="BQ23" i="2"/>
  <c r="BP23" i="2"/>
  <c r="BO23" i="2"/>
  <c r="BQ22" i="2"/>
  <c r="BP22" i="2"/>
  <c r="BO22" i="2"/>
  <c r="BQ21" i="2"/>
  <c r="BP21" i="2"/>
  <c r="BO21" i="2"/>
  <c r="BQ20" i="2"/>
  <c r="BP20" i="2"/>
  <c r="BO20" i="2"/>
  <c r="BQ19" i="2"/>
  <c r="BP19" i="2"/>
  <c r="BO19" i="2"/>
  <c r="BQ18" i="2"/>
  <c r="BP18" i="2"/>
  <c r="BO18" i="2"/>
  <c r="BQ17" i="2"/>
  <c r="BP17" i="2"/>
  <c r="BO17" i="2"/>
  <c r="BQ16" i="2"/>
  <c r="BP16" i="2"/>
  <c r="BO16" i="2"/>
  <c r="BQ15" i="2"/>
  <c r="BP15" i="2"/>
  <c r="BO15" i="2"/>
  <c r="BQ14" i="2"/>
  <c r="BP14" i="2"/>
  <c r="BO14" i="2"/>
  <c r="BQ13" i="2"/>
  <c r="BP13" i="2"/>
  <c r="BO13" i="2"/>
  <c r="BQ12" i="2"/>
  <c r="BP12" i="2"/>
  <c r="BO12" i="2"/>
  <c r="BQ11" i="2"/>
  <c r="BP11" i="2"/>
  <c r="BO11" i="2"/>
  <c r="AG12" i="2"/>
  <c r="AH12" i="2"/>
  <c r="AI12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G45" i="2"/>
  <c r="AH45" i="2"/>
  <c r="AI45" i="2"/>
  <c r="AG46" i="2"/>
  <c r="AH46" i="2"/>
  <c r="AI46" i="2"/>
  <c r="AG47" i="2"/>
  <c r="AH47" i="2"/>
  <c r="AI47" i="2"/>
  <c r="AG48" i="2"/>
  <c r="AH48" i="2"/>
  <c r="AI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1" i="2"/>
  <c r="K6" i="1"/>
  <c r="BR4" i="2" l="1"/>
  <c r="AS48" i="7"/>
  <c r="AT48" i="7" s="1"/>
  <c r="AS40" i="7"/>
  <c r="AT40" i="7" s="1"/>
  <c r="AS32" i="7"/>
  <c r="AT32" i="7" s="1"/>
  <c r="AS28" i="7"/>
  <c r="AT28" i="7" s="1"/>
  <c r="AS20" i="7"/>
  <c r="AT20" i="7" s="1"/>
  <c r="AS12" i="7"/>
  <c r="AT12" i="7" s="1"/>
  <c r="AS10" i="7"/>
  <c r="AS44" i="7"/>
  <c r="AT44" i="7" s="1"/>
  <c r="AS36" i="7"/>
  <c r="AT36" i="7" s="1"/>
  <c r="AS24" i="7"/>
  <c r="AT24" i="7" s="1"/>
  <c r="AS16" i="7"/>
  <c r="AT16" i="7" s="1"/>
  <c r="AS11" i="7"/>
  <c r="AT11" i="7" s="1"/>
  <c r="AS46" i="7"/>
  <c r="AT46" i="7" s="1"/>
  <c r="AS42" i="7"/>
  <c r="AT42" i="7" s="1"/>
  <c r="AS38" i="7"/>
  <c r="AT38" i="7" s="1"/>
  <c r="AS34" i="7"/>
  <c r="AT34" i="7" s="1"/>
  <c r="AS30" i="7"/>
  <c r="AT30" i="7" s="1"/>
  <c r="AS26" i="7"/>
  <c r="AT26" i="7" s="1"/>
  <c r="AS22" i="7"/>
  <c r="AT22" i="7" s="1"/>
  <c r="AS18" i="7"/>
  <c r="AT18" i="7" s="1"/>
  <c r="AS14" i="7"/>
  <c r="AT14" i="7" s="1"/>
  <c r="S39" i="7"/>
  <c r="T39" i="7" s="1"/>
  <c r="S35" i="7"/>
  <c r="T35" i="7" s="1"/>
  <c r="S15" i="7"/>
  <c r="T15" i="7" s="1"/>
  <c r="S11" i="7"/>
  <c r="T11" i="7" s="1"/>
  <c r="S45" i="7"/>
  <c r="T45" i="7" s="1"/>
  <c r="S41" i="7"/>
  <c r="S37" i="7"/>
  <c r="T37" i="7" s="1"/>
  <c r="S33" i="7"/>
  <c r="T33" i="7" s="1"/>
  <c r="AJ28" i="2"/>
  <c r="AH28" i="7" s="1"/>
  <c r="AM28" i="7" s="1"/>
  <c r="AJ24" i="2"/>
  <c r="AH24" i="7" s="1"/>
  <c r="AM24" i="7" s="1"/>
  <c r="AJ20" i="2"/>
  <c r="AH20" i="7" s="1"/>
  <c r="AM20" i="7" s="1"/>
  <c r="AN20" i="7" s="1"/>
  <c r="AO20" i="7" s="1"/>
  <c r="AJ16" i="2"/>
  <c r="AH16" i="7" s="1"/>
  <c r="AM16" i="7" s="1"/>
  <c r="AN16" i="7" s="1"/>
  <c r="AO16" i="7" s="1"/>
  <c r="S29" i="7"/>
  <c r="T29" i="7" s="1"/>
  <c r="S25" i="7"/>
  <c r="T25" i="7" s="1"/>
  <c r="S21" i="7"/>
  <c r="T21" i="7" s="1"/>
  <c r="AF17" i="7"/>
  <c r="AG17" i="7" s="1"/>
  <c r="AF46" i="7"/>
  <c r="AG46" i="7" s="1"/>
  <c r="AF42" i="7"/>
  <c r="AG42" i="7" s="1"/>
  <c r="AF38" i="7"/>
  <c r="AG38" i="7" s="1"/>
  <c r="AF34" i="7"/>
  <c r="AG34" i="7" s="1"/>
  <c r="AF30" i="7"/>
  <c r="AG30" i="7" s="1"/>
  <c r="AF26" i="7"/>
  <c r="AG26" i="7" s="1"/>
  <c r="AF22" i="7"/>
  <c r="AG22" i="7" s="1"/>
  <c r="AF18" i="7"/>
  <c r="AG18" i="7" s="1"/>
  <c r="AF14" i="7"/>
  <c r="AG14" i="7" s="1"/>
  <c r="AF29" i="7"/>
  <c r="AG29" i="7" s="1"/>
  <c r="AF13" i="7"/>
  <c r="AG13" i="7" s="1"/>
  <c r="AF45" i="7"/>
  <c r="AG45" i="7" s="1"/>
  <c r="AF41" i="7"/>
  <c r="AG41" i="7" s="1"/>
  <c r="AF37" i="7"/>
  <c r="AG37" i="7" s="1"/>
  <c r="AF25" i="7"/>
  <c r="AG25" i="7" s="1"/>
  <c r="AF48" i="7"/>
  <c r="AG48" i="7" s="1"/>
  <c r="AF44" i="7"/>
  <c r="AG44" i="7" s="1"/>
  <c r="AF40" i="7"/>
  <c r="AG40" i="7" s="1"/>
  <c r="AF36" i="7"/>
  <c r="AG36" i="7" s="1"/>
  <c r="AF32" i="7"/>
  <c r="AG32" i="7" s="1"/>
  <c r="AF28" i="7"/>
  <c r="AG28" i="7" s="1"/>
  <c r="AF24" i="7"/>
  <c r="AG24" i="7" s="1"/>
  <c r="AF20" i="7"/>
  <c r="AG20" i="7" s="1"/>
  <c r="AF16" i="7"/>
  <c r="AG16" i="7" s="1"/>
  <c r="AF12" i="7"/>
  <c r="AG12" i="7" s="1"/>
  <c r="AF21" i="7"/>
  <c r="AG21" i="7" s="1"/>
  <c r="S23" i="7"/>
  <c r="T23" i="7" s="1"/>
  <c r="S19" i="7"/>
  <c r="T19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47" i="7"/>
  <c r="T47" i="7" s="1"/>
  <c r="S31" i="7"/>
  <c r="T31" i="7" s="1"/>
  <c r="S14" i="7"/>
  <c r="T14" i="7" s="1"/>
  <c r="S43" i="7"/>
  <c r="T43" i="7" s="1"/>
  <c r="S27" i="7"/>
  <c r="T27" i="7" s="1"/>
  <c r="AJ48" i="2"/>
  <c r="AH48" i="7" s="1"/>
  <c r="AM48" i="7" s="1"/>
  <c r="AJ44" i="2"/>
  <c r="AH44" i="7" s="1"/>
  <c r="AM44" i="7" s="1"/>
  <c r="AJ40" i="2"/>
  <c r="AH40" i="7" s="1"/>
  <c r="AM40" i="7" s="1"/>
  <c r="AJ41" i="2"/>
  <c r="AH41" i="7" s="1"/>
  <c r="AM41" i="7" s="1"/>
  <c r="AN41" i="7" s="1"/>
  <c r="AO41" i="7" s="1"/>
  <c r="AJ46" i="2"/>
  <c r="AH46" i="7" s="1"/>
  <c r="AM46" i="7" s="1"/>
  <c r="AN46" i="7" s="1"/>
  <c r="AO46" i="7" s="1"/>
  <c r="AJ32" i="2"/>
  <c r="AH32" i="7" s="1"/>
  <c r="AM32" i="7" s="1"/>
  <c r="AN32" i="7" s="1"/>
  <c r="AO32" i="7" s="1"/>
  <c r="AJ27" i="2"/>
  <c r="AH27" i="7" s="1"/>
  <c r="AM27" i="7" s="1"/>
  <c r="AN27" i="7" s="1"/>
  <c r="AO27" i="7" s="1"/>
  <c r="AJ26" i="2"/>
  <c r="AH26" i="7" s="1"/>
  <c r="AM26" i="7" s="1"/>
  <c r="AN26" i="7" s="1"/>
  <c r="AO26" i="7" s="1"/>
  <c r="AJ25" i="2"/>
  <c r="AH25" i="7" s="1"/>
  <c r="AM25" i="7" s="1"/>
  <c r="AN25" i="7" s="1"/>
  <c r="AO25" i="7" s="1"/>
  <c r="AJ23" i="2"/>
  <c r="AH23" i="7" s="1"/>
  <c r="AM23" i="7" s="1"/>
  <c r="AN23" i="7" s="1"/>
  <c r="AO23" i="7" s="1"/>
  <c r="AJ22" i="2"/>
  <c r="AH22" i="7" s="1"/>
  <c r="AM22" i="7" s="1"/>
  <c r="AN22" i="7" s="1"/>
  <c r="AO22" i="7" s="1"/>
  <c r="AJ21" i="2"/>
  <c r="AH21" i="7" s="1"/>
  <c r="AM21" i="7" s="1"/>
  <c r="AN21" i="7" s="1"/>
  <c r="AO21" i="7" s="1"/>
  <c r="AJ19" i="2"/>
  <c r="AH19" i="7" s="1"/>
  <c r="AM19" i="7" s="1"/>
  <c r="AN19" i="7" s="1"/>
  <c r="AO19" i="7" s="1"/>
  <c r="AJ18" i="2"/>
  <c r="AH18" i="7" s="1"/>
  <c r="AM18" i="7" s="1"/>
  <c r="AN18" i="7" s="1"/>
  <c r="AO18" i="7" s="1"/>
  <c r="AJ17" i="2"/>
  <c r="AH17" i="7" s="1"/>
  <c r="AM17" i="7" s="1"/>
  <c r="AN17" i="7" s="1"/>
  <c r="AO17" i="7" s="1"/>
  <c r="AJ15" i="2"/>
  <c r="AH15" i="7" s="1"/>
  <c r="AM15" i="7" s="1"/>
  <c r="AN15" i="7" s="1"/>
  <c r="AO15" i="7" s="1"/>
  <c r="AJ14" i="2"/>
  <c r="AH14" i="7" s="1"/>
  <c r="AM14" i="7" s="1"/>
  <c r="AN14" i="7" s="1"/>
  <c r="AO14" i="7" s="1"/>
  <c r="AJ12" i="2"/>
  <c r="AH12" i="7" s="1"/>
  <c r="AM12" i="7" s="1"/>
  <c r="AN12" i="7" s="1"/>
  <c r="AO12" i="7" s="1"/>
  <c r="AJ47" i="2"/>
  <c r="AH47" i="7" s="1"/>
  <c r="AM47" i="7" s="1"/>
  <c r="AN47" i="7" s="1"/>
  <c r="AO47" i="7" s="1"/>
  <c r="AJ45" i="2"/>
  <c r="AH45" i="7" s="1"/>
  <c r="AM45" i="7" s="1"/>
  <c r="AJ43" i="2"/>
  <c r="AH43" i="7" s="1"/>
  <c r="AM43" i="7" s="1"/>
  <c r="AN43" i="7" s="1"/>
  <c r="AO43" i="7" s="1"/>
  <c r="AJ42" i="2"/>
  <c r="AH42" i="7" s="1"/>
  <c r="AM42" i="7" s="1"/>
  <c r="AN42" i="7" s="1"/>
  <c r="AO42" i="7" s="1"/>
  <c r="AJ39" i="2"/>
  <c r="AH39" i="7" s="1"/>
  <c r="AM39" i="7" s="1"/>
  <c r="AN39" i="7" s="1"/>
  <c r="AO39" i="7" s="1"/>
  <c r="AJ38" i="2"/>
  <c r="AH38" i="7" s="1"/>
  <c r="AM38" i="7" s="1"/>
  <c r="AN38" i="7" s="1"/>
  <c r="AO38" i="7" s="1"/>
  <c r="AJ37" i="2"/>
  <c r="AH37" i="7" s="1"/>
  <c r="AM37" i="7" s="1"/>
  <c r="AN37" i="7" s="1"/>
  <c r="AO37" i="7" s="1"/>
  <c r="AJ36" i="2"/>
  <c r="AH36" i="7" s="1"/>
  <c r="AM36" i="7" s="1"/>
  <c r="AN36" i="7" s="1"/>
  <c r="AO36" i="7" s="1"/>
  <c r="AJ35" i="2"/>
  <c r="AH35" i="7" s="1"/>
  <c r="AM35" i="7" s="1"/>
  <c r="AN35" i="7" s="1"/>
  <c r="AO35" i="7" s="1"/>
  <c r="AJ34" i="2"/>
  <c r="AH34" i="7" s="1"/>
  <c r="AM34" i="7" s="1"/>
  <c r="AN34" i="7" s="1"/>
  <c r="AO34" i="7" s="1"/>
  <c r="AJ33" i="2"/>
  <c r="AH33" i="7" s="1"/>
  <c r="AM33" i="7" s="1"/>
  <c r="AN33" i="7" s="1"/>
  <c r="AO33" i="7" s="1"/>
  <c r="AJ31" i="2"/>
  <c r="AH31" i="7" s="1"/>
  <c r="AM31" i="7" s="1"/>
  <c r="AN31" i="7" s="1"/>
  <c r="AO31" i="7" s="1"/>
  <c r="AJ30" i="2"/>
  <c r="AH30" i="7" s="1"/>
  <c r="AM30" i="7" s="1"/>
  <c r="AN30" i="7" s="1"/>
  <c r="AO30" i="7" s="1"/>
  <c r="AJ29" i="2"/>
  <c r="AH29" i="7" s="1"/>
  <c r="AM29" i="7" s="1"/>
  <c r="AN29" i="7" s="1"/>
  <c r="AO29" i="7" s="1"/>
  <c r="AF20" i="8"/>
  <c r="AG20" i="8" s="1"/>
  <c r="AF22" i="8"/>
  <c r="AG22" i="8" s="1"/>
  <c r="AF34" i="8"/>
  <c r="AG34" i="8" s="1"/>
  <c r="AF10" i="8"/>
  <c r="S14" i="8"/>
  <c r="T14" i="8" s="1"/>
  <c r="S15" i="8"/>
  <c r="T15" i="8" s="1"/>
  <c r="AF16" i="8"/>
  <c r="AG16" i="8" s="1"/>
  <c r="AF19" i="8"/>
  <c r="AG19" i="8" s="1"/>
  <c r="S37" i="8"/>
  <c r="T37" i="8" s="1"/>
  <c r="AF38" i="8"/>
  <c r="AG38" i="8" s="1"/>
  <c r="AF46" i="8"/>
  <c r="AG46" i="8" s="1"/>
  <c r="AF15" i="8"/>
  <c r="AG15" i="8" s="1"/>
  <c r="AS16" i="8"/>
  <c r="AT16" i="8" s="1"/>
  <c r="S22" i="8"/>
  <c r="T22" i="8" s="1"/>
  <c r="S23" i="8"/>
  <c r="T23" i="8" s="1"/>
  <c r="AF24" i="8"/>
  <c r="AG24" i="8" s="1"/>
  <c r="AF26" i="8"/>
  <c r="AG26" i="8" s="1"/>
  <c r="S29" i="8"/>
  <c r="T29" i="8" s="1"/>
  <c r="AF30" i="8"/>
  <c r="AG30" i="8" s="1"/>
  <c r="S35" i="8"/>
  <c r="T35" i="8" s="1"/>
  <c r="AF37" i="8"/>
  <c r="AG37" i="8" s="1"/>
  <c r="S40" i="8"/>
  <c r="T40" i="8" s="1"/>
  <c r="S44" i="8"/>
  <c r="T44" i="8" s="1"/>
  <c r="AF45" i="8"/>
  <c r="AG45" i="8" s="1"/>
  <c r="S48" i="8"/>
  <c r="T48" i="8" s="1"/>
  <c r="AF11" i="8"/>
  <c r="AG11" i="8" s="1"/>
  <c r="AF12" i="8"/>
  <c r="AG12" i="8" s="1"/>
  <c r="AF14" i="8"/>
  <c r="AG14" i="8" s="1"/>
  <c r="AF23" i="8"/>
  <c r="AG23" i="8" s="1"/>
  <c r="S11" i="9"/>
  <c r="T11" i="9" s="1"/>
  <c r="S31" i="9"/>
  <c r="T31" i="9" s="1"/>
  <c r="AF10" i="9"/>
  <c r="S18" i="9"/>
  <c r="T18" i="9" s="1"/>
  <c r="AF19" i="9"/>
  <c r="AG19" i="9" s="1"/>
  <c r="AS20" i="9"/>
  <c r="AT20" i="9" s="1"/>
  <c r="S27" i="9"/>
  <c r="T27" i="9" s="1"/>
  <c r="AF28" i="9"/>
  <c r="AG28" i="9" s="1"/>
  <c r="AF11" i="9"/>
  <c r="AG11" i="9" s="1"/>
  <c r="S13" i="9"/>
  <c r="T13" i="9" s="1"/>
  <c r="S15" i="9"/>
  <c r="T15" i="9" s="1"/>
  <c r="S17" i="9"/>
  <c r="T17" i="9" s="1"/>
  <c r="S19" i="9"/>
  <c r="T19" i="9" s="1"/>
  <c r="AF20" i="9"/>
  <c r="AG20" i="9" s="1"/>
  <c r="S22" i="9"/>
  <c r="T22" i="9" s="1"/>
  <c r="S26" i="9"/>
  <c r="T26" i="9" s="1"/>
  <c r="S30" i="9"/>
  <c r="T30" i="9" s="1"/>
  <c r="AF31" i="9"/>
  <c r="AG31" i="9" s="1"/>
  <c r="AF43" i="9"/>
  <c r="AG43" i="9" s="1"/>
  <c r="AS11" i="9"/>
  <c r="AT11" i="9" s="1"/>
  <c r="AF13" i="9"/>
  <c r="AG13" i="9" s="1"/>
  <c r="AF14" i="9"/>
  <c r="AG14" i="9" s="1"/>
  <c r="AF15" i="9"/>
  <c r="AG15" i="9" s="1"/>
  <c r="AF16" i="9"/>
  <c r="AG16" i="9" s="1"/>
  <c r="AF18" i="9"/>
  <c r="AG18" i="9" s="1"/>
  <c r="AS24" i="9"/>
  <c r="AT24" i="9" s="1"/>
  <c r="AS25" i="9"/>
  <c r="AT25" i="9" s="1"/>
  <c r="AF27" i="9"/>
  <c r="AG27" i="9" s="1"/>
  <c r="AS28" i="9"/>
  <c r="AT28" i="9" s="1"/>
  <c r="AF35" i="9"/>
  <c r="AG35" i="9" s="1"/>
  <c r="S42" i="7"/>
  <c r="T42" i="7" s="1"/>
  <c r="S34" i="7"/>
  <c r="T34" i="7" s="1"/>
  <c r="S22" i="7"/>
  <c r="T22" i="7" s="1"/>
  <c r="S13" i="7"/>
  <c r="T13" i="7" s="1"/>
  <c r="S46" i="7"/>
  <c r="T46" i="7" s="1"/>
  <c r="S38" i="7"/>
  <c r="T38" i="7" s="1"/>
  <c r="S30" i="7"/>
  <c r="T30" i="7" s="1"/>
  <c r="S26" i="7"/>
  <c r="T26" i="7" s="1"/>
  <c r="S18" i="7"/>
  <c r="T18" i="7" s="1"/>
  <c r="S17" i="7"/>
  <c r="T17" i="7" s="1"/>
  <c r="AF11" i="7"/>
  <c r="AG11" i="7" s="1"/>
  <c r="AS47" i="7"/>
  <c r="AT47" i="7" s="1"/>
  <c r="AS45" i="7"/>
  <c r="AT45" i="7" s="1"/>
  <c r="AS43" i="7"/>
  <c r="AT43" i="7" s="1"/>
  <c r="AS41" i="7"/>
  <c r="AT41" i="7" s="1"/>
  <c r="AS39" i="7"/>
  <c r="AT39" i="7" s="1"/>
  <c r="AS37" i="7"/>
  <c r="AT37" i="7" s="1"/>
  <c r="AS35" i="7"/>
  <c r="AT35" i="7" s="1"/>
  <c r="AS33" i="7"/>
  <c r="AT33" i="7" s="1"/>
  <c r="AS31" i="7"/>
  <c r="AT31" i="7" s="1"/>
  <c r="AS29" i="7"/>
  <c r="AT29" i="7" s="1"/>
  <c r="AS27" i="7"/>
  <c r="AT27" i="7" s="1"/>
  <c r="AS25" i="7"/>
  <c r="AT25" i="7" s="1"/>
  <c r="AS23" i="7"/>
  <c r="AT23" i="7" s="1"/>
  <c r="AS21" i="7"/>
  <c r="AT21" i="7" s="1"/>
  <c r="AS19" i="7"/>
  <c r="AT19" i="7" s="1"/>
  <c r="AS17" i="7"/>
  <c r="AT17" i="7" s="1"/>
  <c r="AS15" i="7"/>
  <c r="AT15" i="7" s="1"/>
  <c r="BR15" i="2"/>
  <c r="AH15" i="9" s="1"/>
  <c r="AM15" i="9" s="1"/>
  <c r="AN15" i="9" s="1"/>
  <c r="AO15" i="9" s="1"/>
  <c r="AU15" i="9" s="1"/>
  <c r="AV15" i="9" s="1"/>
  <c r="AW15" i="9" s="1"/>
  <c r="BR19" i="2"/>
  <c r="AH19" i="9" s="1"/>
  <c r="AM19" i="9" s="1"/>
  <c r="AN19" i="9" s="1"/>
  <c r="AO19" i="9" s="1"/>
  <c r="BR23" i="2"/>
  <c r="AH23" i="9" s="1"/>
  <c r="AM23" i="9" s="1"/>
  <c r="AN23" i="9" s="1"/>
  <c r="AO23" i="9" s="1"/>
  <c r="BR27" i="2"/>
  <c r="AH27" i="9" s="1"/>
  <c r="AM27" i="9" s="1"/>
  <c r="AN27" i="9" s="1"/>
  <c r="AO27" i="9" s="1"/>
  <c r="BR31" i="2"/>
  <c r="AH31" i="9" s="1"/>
  <c r="AM31" i="9" s="1"/>
  <c r="AN31" i="9" s="1"/>
  <c r="AO31" i="9" s="1"/>
  <c r="AU31" i="9" s="1"/>
  <c r="AV31" i="9" s="1"/>
  <c r="AW31" i="9" s="1"/>
  <c r="BR35" i="2"/>
  <c r="AH35" i="9" s="1"/>
  <c r="AM35" i="9" s="1"/>
  <c r="AN35" i="9" s="1"/>
  <c r="AO35" i="9" s="1"/>
  <c r="BR39" i="2"/>
  <c r="AH39" i="9" s="1"/>
  <c r="AM39" i="9" s="1"/>
  <c r="AN39" i="9" s="1"/>
  <c r="AO39" i="9" s="1"/>
  <c r="BR43" i="2"/>
  <c r="AH43" i="9" s="1"/>
  <c r="AM43" i="9" s="1"/>
  <c r="AN43" i="9" s="1"/>
  <c r="AO43" i="9" s="1"/>
  <c r="BR47" i="2"/>
  <c r="AH47" i="9" s="1"/>
  <c r="AM47" i="9" s="1"/>
  <c r="AN47" i="9" s="1"/>
  <c r="AO47" i="9" s="1"/>
  <c r="CZ15" i="2"/>
  <c r="AH15" i="8" s="1"/>
  <c r="AM15" i="8" s="1"/>
  <c r="AN15" i="8" s="1"/>
  <c r="AO15" i="8" s="1"/>
  <c r="AU15" i="8" s="1"/>
  <c r="AV15" i="8" s="1"/>
  <c r="AW15" i="8" s="1"/>
  <c r="CZ19" i="2"/>
  <c r="AH19" i="8" s="1"/>
  <c r="AM19" i="8" s="1"/>
  <c r="AN19" i="8" s="1"/>
  <c r="AO19" i="8" s="1"/>
  <c r="AU19" i="8" s="1"/>
  <c r="AV19" i="8" s="1"/>
  <c r="AW19" i="8" s="1"/>
  <c r="CZ23" i="2"/>
  <c r="AH23" i="8" s="1"/>
  <c r="AM23" i="8" s="1"/>
  <c r="AN23" i="8" s="1"/>
  <c r="AO23" i="8" s="1"/>
  <c r="CZ27" i="2"/>
  <c r="AH27" i="8" s="1"/>
  <c r="AM27" i="8" s="1"/>
  <c r="AN27" i="8" s="1"/>
  <c r="AO27" i="8" s="1"/>
  <c r="CZ31" i="2"/>
  <c r="AH31" i="8" s="1"/>
  <c r="AM31" i="8" s="1"/>
  <c r="AN31" i="8" s="1"/>
  <c r="AO31" i="8" s="1"/>
  <c r="CZ35" i="2"/>
  <c r="AH35" i="8" s="1"/>
  <c r="AM35" i="8" s="1"/>
  <c r="AN35" i="8" s="1"/>
  <c r="AO35" i="8" s="1"/>
  <c r="CZ39" i="2"/>
  <c r="AH39" i="8" s="1"/>
  <c r="AM39" i="8" s="1"/>
  <c r="AN39" i="8" s="1"/>
  <c r="AO39" i="8" s="1"/>
  <c r="CZ43" i="2"/>
  <c r="AH43" i="8" s="1"/>
  <c r="AM43" i="8" s="1"/>
  <c r="AN43" i="8" s="1"/>
  <c r="AO43" i="8" s="1"/>
  <c r="CZ47" i="2"/>
  <c r="AH47" i="8" s="1"/>
  <c r="AM47" i="8" s="1"/>
  <c r="AN47" i="8" s="1"/>
  <c r="AO47" i="8" s="1"/>
  <c r="BR14" i="2"/>
  <c r="AH14" i="9" s="1"/>
  <c r="AM14" i="9" s="1"/>
  <c r="AN14" i="9" s="1"/>
  <c r="AO14" i="9" s="1"/>
  <c r="BR18" i="2"/>
  <c r="AH18" i="9" s="1"/>
  <c r="AM18" i="9" s="1"/>
  <c r="AN18" i="9" s="1"/>
  <c r="AO18" i="9" s="1"/>
  <c r="BR22" i="2"/>
  <c r="AH22" i="9" s="1"/>
  <c r="AM22" i="9" s="1"/>
  <c r="AN22" i="9" s="1"/>
  <c r="AO22" i="9" s="1"/>
  <c r="AU22" i="9" s="1"/>
  <c r="AV22" i="9" s="1"/>
  <c r="AW22" i="9" s="1"/>
  <c r="BR26" i="2"/>
  <c r="AH26" i="9" s="1"/>
  <c r="AM26" i="9" s="1"/>
  <c r="AN26" i="9" s="1"/>
  <c r="AO26" i="9" s="1"/>
  <c r="BR30" i="2"/>
  <c r="AH30" i="9" s="1"/>
  <c r="AM30" i="9" s="1"/>
  <c r="AN30" i="9" s="1"/>
  <c r="AO30" i="9" s="1"/>
  <c r="BR34" i="2"/>
  <c r="AH34" i="9" s="1"/>
  <c r="AM34" i="9" s="1"/>
  <c r="AN34" i="9" s="1"/>
  <c r="AO34" i="9" s="1"/>
  <c r="BR38" i="2"/>
  <c r="AH38" i="9" s="1"/>
  <c r="AM38" i="9" s="1"/>
  <c r="AN38" i="9" s="1"/>
  <c r="AO38" i="9" s="1"/>
  <c r="BR42" i="2"/>
  <c r="AH42" i="9" s="1"/>
  <c r="AM42" i="9" s="1"/>
  <c r="AN42" i="9" s="1"/>
  <c r="AO42" i="9" s="1"/>
  <c r="BR46" i="2"/>
  <c r="AH46" i="9" s="1"/>
  <c r="AM46" i="9" s="1"/>
  <c r="AN46" i="9" s="1"/>
  <c r="AO46" i="9" s="1"/>
  <c r="CZ14" i="2"/>
  <c r="AH14" i="8" s="1"/>
  <c r="AM14" i="8" s="1"/>
  <c r="AN14" i="8" s="1"/>
  <c r="AO14" i="8" s="1"/>
  <c r="CZ18" i="2"/>
  <c r="AH18" i="8" s="1"/>
  <c r="AM18" i="8" s="1"/>
  <c r="AN18" i="8" s="1"/>
  <c r="AO18" i="8" s="1"/>
  <c r="CZ22" i="2"/>
  <c r="AH22" i="8" s="1"/>
  <c r="AM22" i="8" s="1"/>
  <c r="AN22" i="8" s="1"/>
  <c r="AO22" i="8" s="1"/>
  <c r="AU22" i="8" s="1"/>
  <c r="AV22" i="8" s="1"/>
  <c r="AW22" i="8" s="1"/>
  <c r="CZ26" i="2"/>
  <c r="AH26" i="8" s="1"/>
  <c r="AM26" i="8" s="1"/>
  <c r="AN26" i="8" s="1"/>
  <c r="AO26" i="8" s="1"/>
  <c r="CZ30" i="2"/>
  <c r="AH30" i="8" s="1"/>
  <c r="AM30" i="8" s="1"/>
  <c r="AN30" i="8" s="1"/>
  <c r="AO30" i="8" s="1"/>
  <c r="CZ34" i="2"/>
  <c r="AH34" i="8" s="1"/>
  <c r="AM34" i="8" s="1"/>
  <c r="AN34" i="8" s="1"/>
  <c r="AO34" i="8" s="1"/>
  <c r="CZ38" i="2"/>
  <c r="AH38" i="8" s="1"/>
  <c r="AM38" i="8" s="1"/>
  <c r="AN38" i="8" s="1"/>
  <c r="AO38" i="8" s="1"/>
  <c r="CZ42" i="2"/>
  <c r="AH42" i="8" s="1"/>
  <c r="AM42" i="8" s="1"/>
  <c r="AN42" i="8" s="1"/>
  <c r="AO42" i="8" s="1"/>
  <c r="CZ46" i="2"/>
  <c r="AH46" i="8" s="1"/>
  <c r="AM46" i="8" s="1"/>
  <c r="AN46" i="8" s="1"/>
  <c r="AO46" i="8" s="1"/>
  <c r="CZ13" i="2"/>
  <c r="AH13" i="8" s="1"/>
  <c r="AM13" i="8" s="1"/>
  <c r="AN13" i="8" s="1"/>
  <c r="AO13" i="8" s="1"/>
  <c r="CZ17" i="2"/>
  <c r="AH17" i="8" s="1"/>
  <c r="AM17" i="8" s="1"/>
  <c r="AN17" i="8" s="1"/>
  <c r="AO17" i="8" s="1"/>
  <c r="CZ21" i="2"/>
  <c r="AH21" i="8" s="1"/>
  <c r="AM21" i="8" s="1"/>
  <c r="AN21" i="8" s="1"/>
  <c r="AO21" i="8" s="1"/>
  <c r="CZ25" i="2"/>
  <c r="AH25" i="8" s="1"/>
  <c r="AM25" i="8" s="1"/>
  <c r="AN25" i="8" s="1"/>
  <c r="AO25" i="8" s="1"/>
  <c r="CZ29" i="2"/>
  <c r="AH29" i="8" s="1"/>
  <c r="AM29" i="8" s="1"/>
  <c r="AN29" i="8" s="1"/>
  <c r="AO29" i="8" s="1"/>
  <c r="CZ33" i="2"/>
  <c r="AH33" i="8" s="1"/>
  <c r="AM33" i="8" s="1"/>
  <c r="AN33" i="8" s="1"/>
  <c r="AO33" i="8" s="1"/>
  <c r="CZ37" i="2"/>
  <c r="AH37" i="8" s="1"/>
  <c r="AM37" i="8" s="1"/>
  <c r="AN37" i="8" s="1"/>
  <c r="AO37" i="8" s="1"/>
  <c r="AU37" i="8" s="1"/>
  <c r="AV37" i="8" s="1"/>
  <c r="AW37" i="8" s="1"/>
  <c r="CZ41" i="2"/>
  <c r="AH41" i="8" s="1"/>
  <c r="AM41" i="8" s="1"/>
  <c r="AN41" i="8" s="1"/>
  <c r="AO41" i="8" s="1"/>
  <c r="CZ45" i="2"/>
  <c r="AH45" i="8" s="1"/>
  <c r="AM45" i="8" s="1"/>
  <c r="AN45" i="8" s="1"/>
  <c r="AO45" i="8" s="1"/>
  <c r="CZ6" i="2"/>
  <c r="CZ12" i="2"/>
  <c r="AH12" i="8" s="1"/>
  <c r="AM12" i="8" s="1"/>
  <c r="AN12" i="8" s="1"/>
  <c r="AO12" i="8" s="1"/>
  <c r="CZ16" i="2"/>
  <c r="AH16" i="8" s="1"/>
  <c r="AM16" i="8" s="1"/>
  <c r="AN16" i="8" s="1"/>
  <c r="AO16" i="8" s="1"/>
  <c r="CZ20" i="2"/>
  <c r="AH20" i="8" s="1"/>
  <c r="AM20" i="8" s="1"/>
  <c r="AN20" i="8" s="1"/>
  <c r="AO20" i="8" s="1"/>
  <c r="CZ24" i="2"/>
  <c r="AH24" i="8" s="1"/>
  <c r="AM24" i="8" s="1"/>
  <c r="AN24" i="8" s="1"/>
  <c r="AO24" i="8" s="1"/>
  <c r="CZ28" i="2"/>
  <c r="AH28" i="8" s="1"/>
  <c r="AM28" i="8" s="1"/>
  <c r="AN28" i="8" s="1"/>
  <c r="AO28" i="8" s="1"/>
  <c r="CZ32" i="2"/>
  <c r="AH32" i="8" s="1"/>
  <c r="AM32" i="8" s="1"/>
  <c r="AN32" i="8" s="1"/>
  <c r="AO32" i="8" s="1"/>
  <c r="CZ36" i="2"/>
  <c r="AH36" i="8" s="1"/>
  <c r="AM36" i="8" s="1"/>
  <c r="AN36" i="8" s="1"/>
  <c r="AO36" i="8" s="1"/>
  <c r="CZ40" i="2"/>
  <c r="AH40" i="8" s="1"/>
  <c r="AM40" i="8" s="1"/>
  <c r="AN40" i="8" s="1"/>
  <c r="AO40" i="8" s="1"/>
  <c r="CZ44" i="2"/>
  <c r="AH44" i="8" s="1"/>
  <c r="AM44" i="8" s="1"/>
  <c r="AN44" i="8" s="1"/>
  <c r="AO44" i="8" s="1"/>
  <c r="CZ48" i="2"/>
  <c r="AH48" i="8" s="1"/>
  <c r="AM48" i="8" s="1"/>
  <c r="AN48" i="8" s="1"/>
  <c r="AO48" i="8" s="1"/>
  <c r="BR17" i="2"/>
  <c r="AH17" i="9" s="1"/>
  <c r="AM17" i="9" s="1"/>
  <c r="AN17" i="9" s="1"/>
  <c r="AO17" i="9" s="1"/>
  <c r="AU17" i="9" s="1"/>
  <c r="AV17" i="9" s="1"/>
  <c r="AW17" i="9" s="1"/>
  <c r="BR21" i="2"/>
  <c r="AH21" i="9" s="1"/>
  <c r="AM21" i="9" s="1"/>
  <c r="AN21" i="9" s="1"/>
  <c r="AO21" i="9" s="1"/>
  <c r="BR25" i="2"/>
  <c r="AH25" i="9" s="1"/>
  <c r="AM25" i="9" s="1"/>
  <c r="AN25" i="9" s="1"/>
  <c r="AO25" i="9" s="1"/>
  <c r="BR29" i="2"/>
  <c r="AH29" i="9" s="1"/>
  <c r="AM29" i="9" s="1"/>
  <c r="AN29" i="9" s="1"/>
  <c r="AO29" i="9" s="1"/>
  <c r="BR33" i="2"/>
  <c r="AH33" i="9" s="1"/>
  <c r="AM33" i="9" s="1"/>
  <c r="AN33" i="9" s="1"/>
  <c r="AO33" i="9" s="1"/>
  <c r="BR37" i="2"/>
  <c r="AH37" i="9" s="1"/>
  <c r="AM37" i="9" s="1"/>
  <c r="AN37" i="9" s="1"/>
  <c r="AO37" i="9" s="1"/>
  <c r="BR41" i="2"/>
  <c r="AH41" i="9" s="1"/>
  <c r="AM41" i="9" s="1"/>
  <c r="AN41" i="9" s="1"/>
  <c r="AO41" i="9" s="1"/>
  <c r="BR45" i="2"/>
  <c r="AH45" i="9" s="1"/>
  <c r="AM45" i="9" s="1"/>
  <c r="AN45" i="9" s="1"/>
  <c r="AO45" i="9" s="1"/>
  <c r="BR6" i="2"/>
  <c r="BR12" i="2"/>
  <c r="AH12" i="9" s="1"/>
  <c r="AM12" i="9" s="1"/>
  <c r="AN12" i="9" s="1"/>
  <c r="AO12" i="9" s="1"/>
  <c r="BR16" i="2"/>
  <c r="AH16" i="9" s="1"/>
  <c r="AM16" i="9" s="1"/>
  <c r="AN16" i="9" s="1"/>
  <c r="AO16" i="9" s="1"/>
  <c r="BR20" i="2"/>
  <c r="AH20" i="9" s="1"/>
  <c r="AM20" i="9" s="1"/>
  <c r="AN20" i="9" s="1"/>
  <c r="AO20" i="9" s="1"/>
  <c r="BR24" i="2"/>
  <c r="AH24" i="9" s="1"/>
  <c r="AM24" i="9" s="1"/>
  <c r="AN24" i="9" s="1"/>
  <c r="AO24" i="9" s="1"/>
  <c r="BR28" i="2"/>
  <c r="AH28" i="9" s="1"/>
  <c r="AM28" i="9" s="1"/>
  <c r="AN28" i="9" s="1"/>
  <c r="AO28" i="9" s="1"/>
  <c r="BR32" i="2"/>
  <c r="AH32" i="9" s="1"/>
  <c r="AM32" i="9" s="1"/>
  <c r="AN32" i="9" s="1"/>
  <c r="AO32" i="9" s="1"/>
  <c r="BR36" i="2"/>
  <c r="AH36" i="9" s="1"/>
  <c r="AM36" i="9" s="1"/>
  <c r="AN36" i="9" s="1"/>
  <c r="AO36" i="9" s="1"/>
  <c r="BR40" i="2"/>
  <c r="AH40" i="9" s="1"/>
  <c r="AM40" i="9" s="1"/>
  <c r="AN40" i="9" s="1"/>
  <c r="AO40" i="9" s="1"/>
  <c r="BR44" i="2"/>
  <c r="AH44" i="9" s="1"/>
  <c r="AM44" i="9" s="1"/>
  <c r="AN44" i="9" s="1"/>
  <c r="AO44" i="9" s="1"/>
  <c r="BR48" i="2"/>
  <c r="AH48" i="9" s="1"/>
  <c r="AM48" i="9" s="1"/>
  <c r="AN48" i="9" s="1"/>
  <c r="AO48" i="9" s="1"/>
  <c r="AN10" i="7"/>
  <c r="AN45" i="7"/>
  <c r="AO45" i="7" s="1"/>
  <c r="AN48" i="7"/>
  <c r="AO48" i="7" s="1"/>
  <c r="AN44" i="7"/>
  <c r="AO44" i="7" s="1"/>
  <c r="AN40" i="7"/>
  <c r="AO40" i="7" s="1"/>
  <c r="AN24" i="7"/>
  <c r="AO24" i="7" s="1"/>
  <c r="AU24" i="7" s="1"/>
  <c r="AV24" i="7" s="1"/>
  <c r="AN28" i="7"/>
  <c r="AO28" i="7" s="1"/>
  <c r="CZ11" i="2"/>
  <c r="AH11" i="8" s="1"/>
  <c r="AM11" i="8" s="1"/>
  <c r="AN11" i="8" s="1"/>
  <c r="AO11" i="8" s="1"/>
  <c r="AU11" i="8" s="1"/>
  <c r="AV11" i="8" s="1"/>
  <c r="AW11" i="8" s="1"/>
  <c r="BR11" i="2"/>
  <c r="AH11" i="9" s="1"/>
  <c r="AM11" i="9" s="1"/>
  <c r="AN11" i="9" s="1"/>
  <c r="AO11" i="9" s="1"/>
  <c r="AU11" i="9" s="1"/>
  <c r="AV11" i="9" s="1"/>
  <c r="AW11" i="9" s="1"/>
  <c r="AN10" i="9"/>
  <c r="S43" i="9"/>
  <c r="T43" i="9" s="1"/>
  <c r="S41" i="9"/>
  <c r="T41" i="9" s="1"/>
  <c r="S32" i="9"/>
  <c r="T32" i="9" s="1"/>
  <c r="S28" i="9"/>
  <c r="T28" i="9" s="1"/>
  <c r="S24" i="9"/>
  <c r="T24" i="9" s="1"/>
  <c r="S47" i="9"/>
  <c r="T47" i="9" s="1"/>
  <c r="S39" i="9"/>
  <c r="T39" i="9" s="1"/>
  <c r="S10" i="9"/>
  <c r="AF12" i="9"/>
  <c r="AG12" i="9" s="1"/>
  <c r="AS13" i="9"/>
  <c r="AT13" i="9" s="1"/>
  <c r="AS16" i="9"/>
  <c r="AT16" i="9" s="1"/>
  <c r="S20" i="9"/>
  <c r="T20" i="9" s="1"/>
  <c r="AS21" i="9"/>
  <c r="AT21" i="9" s="1"/>
  <c r="S23" i="9"/>
  <c r="T23" i="9" s="1"/>
  <c r="AF24" i="9"/>
  <c r="AG24" i="9" s="1"/>
  <c r="S29" i="9"/>
  <c r="T29" i="9" s="1"/>
  <c r="AF34" i="9"/>
  <c r="AG34" i="9" s="1"/>
  <c r="AS38" i="9"/>
  <c r="AT38" i="9" s="1"/>
  <c r="AS46" i="9"/>
  <c r="AT46" i="9" s="1"/>
  <c r="AF42" i="9"/>
  <c r="AG42" i="9" s="1"/>
  <c r="AF48" i="9"/>
  <c r="AG48" i="9" s="1"/>
  <c r="AF40" i="9"/>
  <c r="AG40" i="9" s="1"/>
  <c r="AF33" i="9"/>
  <c r="AG33" i="9" s="1"/>
  <c r="AF29" i="9"/>
  <c r="AG29" i="9" s="1"/>
  <c r="AF25" i="9"/>
  <c r="AG25" i="9" s="1"/>
  <c r="AF21" i="9"/>
  <c r="AG21" i="9" s="1"/>
  <c r="AF46" i="9"/>
  <c r="AG46" i="9" s="1"/>
  <c r="AF38" i="9"/>
  <c r="AG38" i="9" s="1"/>
  <c r="AS45" i="9"/>
  <c r="AT45" i="9" s="1"/>
  <c r="AS41" i="9"/>
  <c r="AT41" i="9" s="1"/>
  <c r="AS37" i="9"/>
  <c r="AT37" i="9" s="1"/>
  <c r="AS48" i="9"/>
  <c r="AT48" i="9" s="1"/>
  <c r="AS47" i="9"/>
  <c r="AT47" i="9" s="1"/>
  <c r="AS43" i="9"/>
  <c r="AT43" i="9" s="1"/>
  <c r="AS39" i="9"/>
  <c r="AT39" i="9" s="1"/>
  <c r="AS35" i="9"/>
  <c r="AT35" i="9" s="1"/>
  <c r="AS44" i="9"/>
  <c r="AT44" i="9" s="1"/>
  <c r="AS36" i="9"/>
  <c r="AT36" i="9" s="1"/>
  <c r="AS42" i="9"/>
  <c r="AT42" i="9" s="1"/>
  <c r="AS31" i="9"/>
  <c r="AT31" i="9" s="1"/>
  <c r="AS27" i="9"/>
  <c r="AT27" i="9" s="1"/>
  <c r="AS23" i="9"/>
  <c r="AT23" i="9" s="1"/>
  <c r="AS40" i="9"/>
  <c r="AT40" i="9" s="1"/>
  <c r="AS34" i="9"/>
  <c r="AT34" i="9" s="1"/>
  <c r="AS30" i="9"/>
  <c r="AT30" i="9" s="1"/>
  <c r="AS26" i="9"/>
  <c r="AT26" i="9" s="1"/>
  <c r="AS22" i="9"/>
  <c r="AT22" i="9" s="1"/>
  <c r="AS18" i="9"/>
  <c r="AT18" i="9" s="1"/>
  <c r="AS14" i="9"/>
  <c r="AT14" i="9" s="1"/>
  <c r="AS12" i="9"/>
  <c r="AT12" i="9" s="1"/>
  <c r="S16" i="9"/>
  <c r="T16" i="9" s="1"/>
  <c r="AS19" i="9"/>
  <c r="AT19" i="9" s="1"/>
  <c r="S25" i="9"/>
  <c r="T25" i="9" s="1"/>
  <c r="AF30" i="9"/>
  <c r="AG30" i="9" s="1"/>
  <c r="AS32" i="9"/>
  <c r="AT32" i="9" s="1"/>
  <c r="AS33" i="9"/>
  <c r="AT33" i="9" s="1"/>
  <c r="S35" i="9"/>
  <c r="T35" i="9" s="1"/>
  <c r="S42" i="9"/>
  <c r="T42" i="9" s="1"/>
  <c r="S36" i="9"/>
  <c r="T36" i="9" s="1"/>
  <c r="AF37" i="9"/>
  <c r="AG37" i="9" s="1"/>
  <c r="S44" i="9"/>
  <c r="T44" i="9" s="1"/>
  <c r="AF45" i="9"/>
  <c r="AG45" i="9" s="1"/>
  <c r="S38" i="9"/>
  <c r="T38" i="9" s="1"/>
  <c r="AF39" i="9"/>
  <c r="AG39" i="9" s="1"/>
  <c r="S46" i="9"/>
  <c r="T46" i="9" s="1"/>
  <c r="AF47" i="9"/>
  <c r="AG47" i="9" s="1"/>
  <c r="S40" i="9"/>
  <c r="T40" i="9" s="1"/>
  <c r="AF41" i="9"/>
  <c r="AG41" i="9" s="1"/>
  <c r="S48" i="9"/>
  <c r="T48" i="9" s="1"/>
  <c r="AS45" i="8"/>
  <c r="AT45" i="8" s="1"/>
  <c r="AS41" i="8"/>
  <c r="AT41" i="8" s="1"/>
  <c r="AS37" i="8"/>
  <c r="AT37" i="8" s="1"/>
  <c r="AS48" i="8"/>
  <c r="AT48" i="8" s="1"/>
  <c r="AS44" i="8"/>
  <c r="AT44" i="8" s="1"/>
  <c r="AS40" i="8"/>
  <c r="AT40" i="8" s="1"/>
  <c r="AS36" i="8"/>
  <c r="AT36" i="8" s="1"/>
  <c r="AS33" i="8"/>
  <c r="AT33" i="8" s="1"/>
  <c r="AS29" i="8"/>
  <c r="AT29" i="8" s="1"/>
  <c r="AS43" i="8"/>
  <c r="AT43" i="8" s="1"/>
  <c r="AS42" i="8"/>
  <c r="AT42" i="8" s="1"/>
  <c r="AS32" i="8"/>
  <c r="AT32" i="8" s="1"/>
  <c r="AS38" i="8"/>
  <c r="AT38" i="8" s="1"/>
  <c r="AS31" i="8"/>
  <c r="AT31" i="8" s="1"/>
  <c r="AS28" i="8"/>
  <c r="AT28" i="8" s="1"/>
  <c r="AS23" i="8"/>
  <c r="AT23" i="8" s="1"/>
  <c r="AS19" i="8"/>
  <c r="AT19" i="8" s="1"/>
  <c r="AS15" i="8"/>
  <c r="AT15" i="8" s="1"/>
  <c r="AS11" i="8"/>
  <c r="AT11" i="8" s="1"/>
  <c r="AS13" i="8"/>
  <c r="AT13" i="8" s="1"/>
  <c r="AS46" i="8"/>
  <c r="AT46" i="8" s="1"/>
  <c r="AS39" i="8"/>
  <c r="AT39" i="8" s="1"/>
  <c r="AS26" i="8"/>
  <c r="AT26" i="8" s="1"/>
  <c r="AS22" i="8"/>
  <c r="AT22" i="8" s="1"/>
  <c r="AS18" i="8"/>
  <c r="AT18" i="8" s="1"/>
  <c r="AS14" i="8"/>
  <c r="AT14" i="8" s="1"/>
  <c r="AS47" i="8"/>
  <c r="AT47" i="8" s="1"/>
  <c r="AS35" i="8"/>
  <c r="AT35" i="8" s="1"/>
  <c r="AS30" i="8"/>
  <c r="AT30" i="8" s="1"/>
  <c r="AS25" i="8"/>
  <c r="AT25" i="8" s="1"/>
  <c r="AS21" i="8"/>
  <c r="AT21" i="8" s="1"/>
  <c r="AS17" i="8"/>
  <c r="AT17" i="8" s="1"/>
  <c r="AS10" i="8"/>
  <c r="AS12" i="8"/>
  <c r="AT12" i="8" s="1"/>
  <c r="AS20" i="8"/>
  <c r="AT20" i="8" s="1"/>
  <c r="AS27" i="8"/>
  <c r="AT27" i="8" s="1"/>
  <c r="AN10" i="8"/>
  <c r="AS34" i="8"/>
  <c r="AT34" i="8" s="1"/>
  <c r="S38" i="8"/>
  <c r="T38" i="8" s="1"/>
  <c r="S47" i="8"/>
  <c r="T47" i="8" s="1"/>
  <c r="S39" i="8"/>
  <c r="T39" i="8" s="1"/>
  <c r="S27" i="8"/>
  <c r="T27" i="8" s="1"/>
  <c r="S33" i="8"/>
  <c r="T33" i="8" s="1"/>
  <c r="S42" i="8"/>
  <c r="T42" i="8" s="1"/>
  <c r="S43" i="8"/>
  <c r="T43" i="8" s="1"/>
  <c r="S10" i="8"/>
  <c r="AF28" i="8"/>
  <c r="AG28" i="8" s="1"/>
  <c r="S30" i="8"/>
  <c r="T30" i="8" s="1"/>
  <c r="AF31" i="8"/>
  <c r="AG31" i="8" s="1"/>
  <c r="AF47" i="8"/>
  <c r="AG47" i="8" s="1"/>
  <c r="AF43" i="8"/>
  <c r="AG43" i="8" s="1"/>
  <c r="AF39" i="8"/>
  <c r="AG39" i="8" s="1"/>
  <c r="AF35" i="8"/>
  <c r="AG35" i="8" s="1"/>
  <c r="AF48" i="8"/>
  <c r="AG48" i="8" s="1"/>
  <c r="AF40" i="8"/>
  <c r="AG40" i="8" s="1"/>
  <c r="S12" i="8"/>
  <c r="T12" i="8" s="1"/>
  <c r="AF13" i="8"/>
  <c r="AG13" i="8" s="1"/>
  <c r="S16" i="8"/>
  <c r="T16" i="8" s="1"/>
  <c r="AF17" i="8"/>
  <c r="AG17" i="8" s="1"/>
  <c r="S20" i="8"/>
  <c r="T20" i="8" s="1"/>
  <c r="AF21" i="8"/>
  <c r="AG21" i="8" s="1"/>
  <c r="S24" i="8"/>
  <c r="T24" i="8" s="1"/>
  <c r="AF25" i="8"/>
  <c r="AG25" i="8" s="1"/>
  <c r="S26" i="8"/>
  <c r="T26" i="8" s="1"/>
  <c r="AF27" i="8"/>
  <c r="AG27" i="8" s="1"/>
  <c r="S28" i="8"/>
  <c r="T28" i="8" s="1"/>
  <c r="AF29" i="8"/>
  <c r="AG29" i="8" s="1"/>
  <c r="AF33" i="8"/>
  <c r="AG33" i="8" s="1"/>
  <c r="S34" i="8"/>
  <c r="T34" i="8" s="1"/>
  <c r="S36" i="8"/>
  <c r="T36" i="8" s="1"/>
  <c r="AF41" i="8"/>
  <c r="AG41" i="8" s="1"/>
  <c r="S45" i="8"/>
  <c r="T45" i="8" s="1"/>
  <c r="S41" i="8"/>
  <c r="T41" i="8" s="1"/>
  <c r="AF42" i="8"/>
  <c r="AG42" i="8" s="1"/>
  <c r="S46" i="8"/>
  <c r="T46" i="8" s="1"/>
  <c r="AJ11" i="2"/>
  <c r="AH11" i="7" s="1"/>
  <c r="AM11" i="7" s="1"/>
  <c r="AN11" i="7" s="1"/>
  <c r="AO11" i="7" s="1"/>
  <c r="AJ13" i="2"/>
  <c r="AH13" i="7" s="1"/>
  <c r="AM13" i="7" s="1"/>
  <c r="AN13" i="7" s="1"/>
  <c r="AO13" i="7" s="1"/>
  <c r="BR13" i="2"/>
  <c r="AH13" i="9" s="1"/>
  <c r="AM13" i="9" s="1"/>
  <c r="AN13" i="9" s="1"/>
  <c r="AO13" i="9" s="1"/>
  <c r="AW24" i="7" l="1"/>
  <c r="AX24" i="7" s="1"/>
  <c r="AU35" i="7"/>
  <c r="AV35" i="7" s="1"/>
  <c r="AU39" i="7"/>
  <c r="AV39" i="7" s="1"/>
  <c r="AU33" i="7"/>
  <c r="AV33" i="7" s="1"/>
  <c r="AU37" i="7"/>
  <c r="AV37" i="7" s="1"/>
  <c r="AU29" i="7"/>
  <c r="AV29" i="7" s="1"/>
  <c r="AU11" i="7"/>
  <c r="AV11" i="7" s="1"/>
  <c r="AW11" i="7" s="1"/>
  <c r="AX11" i="7" s="1"/>
  <c r="AU28" i="7"/>
  <c r="AV28" i="7" s="1"/>
  <c r="AU27" i="7"/>
  <c r="AV27" i="7" s="1"/>
  <c r="AU21" i="7"/>
  <c r="AV21" i="7" s="1"/>
  <c r="AU23" i="7"/>
  <c r="AV23" i="7" s="1"/>
  <c r="AU19" i="7"/>
  <c r="AV19" i="7" s="1"/>
  <c r="AU40" i="7"/>
  <c r="AV40" i="7" s="1"/>
  <c r="AU20" i="7"/>
  <c r="AV20" i="7" s="1"/>
  <c r="AU45" i="7"/>
  <c r="AV45" i="7" s="1"/>
  <c r="AU16" i="7"/>
  <c r="AV16" i="7" s="1"/>
  <c r="AU36" i="7"/>
  <c r="AV36" i="7" s="1"/>
  <c r="AU32" i="7"/>
  <c r="AV32" i="7" s="1"/>
  <c r="AU44" i="7"/>
  <c r="AV44" i="7" s="1"/>
  <c r="AU48" i="7"/>
  <c r="AV48" i="7" s="1"/>
  <c r="AU43" i="7"/>
  <c r="AV43" i="7" s="1"/>
  <c r="AU14" i="7"/>
  <c r="AV14" i="7" s="1"/>
  <c r="AU34" i="7"/>
  <c r="AV34" i="7" s="1"/>
  <c r="AU38" i="7"/>
  <c r="AV38" i="7" s="1"/>
  <c r="AU26" i="7"/>
  <c r="AV26" i="7" s="1"/>
  <c r="AU30" i="7"/>
  <c r="AV30" i="7" s="1"/>
  <c r="AU17" i="7"/>
  <c r="AV17" i="7" s="1"/>
  <c r="AU42" i="7"/>
  <c r="AV42" i="7" s="1"/>
  <c r="AU12" i="7"/>
  <c r="AV12" i="7" s="1"/>
  <c r="AU18" i="7"/>
  <c r="AV18" i="7" s="1"/>
  <c r="AU46" i="7"/>
  <c r="AV46" i="7" s="1"/>
  <c r="AU32" i="8"/>
  <c r="AV32" i="8" s="1"/>
  <c r="AW32" i="8" s="1"/>
  <c r="AX32" i="8" s="1"/>
  <c r="AU14" i="8"/>
  <c r="AV14" i="8" s="1"/>
  <c r="AW14" i="8" s="1"/>
  <c r="E14" i="6" s="1"/>
  <c r="AU23" i="8"/>
  <c r="AV23" i="8" s="1"/>
  <c r="AW23" i="8" s="1"/>
  <c r="E23" i="6" s="1"/>
  <c r="AU18" i="8"/>
  <c r="AV18" i="8" s="1"/>
  <c r="AW18" i="8" s="1"/>
  <c r="AX18" i="8" s="1"/>
  <c r="AU44" i="8"/>
  <c r="AV44" i="8" s="1"/>
  <c r="AW44" i="8" s="1"/>
  <c r="E44" i="6" s="1"/>
  <c r="AU34" i="9"/>
  <c r="AV34" i="9" s="1"/>
  <c r="AW34" i="9" s="1"/>
  <c r="D34" i="6" s="1"/>
  <c r="AU27" i="9"/>
  <c r="AV27" i="9" s="1"/>
  <c r="AW27" i="9" s="1"/>
  <c r="D27" i="6" s="1"/>
  <c r="AU13" i="7"/>
  <c r="AV13" i="7" s="1"/>
  <c r="AU15" i="7"/>
  <c r="AV15" i="7" s="1"/>
  <c r="AU31" i="7"/>
  <c r="AV31" i="7" s="1"/>
  <c r="AU47" i="7"/>
  <c r="AV47" i="7" s="1"/>
  <c r="AU25" i="7"/>
  <c r="AV25" i="7" s="1"/>
  <c r="AU41" i="7"/>
  <c r="AV41" i="7" s="1"/>
  <c r="AU22" i="7"/>
  <c r="AV22" i="7" s="1"/>
  <c r="AU30" i="8"/>
  <c r="AV30" i="8" s="1"/>
  <c r="AW30" i="8" s="1"/>
  <c r="E30" i="6" s="1"/>
  <c r="AU40" i="8"/>
  <c r="AV40" i="8" s="1"/>
  <c r="AW40" i="8" s="1"/>
  <c r="AX40" i="8" s="1"/>
  <c r="AU13" i="8"/>
  <c r="AV13" i="8" s="1"/>
  <c r="AW13" i="8" s="1"/>
  <c r="E13" i="6" s="1"/>
  <c r="AU12" i="8"/>
  <c r="AV12" i="8" s="1"/>
  <c r="AW12" i="8" s="1"/>
  <c r="AX12" i="8" s="1"/>
  <c r="AU18" i="9"/>
  <c r="AV18" i="9" s="1"/>
  <c r="AW18" i="9" s="1"/>
  <c r="AX18" i="9" s="1"/>
  <c r="AU23" i="9"/>
  <c r="AV23" i="9" s="1"/>
  <c r="AW23" i="9" s="1"/>
  <c r="D23" i="6" s="1"/>
  <c r="AU21" i="9"/>
  <c r="AV21" i="9" s="1"/>
  <c r="AW21" i="9" s="1"/>
  <c r="AX21" i="9" s="1"/>
  <c r="C24" i="6"/>
  <c r="AU20" i="9"/>
  <c r="AV20" i="9" s="1"/>
  <c r="AW20" i="9" s="1"/>
  <c r="AX20" i="9" s="1"/>
  <c r="AU13" i="9"/>
  <c r="AV13" i="9" s="1"/>
  <c r="AW13" i="9" s="1"/>
  <c r="AX13" i="9" s="1"/>
  <c r="AU45" i="9"/>
  <c r="AV45" i="9" s="1"/>
  <c r="AW45" i="9" s="1"/>
  <c r="AX45" i="9" s="1"/>
  <c r="AX11" i="9"/>
  <c r="D11" i="6"/>
  <c r="AX11" i="8"/>
  <c r="E11" i="6"/>
  <c r="AU12" i="9"/>
  <c r="AV12" i="9" s="1"/>
  <c r="AW12" i="9" s="1"/>
  <c r="AX22" i="8"/>
  <c r="E22" i="6"/>
  <c r="AX37" i="8"/>
  <c r="E37" i="6"/>
  <c r="AX22" i="9"/>
  <c r="D22" i="6"/>
  <c r="AU25" i="8"/>
  <c r="AV25" i="8" s="1"/>
  <c r="AW25" i="8" s="1"/>
  <c r="AX31" i="9"/>
  <c r="D31" i="6"/>
  <c r="AX17" i="9"/>
  <c r="D17" i="6"/>
  <c r="AX19" i="8"/>
  <c r="E19" i="6"/>
  <c r="AU24" i="9"/>
  <c r="AV24" i="9" s="1"/>
  <c r="AW24" i="9" s="1"/>
  <c r="AX15" i="9"/>
  <c r="D15" i="6"/>
  <c r="AU21" i="8"/>
  <c r="AV21" i="8" s="1"/>
  <c r="AW21" i="8" s="1"/>
  <c r="AX15" i="8"/>
  <c r="E15" i="6"/>
  <c r="AU14" i="9"/>
  <c r="AV14" i="9" s="1"/>
  <c r="AW14" i="9" s="1"/>
  <c r="AU38" i="9"/>
  <c r="AV38" i="9" s="1"/>
  <c r="AW38" i="9" s="1"/>
  <c r="AU42" i="8"/>
  <c r="AV42" i="8" s="1"/>
  <c r="AW42" i="8" s="1"/>
  <c r="AU37" i="9"/>
  <c r="AV37" i="9" s="1"/>
  <c r="AW37" i="9" s="1"/>
  <c r="AU29" i="8"/>
  <c r="AV29" i="8" s="1"/>
  <c r="AW29" i="8" s="1"/>
  <c r="AU45" i="8"/>
  <c r="AV45" i="8" s="1"/>
  <c r="AW45" i="8" s="1"/>
  <c r="AU24" i="8"/>
  <c r="AV24" i="8" s="1"/>
  <c r="AW24" i="8" s="1"/>
  <c r="AU16" i="8"/>
  <c r="AV16" i="8" s="1"/>
  <c r="AW16" i="8" s="1"/>
  <c r="AU48" i="8"/>
  <c r="AV48" i="8" s="1"/>
  <c r="AW48" i="8" s="1"/>
  <c r="AU46" i="9"/>
  <c r="AV46" i="9" s="1"/>
  <c r="AW46" i="9" s="1"/>
  <c r="AU25" i="9"/>
  <c r="AV25" i="9" s="1"/>
  <c r="AW25" i="9" s="1"/>
  <c r="AU19" i="9"/>
  <c r="AV19" i="9" s="1"/>
  <c r="AW19" i="9" s="1"/>
  <c r="AU28" i="9"/>
  <c r="AV28" i="9" s="1"/>
  <c r="AW28" i="9" s="1"/>
  <c r="AU26" i="8"/>
  <c r="AV26" i="8" s="1"/>
  <c r="AW26" i="8" s="1"/>
  <c r="AU20" i="8"/>
  <c r="AV20" i="8" s="1"/>
  <c r="AW20" i="8" s="1"/>
  <c r="AU35" i="8"/>
  <c r="AV35" i="8" s="1"/>
  <c r="AW35" i="8" s="1"/>
  <c r="AU39" i="8"/>
  <c r="AV39" i="8" s="1"/>
  <c r="AW39" i="8" s="1"/>
  <c r="AU46" i="8"/>
  <c r="AV46" i="8" s="1"/>
  <c r="AW46" i="8" s="1"/>
  <c r="AU17" i="8"/>
  <c r="AV17" i="8" s="1"/>
  <c r="AW17" i="8" s="1"/>
  <c r="AU31" i="8"/>
  <c r="AV31" i="8" s="1"/>
  <c r="AW31" i="8" s="1"/>
  <c r="AU36" i="9"/>
  <c r="AV36" i="9" s="1"/>
  <c r="AW36" i="9" s="1"/>
  <c r="AU40" i="9"/>
  <c r="AV40" i="9" s="1"/>
  <c r="AW40" i="9" s="1"/>
  <c r="AU44" i="9"/>
  <c r="AV44" i="9" s="1"/>
  <c r="AW44" i="9" s="1"/>
  <c r="AU42" i="9"/>
  <c r="AV42" i="9" s="1"/>
  <c r="AW42" i="9" s="1"/>
  <c r="AU33" i="9"/>
  <c r="AV33" i="9" s="1"/>
  <c r="AW33" i="9" s="1"/>
  <c r="AU30" i="9"/>
  <c r="AV30" i="9" s="1"/>
  <c r="AW30" i="9" s="1"/>
  <c r="AU26" i="9"/>
  <c r="AV26" i="9" s="1"/>
  <c r="AW26" i="9" s="1"/>
  <c r="AU29" i="9"/>
  <c r="AV29" i="9" s="1"/>
  <c r="AW29" i="9" s="1"/>
  <c r="AU16" i="9"/>
  <c r="AV16" i="9" s="1"/>
  <c r="AW16" i="9" s="1"/>
  <c r="AU48" i="9"/>
  <c r="AV48" i="9" s="1"/>
  <c r="AW48" i="9" s="1"/>
  <c r="AU35" i="9"/>
  <c r="AV35" i="9" s="1"/>
  <c r="AW35" i="9" s="1"/>
  <c r="AU39" i="9"/>
  <c r="AV39" i="9" s="1"/>
  <c r="AW39" i="9" s="1"/>
  <c r="AU32" i="9"/>
  <c r="AV32" i="9" s="1"/>
  <c r="AW32" i="9" s="1"/>
  <c r="AU43" i="9"/>
  <c r="AV43" i="9" s="1"/>
  <c r="AW43" i="9" s="1"/>
  <c r="AU47" i="9"/>
  <c r="AV47" i="9" s="1"/>
  <c r="AW47" i="9" s="1"/>
  <c r="AU41" i="9"/>
  <c r="AV41" i="9" s="1"/>
  <c r="AW41" i="9" s="1"/>
  <c r="AU36" i="8"/>
  <c r="AV36" i="8" s="1"/>
  <c r="AW36" i="8" s="1"/>
  <c r="AU47" i="8"/>
  <c r="AV47" i="8" s="1"/>
  <c r="AW47" i="8" s="1"/>
  <c r="AU28" i="8"/>
  <c r="AV28" i="8" s="1"/>
  <c r="AW28" i="8" s="1"/>
  <c r="AU33" i="8"/>
  <c r="AV33" i="8" s="1"/>
  <c r="AW33" i="8" s="1"/>
  <c r="AU41" i="8"/>
  <c r="AV41" i="8" s="1"/>
  <c r="AW41" i="8" s="1"/>
  <c r="AU34" i="8"/>
  <c r="AV34" i="8" s="1"/>
  <c r="AW34" i="8" s="1"/>
  <c r="AU43" i="8"/>
  <c r="AV43" i="8" s="1"/>
  <c r="AW43" i="8" s="1"/>
  <c r="AU27" i="8"/>
  <c r="AV27" i="8" s="1"/>
  <c r="AW27" i="8" s="1"/>
  <c r="AU38" i="8"/>
  <c r="AV38" i="8" s="1"/>
  <c r="AW38" i="8" s="1"/>
  <c r="AW46" i="7" l="1"/>
  <c r="C46" i="6" s="1"/>
  <c r="AW42" i="7"/>
  <c r="AX42" i="7" s="1"/>
  <c r="AW45" i="7"/>
  <c r="AX45" i="7" s="1"/>
  <c r="AW47" i="7"/>
  <c r="AX47" i="7" s="1"/>
  <c r="AW18" i="7"/>
  <c r="AX18" i="7" s="1"/>
  <c r="AW30" i="7"/>
  <c r="C30" i="6" s="1"/>
  <c r="AW41" i="7"/>
  <c r="AX41" i="7" s="1"/>
  <c r="AW38" i="7"/>
  <c r="AX38" i="7" s="1"/>
  <c r="AW43" i="7"/>
  <c r="AX43" i="7" s="1"/>
  <c r="AW35" i="7"/>
  <c r="C35" i="6" s="1"/>
  <c r="AW21" i="7"/>
  <c r="AX21" i="7" s="1"/>
  <c r="AW48" i="7"/>
  <c r="AX48" i="7" s="1"/>
  <c r="AW44" i="7"/>
  <c r="AX44" i="7" s="1"/>
  <c r="AW40" i="7"/>
  <c r="AX40" i="7" s="1"/>
  <c r="AW39" i="7"/>
  <c r="C39" i="6" s="1"/>
  <c r="AW37" i="7"/>
  <c r="AX37" i="7" s="1"/>
  <c r="AW36" i="7"/>
  <c r="AX36" i="7" s="1"/>
  <c r="AW34" i="7"/>
  <c r="C34" i="6" s="1"/>
  <c r="F34" i="6" s="1"/>
  <c r="G34" i="6" s="1"/>
  <c r="AW33" i="7"/>
  <c r="C33" i="6" s="1"/>
  <c r="AW32" i="7"/>
  <c r="AX32" i="7" s="1"/>
  <c r="AW31" i="7"/>
  <c r="AX31" i="7" s="1"/>
  <c r="AW29" i="7"/>
  <c r="C29" i="6" s="1"/>
  <c r="AW28" i="7"/>
  <c r="AX28" i="7" s="1"/>
  <c r="AW27" i="7"/>
  <c r="AX27" i="7" s="1"/>
  <c r="AW26" i="7"/>
  <c r="AX26" i="7" s="1"/>
  <c r="AW25" i="7"/>
  <c r="C25" i="6" s="1"/>
  <c r="AW23" i="7"/>
  <c r="AX23" i="7" s="1"/>
  <c r="AW22" i="7"/>
  <c r="AX22" i="7" s="1"/>
  <c r="AW20" i="7"/>
  <c r="AX20" i="7" s="1"/>
  <c r="AW19" i="7"/>
  <c r="AX19" i="7" s="1"/>
  <c r="AW17" i="7"/>
  <c r="AX17" i="7" s="1"/>
  <c r="AW16" i="7"/>
  <c r="AX16" i="7" s="1"/>
  <c r="AW15" i="7"/>
  <c r="AX15" i="7" s="1"/>
  <c r="AW14" i="7"/>
  <c r="AX14" i="7" s="1"/>
  <c r="AW13" i="7"/>
  <c r="C13" i="6" s="1"/>
  <c r="AW12" i="7"/>
  <c r="AX12" i="7" s="1"/>
  <c r="C11" i="6"/>
  <c r="F11" i="6" s="1"/>
  <c r="G11" i="6" s="1"/>
  <c r="AX46" i="7"/>
  <c r="C20" i="6"/>
  <c r="C18" i="6"/>
  <c r="C36" i="6"/>
  <c r="C43" i="6"/>
  <c r="C26" i="6"/>
  <c r="C44" i="6"/>
  <c r="E18" i="6"/>
  <c r="AX44" i="8"/>
  <c r="E32" i="6"/>
  <c r="AX34" i="9"/>
  <c r="D20" i="6"/>
  <c r="AX13" i="8"/>
  <c r="AX14" i="8"/>
  <c r="AX23" i="8"/>
  <c r="E40" i="6"/>
  <c r="AX27" i="9"/>
  <c r="E12" i="6"/>
  <c r="D18" i="6"/>
  <c r="C31" i="6"/>
  <c r="D21" i="6"/>
  <c r="AX30" i="8"/>
  <c r="D13" i="6"/>
  <c r="AX23" i="9"/>
  <c r="D45" i="6"/>
  <c r="AX12" i="9"/>
  <c r="D12" i="6"/>
  <c r="AX31" i="8"/>
  <c r="E31" i="6"/>
  <c r="AX16" i="8"/>
  <c r="E16" i="6"/>
  <c r="AX33" i="8"/>
  <c r="E33" i="6"/>
  <c r="AX41" i="9"/>
  <c r="D41" i="6"/>
  <c r="AX39" i="9"/>
  <c r="D39" i="6"/>
  <c r="AX48" i="9"/>
  <c r="D48" i="6"/>
  <c r="AX30" i="9"/>
  <c r="D30" i="6"/>
  <c r="AX17" i="8"/>
  <c r="E17" i="6"/>
  <c r="AX20" i="8"/>
  <c r="E20" i="6"/>
  <c r="AX25" i="9"/>
  <c r="D25" i="6"/>
  <c r="AX24" i="8"/>
  <c r="E24" i="6"/>
  <c r="AX14" i="9"/>
  <c r="D14" i="6"/>
  <c r="AX32" i="9"/>
  <c r="D32" i="6"/>
  <c r="AX26" i="9"/>
  <c r="D26" i="6"/>
  <c r="AX35" i="8"/>
  <c r="E35" i="6"/>
  <c r="AX37" i="9"/>
  <c r="D37" i="6"/>
  <c r="AX41" i="8"/>
  <c r="E41" i="6"/>
  <c r="AX36" i="8"/>
  <c r="E36" i="6"/>
  <c r="AX35" i="9"/>
  <c r="D35" i="6"/>
  <c r="AX33" i="9"/>
  <c r="D33" i="6"/>
  <c r="AX40" i="9"/>
  <c r="D40" i="6"/>
  <c r="AX46" i="8"/>
  <c r="E46" i="6"/>
  <c r="AX26" i="8"/>
  <c r="E26" i="6"/>
  <c r="AX46" i="9"/>
  <c r="D46" i="6"/>
  <c r="AX45" i="8"/>
  <c r="E45" i="6"/>
  <c r="AX42" i="8"/>
  <c r="E42" i="6"/>
  <c r="AX21" i="8"/>
  <c r="E21" i="6"/>
  <c r="AX24" i="9"/>
  <c r="D24" i="6"/>
  <c r="F24" i="6" s="1"/>
  <c r="G24" i="6" s="1"/>
  <c r="AX25" i="8"/>
  <c r="E25" i="6"/>
  <c r="AX38" i="8"/>
  <c r="E38" i="6"/>
  <c r="AX47" i="8"/>
  <c r="E47" i="6"/>
  <c r="AX44" i="9"/>
  <c r="D44" i="6"/>
  <c r="AX19" i="9"/>
  <c r="D19" i="6"/>
  <c r="AX38" i="9"/>
  <c r="D38" i="6"/>
  <c r="AX27" i="8"/>
  <c r="E27" i="6"/>
  <c r="AX43" i="8"/>
  <c r="E43" i="6"/>
  <c r="AX28" i="8"/>
  <c r="E28" i="6"/>
  <c r="AX47" i="9"/>
  <c r="D47" i="6"/>
  <c r="AX16" i="9"/>
  <c r="D16" i="6"/>
  <c r="AX34" i="8"/>
  <c r="E34" i="6"/>
  <c r="AX43" i="9"/>
  <c r="D43" i="6"/>
  <c r="AX29" i="9"/>
  <c r="D29" i="6"/>
  <c r="AX42" i="9"/>
  <c r="D42" i="6"/>
  <c r="AX36" i="9"/>
  <c r="D36" i="6"/>
  <c r="AX39" i="8"/>
  <c r="E39" i="6"/>
  <c r="AX28" i="9"/>
  <c r="D28" i="6"/>
  <c r="AX48" i="8"/>
  <c r="E48" i="6"/>
  <c r="AX29" i="8"/>
  <c r="E29" i="6"/>
  <c r="C27" i="6" l="1"/>
  <c r="C41" i="6"/>
  <c r="C45" i="6"/>
  <c r="F45" i="6" s="1"/>
  <c r="G45" i="6" s="1"/>
  <c r="F33" i="6"/>
  <c r="G33" i="6" s="1"/>
  <c r="C47" i="6"/>
  <c r="F47" i="6" s="1"/>
  <c r="G47" i="6" s="1"/>
  <c r="C40" i="6"/>
  <c r="AX25" i="7"/>
  <c r="AX13" i="7"/>
  <c r="C32" i="6"/>
  <c r="F32" i="6" s="1"/>
  <c r="G32" i="6" s="1"/>
  <c r="C16" i="6"/>
  <c r="F16" i="6" s="1"/>
  <c r="G16" i="6" s="1"/>
  <c r="C48" i="6"/>
  <c r="C22" i="6"/>
  <c r="F22" i="6" s="1"/>
  <c r="G22" i="6" s="1"/>
  <c r="C38" i="6"/>
  <c r="F38" i="6" s="1"/>
  <c r="G38" i="6" s="1"/>
  <c r="F46" i="6"/>
  <c r="G46" i="6" s="1"/>
  <c r="AX30" i="7"/>
  <c r="C42" i="6"/>
  <c r="F42" i="6" s="1"/>
  <c r="G42" i="6" s="1"/>
  <c r="C23" i="6"/>
  <c r="F23" i="6" s="1"/>
  <c r="G23" i="6" s="1"/>
  <c r="C21" i="6"/>
  <c r="C17" i="6"/>
  <c r="F17" i="6" s="1"/>
  <c r="G17" i="6" s="1"/>
  <c r="C14" i="6"/>
  <c r="F14" i="6" s="1"/>
  <c r="G14" i="6" s="1"/>
  <c r="AX35" i="7"/>
  <c r="C15" i="6"/>
  <c r="F15" i="6" s="1"/>
  <c r="G15" i="6" s="1"/>
  <c r="C12" i="6"/>
  <c r="F12" i="6" s="1"/>
  <c r="G12" i="6" s="1"/>
  <c r="C28" i="6"/>
  <c r="F28" i="6" s="1"/>
  <c r="G28" i="6" s="1"/>
  <c r="C19" i="6"/>
  <c r="F19" i="6" s="1"/>
  <c r="G19" i="6" s="1"/>
  <c r="F39" i="6"/>
  <c r="G39" i="6" s="1"/>
  <c r="AX39" i="7"/>
  <c r="C37" i="6"/>
  <c r="F37" i="6" s="1"/>
  <c r="G37" i="6" s="1"/>
  <c r="AX34" i="7"/>
  <c r="AX33" i="7"/>
  <c r="AX29" i="7"/>
  <c r="F13" i="6"/>
  <c r="G13" i="6" s="1"/>
  <c r="F43" i="6"/>
  <c r="G43" i="6" s="1"/>
  <c r="F30" i="6"/>
  <c r="G30" i="6" s="1"/>
  <c r="F40" i="6"/>
  <c r="G40" i="6" s="1"/>
  <c r="F18" i="6"/>
  <c r="G18" i="6" s="1"/>
  <c r="F27" i="6"/>
  <c r="G27" i="6" s="1"/>
  <c r="F21" i="6"/>
  <c r="G21" i="6" s="1"/>
  <c r="F44" i="6"/>
  <c r="G44" i="6" s="1"/>
  <c r="F20" i="6"/>
  <c r="G20" i="6" s="1"/>
  <c r="F31" i="6"/>
  <c r="G31" i="6" s="1"/>
  <c r="F36" i="6"/>
  <c r="G36" i="6" s="1"/>
  <c r="F29" i="6"/>
  <c r="G29" i="6" s="1"/>
  <c r="F35" i="6"/>
  <c r="G35" i="6" s="1"/>
  <c r="F26" i="6"/>
  <c r="G26" i="6" s="1"/>
  <c r="F25" i="6"/>
  <c r="G25" i="6" s="1"/>
  <c r="F48" i="6"/>
  <c r="G48" i="6" s="1"/>
  <c r="F41" i="6"/>
  <c r="G41" i="6" s="1"/>
  <c r="J16" i="6" l="1"/>
  <c r="J14" i="6"/>
  <c r="J18" i="6"/>
  <c r="J19" i="6"/>
  <c r="J11" i="6"/>
  <c r="J15" i="6"/>
  <c r="J13" i="6"/>
  <c r="J12" i="6"/>
  <c r="J17" i="6"/>
</calcChain>
</file>

<file path=xl/comments1.xml><?xml version="1.0" encoding="utf-8"?>
<comments xmlns="http://schemas.openxmlformats.org/spreadsheetml/2006/main">
  <authors>
    <author>acer</author>
  </authors>
  <commentList>
    <comment ref="AE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  <comment ref="CU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4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sharedStrings.xml><?xml version="1.0" encoding="utf-8"?>
<sst xmlns="http://schemas.openxmlformats.org/spreadsheetml/2006/main" count="603" uniqueCount="216">
  <si>
    <t>Input Data Sheet for E-Class Record</t>
  </si>
  <si>
    <t>Semester:</t>
  </si>
  <si>
    <t>Course Code &amp; Description:</t>
  </si>
  <si>
    <t>Year &amp; Section:</t>
  </si>
  <si>
    <t>Class Schedule:</t>
  </si>
  <si>
    <t>Class Size:</t>
  </si>
  <si>
    <t>Semester &amp; Academic Year:</t>
  </si>
  <si>
    <t>Attendance Sheet for E-Class Record</t>
  </si>
  <si>
    <t>PRESENT</t>
  </si>
  <si>
    <t>EXCUSE</t>
  </si>
  <si>
    <t>ABSENT</t>
  </si>
  <si>
    <t>1st Term (Prelim)</t>
  </si>
  <si>
    <t>2nd Term (Midterm)</t>
  </si>
  <si>
    <t>Co-Requisite:</t>
  </si>
  <si>
    <t>3rd Term (Finals)</t>
  </si>
  <si>
    <t>SOUTHERN LUZON STATE UNIVERSITY</t>
  </si>
  <si>
    <t>COLLEGE OF INDUSTRIAL TECHNOLOGY</t>
  </si>
  <si>
    <t>Lucban, Quezon</t>
  </si>
  <si>
    <t>PRELIMINARY TERM</t>
  </si>
  <si>
    <t>COURSE AND YEAR:</t>
  </si>
  <si>
    <t>INSTRUCTOR:</t>
  </si>
  <si>
    <t xml:space="preserve">SUBJECT: </t>
  </si>
  <si>
    <t xml:space="preserve">ACADEMIC YEAR: </t>
  </si>
  <si>
    <t>STUDENT'S NAME</t>
  </si>
  <si>
    <t>PERFORMANCE OUTPUTS                                                                                                       (Projects, Daily Accomplishments, Hands-on Activities)</t>
  </si>
  <si>
    <t>QUIZZES AND  SEATWORKS</t>
  </si>
  <si>
    <t xml:space="preserve">CLASS PARTICIPATIONS                   (Attendance, Recitations, Attitude) </t>
  </si>
  <si>
    <t>LONG EXAM</t>
  </si>
  <si>
    <t>PS</t>
  </si>
  <si>
    <t>Grade</t>
  </si>
  <si>
    <t>Written</t>
  </si>
  <si>
    <t>Practical</t>
  </si>
  <si>
    <t>Total</t>
  </si>
  <si>
    <t>WS</t>
  </si>
  <si>
    <t xml:space="preserve">Total </t>
  </si>
  <si>
    <t>%</t>
  </si>
  <si>
    <r>
      <rPr>
        <b/>
        <sz val="11"/>
        <color theme="1"/>
        <rFont val="Calibri"/>
        <family val="2"/>
        <scheme val="minor"/>
      </rPr>
      <t>Instruction:</t>
    </r>
    <r>
      <rPr>
        <sz val="11"/>
        <color theme="1"/>
        <rFont val="Calibri"/>
        <family val="2"/>
        <scheme val="minor"/>
      </rPr>
      <t xml:space="preserve"> Put "P" if present, "E"  if Excuse, "A" if Absent, this will be automatically count within the range that filled up. </t>
    </r>
  </si>
  <si>
    <t>Instructor:</t>
  </si>
  <si>
    <t xml:space="preserve">Instructor: </t>
  </si>
  <si>
    <t>Remarks</t>
  </si>
  <si>
    <t>Student Name</t>
  </si>
  <si>
    <t xml:space="preserve">Day of Class: </t>
  </si>
  <si>
    <t>Day of Class:</t>
  </si>
  <si>
    <t>Term Grade</t>
  </si>
  <si>
    <t>CLASS SCHEDULE:</t>
  </si>
  <si>
    <t>Highest Possible Score</t>
  </si>
  <si>
    <t>PRELIM</t>
  </si>
  <si>
    <t xml:space="preserve">MIDTERM </t>
  </si>
  <si>
    <t>FINALS</t>
  </si>
  <si>
    <t>REMARKS</t>
  </si>
  <si>
    <t>SUMMARY</t>
  </si>
  <si>
    <t>SUMMARY OF GRADE</t>
  </si>
  <si>
    <t>SEMESTER &amp; ACADEMIC YEAR:</t>
  </si>
  <si>
    <t>SUBJECT:</t>
  </si>
  <si>
    <t>SCHEDULE:</t>
  </si>
  <si>
    <t>YEAR &amp; SECTION:</t>
  </si>
  <si>
    <t>FINAL GRADE</t>
  </si>
  <si>
    <t>Jomer R. Samson</t>
  </si>
  <si>
    <t>1st Semester AY. 2024-2025</t>
  </si>
  <si>
    <t>2nd Year - BSIT</t>
  </si>
  <si>
    <t>ITE07 - Database Management System 1</t>
  </si>
  <si>
    <t xml:space="preserve">MW | 8:30 - 9:30 AM | MW 4:30 - 7:30 </t>
  </si>
  <si>
    <t>MR. JOMER R. SAMSON</t>
  </si>
  <si>
    <t>Lastname, firstname MI.</t>
  </si>
  <si>
    <t>Almacen, Adrian Bosi</t>
  </si>
  <si>
    <t xml:space="preserve">  </t>
  </si>
  <si>
    <t>Araneta, Andrey Salvosa</t>
  </si>
  <si>
    <t>Avila, Francis Reune Villalba</t>
  </si>
  <si>
    <t>Azores, Star Angel Caparros</t>
  </si>
  <si>
    <t>Barnuevo, Jame Marc Tabernilla</t>
  </si>
  <si>
    <t>Calabano, Jedrick Pagana</t>
  </si>
  <si>
    <t>Casao, David Andrew Saguirre</t>
  </si>
  <si>
    <t>Casulla, Michael Joe Medinilla</t>
  </si>
  <si>
    <t>Cosejo, Jhervy Miguel Buhian</t>
  </si>
  <si>
    <t>De Las Alas, Vic Andrie Estremera</t>
  </si>
  <si>
    <t>De Lumban, Marvel Archilles Esmiller</t>
  </si>
  <si>
    <t>Del Prado, Jiero Vryan Angeles</t>
  </si>
  <si>
    <t>Dirain, Kharl Christian Dioneda</t>
  </si>
  <si>
    <t>Duhapa, Mica Juvenile Llamo</t>
  </si>
  <si>
    <t>Formalejo, Leslie an De Luna</t>
  </si>
  <si>
    <t>Glodoviza, John Lorenz Ayaton</t>
  </si>
  <si>
    <t>Gunay, CherryRose Duenas</t>
  </si>
  <si>
    <t>Hernandez, Norilyn Escamillas</t>
  </si>
  <si>
    <t>Libranda, Joey Alva</t>
  </si>
  <si>
    <t>Malubay, Crisha Mae Aquino</t>
  </si>
  <si>
    <t>Mecija, Brent Paul Obleada</t>
  </si>
  <si>
    <t>Mendoza, Maria Ellyz</t>
  </si>
  <si>
    <t>Orbeta, Ramielle Antonette Ravina</t>
  </si>
  <si>
    <t>Par, Jeffrey Gocalen</t>
  </si>
  <si>
    <t>Parian, Iyah Karel Bendo</t>
  </si>
  <si>
    <t>Paroan, Yosefa Perry R.</t>
  </si>
  <si>
    <t>Parungao, Laurence Aron Apoin</t>
  </si>
  <si>
    <t>Peñarada, Ryan CJ Segui</t>
  </si>
  <si>
    <t>Periña, Iahnna Fielle Antone</t>
  </si>
  <si>
    <t>Pitas, Elaiza Belle Encallado</t>
  </si>
  <si>
    <t>Salvanera, Frenz Andrea Rosales</t>
  </si>
  <si>
    <t>Sante, John Felix Asis</t>
  </si>
  <si>
    <t>Santos, Jessie Jean Ladines</t>
  </si>
  <si>
    <t>Solis, Romeo JR. Billones</t>
  </si>
  <si>
    <t>Sumilang, John Andrei Lucing</t>
  </si>
  <si>
    <t>Tan, Naomi Kate Espejo</t>
  </si>
  <si>
    <t>Vendiola Arym Sherwin Rodas</t>
  </si>
  <si>
    <t>Villamor, James Ryan Umali</t>
  </si>
  <si>
    <t>Republic of the Philippines</t>
  </si>
  <si>
    <t>ITE10 FRONT END DEVELOPMENT</t>
  </si>
  <si>
    <t>BSITII Prelim Grade</t>
  </si>
  <si>
    <t>1ST SEM AY-2024-2025</t>
  </si>
  <si>
    <t>Performance Outputs</t>
  </si>
  <si>
    <t>Long Exam</t>
  </si>
  <si>
    <t>Recitation/Seatwork/Class Participation</t>
  </si>
  <si>
    <t>Quizzes</t>
  </si>
  <si>
    <t xml:space="preserve">Term </t>
  </si>
  <si>
    <t>SIGNATURE</t>
  </si>
  <si>
    <t>Raw Score</t>
  </si>
  <si>
    <t>Equivalent</t>
  </si>
  <si>
    <t>AQUINO, GENEASKY HEDRIX L.</t>
  </si>
  <si>
    <t>ARCENAL, MARK JORDAN P.</t>
  </si>
  <si>
    <t>ATIENZA, JARUS A.</t>
  </si>
  <si>
    <t>BAJAR, RYAN KEVIN R.</t>
  </si>
  <si>
    <t>BIGCAS, GELNNA LOURICE A.</t>
  </si>
  <si>
    <t xml:space="preserve">BITAMOR, LIZABELLA V. </t>
  </si>
  <si>
    <t>BORJA, JUSTINE DALE A.</t>
  </si>
  <si>
    <t>BUERANO, MARK ANILOV R.</t>
  </si>
  <si>
    <t>BUGTONG, ROSETTE C.</t>
  </si>
  <si>
    <t>DATOR, JULIAN MIGEL L.</t>
  </si>
  <si>
    <t>DE LA CRUZ, KIMBERLY</t>
  </si>
  <si>
    <t>DE LAS ALAS, CATHRINA JOYCE</t>
  </si>
  <si>
    <t xml:space="preserve">DE LOS REYES, ADRIEN JOHN E. </t>
  </si>
  <si>
    <t>DE MESA, ROSE JAYLLA M.</t>
  </si>
  <si>
    <t>DUCUSIN, ADRIAN E.</t>
  </si>
  <si>
    <t>DUMARAOS, ERIKA MAE R.</t>
  </si>
  <si>
    <t>ELPA, JASSEL ROSE A.</t>
  </si>
  <si>
    <t>HUGO, RACHELLE ANN D.</t>
  </si>
  <si>
    <t>INOCENSIO, PRINCESS IZZY N.</t>
  </si>
  <si>
    <t xml:space="preserve">LAGDAMEO, REY ALDWIN G. </t>
  </si>
  <si>
    <t>LAMINTAO, DARLYN JOY M.</t>
  </si>
  <si>
    <t xml:space="preserve">LAROZA, AIENNE KRISEL C. </t>
  </si>
  <si>
    <t>LEGASPI, NESTOR A.</t>
  </si>
  <si>
    <t>LIU, HOPE ISABELLA P.</t>
  </si>
  <si>
    <t>MANALO, ARABELA A.</t>
  </si>
  <si>
    <t xml:space="preserve">MANCENIDO, DANNAH </t>
  </si>
  <si>
    <t xml:space="preserve">NATIVIDAD, FRANCIS MIGUEL </t>
  </si>
  <si>
    <t>OBLEFIAS, RAENIEL MATTHEW</t>
  </si>
  <si>
    <t>OCAMPO, JULIE ANN B.</t>
  </si>
  <si>
    <t>OLICIA, CREZIA M.</t>
  </si>
  <si>
    <t>ORBASE, PAUL GWYN M.</t>
  </si>
  <si>
    <t>PANGANIBAN, MANISA</t>
  </si>
  <si>
    <t>PAVINO, KRIZZALYN V.</t>
  </si>
  <si>
    <t>PAVINO, MARIELLE R.</t>
  </si>
  <si>
    <t>QUESEA, MARK LOWELL A.</t>
  </si>
  <si>
    <t>REA, ZION ANDREW A.</t>
  </si>
  <si>
    <t>RELUCIO, JOHN PAUL D.</t>
  </si>
  <si>
    <t>REYNOSO, REYNALEN</t>
  </si>
  <si>
    <t>RODGRIGUEZ, ALLYSA JOYCE C.</t>
  </si>
  <si>
    <t>SALIDO, ROCHELLE I.</t>
  </si>
  <si>
    <t>SALIENDRA, JHANINA MYLLES</t>
  </si>
  <si>
    <t>SALUDES, MARY ROSE V.</t>
  </si>
  <si>
    <t>SANTOS, DARLENE MAY L.</t>
  </si>
  <si>
    <t xml:space="preserve">TIAMA, NEIL GENREI S. </t>
  </si>
  <si>
    <t>Prepared by:</t>
  </si>
  <si>
    <t>Checked by:</t>
  </si>
  <si>
    <t>Submitted to:</t>
  </si>
  <si>
    <t>DR. BIENALYN D. TOLENTINO</t>
  </si>
  <si>
    <t xml:space="preserve">DR. RICARYL CATHERINE P. CRUZ </t>
  </si>
  <si>
    <t>Instructor</t>
  </si>
  <si>
    <t>Dean CIT</t>
  </si>
  <si>
    <t>4:30-7:30 MON-FRI</t>
  </si>
  <si>
    <t>ABELLA, ELLA NICOLE V.</t>
  </si>
  <si>
    <t>ENGR. JERWIN D. CAMPITA</t>
  </si>
  <si>
    <t>3rd TERM GRADE</t>
  </si>
  <si>
    <t>FST06-EXPERIMENTAL COOKING/INTERNATIONAL CUISINE</t>
  </si>
  <si>
    <t>2ND SEM AY-2023-2024</t>
  </si>
  <si>
    <t xml:space="preserve">              Dept. Chair CIT</t>
  </si>
  <si>
    <t xml:space="preserve">FST06 - EXPERIMENTAL COOKING/ INTERNATIONAL CUISINE </t>
  </si>
  <si>
    <t>Summary</t>
  </si>
  <si>
    <t>1:30-4:00 MON-FRI</t>
  </si>
  <si>
    <t>1st TG</t>
  </si>
  <si>
    <t>2nd TG</t>
  </si>
  <si>
    <t>3rd TG</t>
  </si>
  <si>
    <t>TOTAL</t>
  </si>
  <si>
    <t>FINAL</t>
  </si>
  <si>
    <t>GRADE</t>
  </si>
  <si>
    <t>Dept. Chair CIT</t>
  </si>
  <si>
    <t>Mr. Jomer R. Samson</t>
  </si>
  <si>
    <t>Program Chair, BSIT</t>
  </si>
  <si>
    <t>Prof. Devie S. Bello</t>
  </si>
  <si>
    <t>P</t>
  </si>
  <si>
    <t>PROF. DEVIE S. BELLO</t>
  </si>
  <si>
    <t>B</t>
  </si>
  <si>
    <t>L</t>
  </si>
  <si>
    <t>A</t>
  </si>
  <si>
    <t>Personal   Info</t>
  </si>
  <si>
    <t>P style formatting</t>
  </si>
  <si>
    <t>Recitation</t>
  </si>
  <si>
    <t>p</t>
  </si>
  <si>
    <t>Profile Page</t>
  </si>
  <si>
    <t>Practice-exercises</t>
  </si>
  <si>
    <t>Long Quiz</t>
  </si>
  <si>
    <t>Navigation, header, footer</t>
  </si>
  <si>
    <t>Attitude</t>
  </si>
  <si>
    <t>Attendance</t>
  </si>
  <si>
    <t>Lec Exam</t>
  </si>
  <si>
    <t>Lab Exam</t>
  </si>
  <si>
    <t xml:space="preserve"> </t>
  </si>
  <si>
    <t>BSIT - II</t>
  </si>
  <si>
    <t>2024 - 2025</t>
  </si>
  <si>
    <t>Prepared By:</t>
  </si>
  <si>
    <t>Checked By:</t>
  </si>
  <si>
    <t>Approved By:</t>
  </si>
  <si>
    <t>Prof. Devie Salvatierra-Bello</t>
  </si>
  <si>
    <t>Dr. Ricaryl Catherine P. Cruz</t>
  </si>
  <si>
    <t>BSIT, Program Chairperson</t>
  </si>
  <si>
    <t>Dean, College of Industrial Technology</t>
  </si>
  <si>
    <t>ITE10 - Front End Development</t>
  </si>
  <si>
    <t>M-W/ 10:30AM - 1:30PM</t>
  </si>
  <si>
    <t>2nd Semester AY.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</si>
</sst>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1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FF0000"/>
      <name val="Arial"/>
      <family val="2"/>
    </font>
    <font>
      <b/>
      <sz val="21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25"/>
      <color theme="0"/>
      <name val="Arial"/>
      <family val="2"/>
    </font>
    <font>
      <sz val="11"/>
      <color theme="1"/>
      <name val="Calibri"/>
      <charset val="134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 (Body)"/>
    </font>
    <font>
      <b/>
      <sz val="8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24" fillId="0" borderId="0"/>
  </cellStyleXfs>
  <cellXfs count="321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6" fillId="0" borderId="16" xfId="0" applyFont="1" applyBorder="1"/>
    <xf numFmtId="0" fontId="6" fillId="0" borderId="8" xfId="0" applyFont="1" applyBorder="1"/>
    <xf numFmtId="0" fontId="14" fillId="0" borderId="8" xfId="0" applyFont="1" applyBorder="1"/>
    <xf numFmtId="0" fontId="14" fillId="0" borderId="36" xfId="0" applyFont="1" applyBorder="1"/>
    <xf numFmtId="0" fontId="8" fillId="0" borderId="0" xfId="0" applyFont="1" applyAlignment="1">
      <alignment horizontal="right"/>
    </xf>
    <xf numFmtId="0" fontId="15" fillId="5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9" fontId="14" fillId="3" borderId="36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9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0" fontId="4" fillId="3" borderId="34" xfId="0" applyNumberFormat="1" applyFont="1" applyFill="1" applyBorder="1" applyAlignment="1">
      <alignment horizontal="center" vertical="center"/>
    </xf>
    <xf numFmtId="10" fontId="4" fillId="0" borderId="42" xfId="0" applyNumberFormat="1" applyFont="1" applyBorder="1" applyAlignment="1">
      <alignment horizontal="center" vertical="center"/>
    </xf>
    <xf numFmtId="10" fontId="4" fillId="0" borderId="43" xfId="0" applyNumberFormat="1" applyFont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10" fontId="4" fillId="0" borderId="59" xfId="0" applyNumberFormat="1" applyFont="1" applyBorder="1" applyAlignment="1">
      <alignment horizontal="center" vertical="center"/>
    </xf>
    <xf numFmtId="10" fontId="4" fillId="0" borderId="58" xfId="0" applyNumberFormat="1" applyFont="1" applyBorder="1" applyAlignment="1">
      <alignment horizontal="center" vertical="center"/>
    </xf>
    <xf numFmtId="10" fontId="4" fillId="10" borderId="42" xfId="1" applyNumberFormat="1" applyFont="1" applyFill="1" applyBorder="1" applyAlignment="1">
      <alignment horizontal="center" vertical="center"/>
    </xf>
    <xf numFmtId="10" fontId="4" fillId="10" borderId="43" xfId="1" applyNumberFormat="1" applyFont="1" applyFill="1" applyBorder="1" applyAlignment="1">
      <alignment horizontal="center" vertical="center"/>
    </xf>
    <xf numFmtId="10" fontId="4" fillId="3" borderId="28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0" fontId="16" fillId="10" borderId="47" xfId="0" applyFont="1" applyFill="1" applyBorder="1" applyAlignment="1">
      <alignment horizontal="center" vertical="center"/>
    </xf>
    <xf numFmtId="10" fontId="4" fillId="10" borderId="42" xfId="0" applyNumberFormat="1" applyFont="1" applyFill="1" applyBorder="1" applyAlignment="1">
      <alignment horizontal="center" vertical="center"/>
    </xf>
    <xf numFmtId="10" fontId="4" fillId="10" borderId="43" xfId="0" applyNumberFormat="1" applyFont="1" applyFill="1" applyBorder="1" applyAlignment="1">
      <alignment horizontal="center" vertical="center"/>
    </xf>
    <xf numFmtId="10" fontId="4" fillId="10" borderId="59" xfId="0" applyNumberFormat="1" applyFont="1" applyFill="1" applyBorder="1" applyAlignment="1">
      <alignment horizontal="center" vertical="center"/>
    </xf>
    <xf numFmtId="10" fontId="4" fillId="10" borderId="58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3" fillId="0" borderId="52" xfId="0" applyFont="1" applyBorder="1" applyAlignment="1"/>
    <xf numFmtId="0" fontId="0" fillId="0" borderId="52" xfId="0" applyBorder="1" applyAlignment="1"/>
    <xf numFmtId="1" fontId="18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3" borderId="28" xfId="0" applyNumberFormat="1" applyFont="1" applyFill="1" applyBorder="1" applyAlignment="1">
      <alignment horizontal="center" vertical="center"/>
    </xf>
    <xf numFmtId="1" fontId="4" fillId="0" borderId="59" xfId="0" applyNumberFormat="1" applyFont="1" applyBorder="1" applyAlignment="1">
      <alignment horizontal="center" vertical="center"/>
    </xf>
    <xf numFmtId="1" fontId="4" fillId="0" borderId="5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6" fillId="3" borderId="32" xfId="0" applyNumberFormat="1" applyFont="1" applyFill="1" applyBorder="1" applyAlignment="1">
      <alignment horizontal="center" vertical="center"/>
    </xf>
    <xf numFmtId="10" fontId="4" fillId="3" borderId="32" xfId="0" applyNumberFormat="1" applyFont="1" applyFill="1" applyBorder="1" applyAlignment="1">
      <alignment horizontal="center" vertical="center"/>
    </xf>
    <xf numFmtId="10" fontId="4" fillId="11" borderId="59" xfId="0" applyNumberFormat="1" applyFont="1" applyFill="1" applyBorder="1" applyAlignment="1">
      <alignment horizontal="center" vertical="center"/>
    </xf>
    <xf numFmtId="10" fontId="4" fillId="11" borderId="58" xfId="0" applyNumberFormat="1" applyFont="1" applyFill="1" applyBorder="1" applyAlignment="1">
      <alignment horizontal="center" vertical="center"/>
    </xf>
    <xf numFmtId="0" fontId="4" fillId="9" borderId="0" xfId="0" applyFont="1" applyFill="1"/>
    <xf numFmtId="9" fontId="4" fillId="3" borderId="34" xfId="0" applyNumberFormat="1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2" fillId="2" borderId="32" xfId="0" applyFont="1" applyFill="1" applyBorder="1" applyAlignment="1">
      <alignment horizontal="right"/>
    </xf>
    <xf numFmtId="0" fontId="22" fillId="2" borderId="25" xfId="0" applyFont="1" applyFill="1" applyBorder="1" applyAlignment="1">
      <alignment horizontal="right"/>
    </xf>
    <xf numFmtId="0" fontId="22" fillId="2" borderId="35" xfId="0" applyFont="1" applyFill="1" applyBorder="1" applyAlignment="1">
      <alignment horizontal="right"/>
    </xf>
    <xf numFmtId="2" fontId="6" fillId="0" borderId="4" xfId="0" applyNumberFormat="1" applyFont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6" fillId="9" borderId="0" xfId="2" applyFont="1" applyFill="1"/>
    <xf numFmtId="0" fontId="27" fillId="0" borderId="0" xfId="2" applyFont="1"/>
    <xf numFmtId="0" fontId="28" fillId="0" borderId="0" xfId="2" applyFont="1"/>
    <xf numFmtId="0" fontId="25" fillId="0" borderId="0" xfId="2" applyFont="1" applyAlignment="1">
      <alignment horizontal="center"/>
    </xf>
    <xf numFmtId="0" fontId="25" fillId="0" borderId="0" xfId="2" applyFont="1"/>
    <xf numFmtId="0" fontId="29" fillId="0" borderId="0" xfId="2" applyFont="1"/>
    <xf numFmtId="0" fontId="26" fillId="0" borderId="4" xfId="2" applyFont="1" applyBorder="1"/>
    <xf numFmtId="0" fontId="26" fillId="0" borderId="4" xfId="2" applyFont="1" applyBorder="1" applyAlignment="1">
      <alignment horizontal="center"/>
    </xf>
    <xf numFmtId="0" fontId="26" fillId="0" borderId="0" xfId="2" applyFont="1" applyAlignment="1">
      <alignment horizontal="center"/>
    </xf>
    <xf numFmtId="0" fontId="26" fillId="0" borderId="72" xfId="2" applyFont="1" applyBorder="1" applyAlignment="1">
      <alignment horizontal="center"/>
    </xf>
    <xf numFmtId="9" fontId="26" fillId="0" borderId="72" xfId="2" applyNumberFormat="1" applyFont="1" applyBorder="1" applyAlignment="1">
      <alignment horizontal="center"/>
    </xf>
    <xf numFmtId="0" fontId="31" fillId="0" borderId="72" xfId="2" applyFont="1" applyBorder="1" applyAlignment="1">
      <alignment horizontal="left"/>
    </xf>
    <xf numFmtId="0" fontId="26" fillId="0" borderId="72" xfId="2" applyFont="1" applyBorder="1"/>
    <xf numFmtId="0" fontId="25" fillId="0" borderId="8" xfId="2" applyFont="1" applyBorder="1" applyAlignment="1">
      <alignment horizontal="center"/>
    </xf>
    <xf numFmtId="0" fontId="4" fillId="0" borderId="0" xfId="2" applyFont="1"/>
    <xf numFmtId="0" fontId="32" fillId="0" borderId="4" xfId="2" applyFont="1" applyBorder="1" applyAlignment="1">
      <alignment horizontal="center"/>
    </xf>
    <xf numFmtId="2" fontId="27" fillId="0" borderId="4" xfId="2" applyNumberFormat="1" applyFont="1" applyBorder="1" applyAlignment="1">
      <alignment horizontal="center"/>
    </xf>
    <xf numFmtId="1" fontId="32" fillId="0" borderId="4" xfId="2" applyNumberFormat="1" applyFont="1" applyBorder="1" applyAlignment="1">
      <alignment horizontal="center"/>
    </xf>
    <xf numFmtId="0" fontId="27" fillId="0" borderId="4" xfId="2" applyFont="1" applyBorder="1" applyAlignment="1">
      <alignment horizontal="center"/>
    </xf>
    <xf numFmtId="2" fontId="27" fillId="0" borderId="0" xfId="2" applyNumberFormat="1" applyFont="1"/>
    <xf numFmtId="0" fontId="25" fillId="0" borderId="4" xfId="2" applyFont="1" applyBorder="1" applyAlignment="1">
      <alignment horizontal="center"/>
    </xf>
    <xf numFmtId="0" fontId="33" fillId="0" borderId="4" xfId="2" applyFont="1" applyBorder="1"/>
    <xf numFmtId="0" fontId="33" fillId="0" borderId="4" xfId="2" applyFont="1" applyBorder="1" applyAlignment="1">
      <alignment horizontal="left" vertical="center" wrapText="1"/>
    </xf>
    <xf numFmtId="1" fontId="32" fillId="9" borderId="4" xfId="2" applyNumberFormat="1" applyFont="1" applyFill="1" applyBorder="1" applyAlignment="1">
      <alignment horizontal="center"/>
    </xf>
    <xf numFmtId="0" fontId="27" fillId="9" borderId="4" xfId="2" applyFont="1" applyFill="1" applyBorder="1" applyAlignment="1">
      <alignment horizontal="center"/>
    </xf>
    <xf numFmtId="0" fontId="34" fillId="0" borderId="4" xfId="2" applyFont="1" applyBorder="1"/>
    <xf numFmtId="2" fontId="25" fillId="0" borderId="0" xfId="2" applyNumberFormat="1" applyFont="1" applyAlignment="1">
      <alignment horizontal="center"/>
    </xf>
    <xf numFmtId="0" fontId="35" fillId="0" borderId="0" xfId="2" applyFont="1"/>
    <xf numFmtId="0" fontId="36" fillId="0" borderId="0" xfId="2" applyFont="1" applyAlignment="1">
      <alignment horizontal="center"/>
    </xf>
    <xf numFmtId="0" fontId="37" fillId="0" borderId="0" xfId="2" applyFont="1"/>
    <xf numFmtId="0" fontId="14" fillId="0" borderId="0" xfId="2" applyFont="1"/>
    <xf numFmtId="2" fontId="36" fillId="0" borderId="0" xfId="2" applyNumberFormat="1" applyFont="1" applyAlignment="1">
      <alignment horizontal="center"/>
    </xf>
    <xf numFmtId="0" fontId="27" fillId="0" borderId="0" xfId="2" applyFont="1" applyAlignment="1">
      <alignment horizontal="center" vertical="center"/>
    </xf>
    <xf numFmtId="164" fontId="27" fillId="0" borderId="0" xfId="2" applyNumberFormat="1" applyFont="1" applyAlignment="1">
      <alignment horizontal="center" vertical="center"/>
    </xf>
    <xf numFmtId="0" fontId="27" fillId="9" borderId="0" xfId="2" applyFont="1" applyFill="1"/>
    <xf numFmtId="0" fontId="27" fillId="9" borderId="0" xfId="2" applyFont="1" applyFill="1" applyAlignment="1">
      <alignment horizontal="center" vertical="center"/>
    </xf>
    <xf numFmtId="0" fontId="26" fillId="9" borderId="72" xfId="2" applyFont="1" applyFill="1" applyBorder="1" applyAlignment="1">
      <alignment horizontal="center"/>
    </xf>
    <xf numFmtId="9" fontId="26" fillId="9" borderId="72" xfId="2" applyNumberFormat="1" applyFont="1" applyFill="1" applyBorder="1" applyAlignment="1">
      <alignment horizontal="center"/>
    </xf>
    <xf numFmtId="1" fontId="27" fillId="0" borderId="4" xfId="2" applyNumberFormat="1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6" fillId="0" borderId="0" xfId="2" applyFont="1"/>
    <xf numFmtId="2" fontId="27" fillId="0" borderId="0" xfId="2" applyNumberFormat="1" applyFont="1" applyAlignment="1">
      <alignment horizontal="center"/>
    </xf>
    <xf numFmtId="0" fontId="30" fillId="0" borderId="11" xfId="2" applyFont="1" applyBorder="1" applyAlignment="1">
      <alignment horizontal="center"/>
    </xf>
    <xf numFmtId="0" fontId="30" fillId="0" borderId="4" xfId="2" applyFont="1" applyBorder="1" applyAlignment="1">
      <alignment horizontal="center"/>
    </xf>
    <xf numFmtId="0" fontId="38" fillId="0" borderId="72" xfId="2" applyFont="1" applyBorder="1"/>
    <xf numFmtId="0" fontId="25" fillId="0" borderId="72" xfId="2" applyFont="1" applyBorder="1"/>
    <xf numFmtId="9" fontId="26" fillId="0" borderId="4" xfId="2" applyNumberFormat="1" applyFont="1" applyBorder="1" applyAlignment="1">
      <alignment horizontal="center"/>
    </xf>
    <xf numFmtId="0" fontId="33" fillId="0" borderId="0" xfId="2" applyFont="1"/>
    <xf numFmtId="0" fontId="33" fillId="0" borderId="11" xfId="2" applyFont="1" applyBorder="1"/>
    <xf numFmtId="0" fontId="33" fillId="0" borderId="7" xfId="2" applyFont="1" applyBorder="1"/>
    <xf numFmtId="0" fontId="33" fillId="0" borderId="7" xfId="2" applyFont="1" applyBorder="1" applyAlignment="1">
      <alignment horizontal="left" vertical="center" wrapText="1"/>
    </xf>
    <xf numFmtId="0" fontId="34" fillId="0" borderId="7" xfId="2" applyFont="1" applyBorder="1"/>
    <xf numFmtId="0" fontId="24" fillId="0" borderId="0" xfId="2"/>
    <xf numFmtId="0" fontId="4" fillId="0" borderId="4" xfId="2" applyFont="1" applyBorder="1"/>
    <xf numFmtId="0" fontId="6" fillId="0" borderId="42" xfId="0" applyFont="1" applyBorder="1"/>
    <xf numFmtId="0" fontId="6" fillId="0" borderId="30" xfId="0" applyFont="1" applyBorder="1"/>
    <xf numFmtId="0" fontId="6" fillId="0" borderId="41" xfId="0" applyFont="1" applyBorder="1"/>
    <xf numFmtId="0" fontId="14" fillId="0" borderId="0" xfId="0" applyFont="1"/>
    <xf numFmtId="0" fontId="14" fillId="0" borderId="49" xfId="0" applyFont="1" applyFill="1" applyBorder="1"/>
    <xf numFmtId="0" fontId="4" fillId="0" borderId="0" xfId="0" applyFont="1" applyAlignment="1">
      <alignment textRotation="90"/>
    </xf>
    <xf numFmtId="0" fontId="4" fillId="9" borderId="0" xfId="0" applyFont="1" applyFill="1" applyAlignment="1">
      <alignment textRotation="90"/>
    </xf>
    <xf numFmtId="2" fontId="4" fillId="0" borderId="42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textRotation="90"/>
    </xf>
    <xf numFmtId="0" fontId="4" fillId="0" borderId="7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0" fillId="0" borderId="0" xfId="0" applyFont="1"/>
    <xf numFmtId="0" fontId="41" fillId="0" borderId="0" xfId="0" applyFont="1" applyAlignment="1"/>
    <xf numFmtId="0" fontId="6" fillId="0" borderId="0" xfId="0" applyFont="1" applyAlignment="1"/>
    <xf numFmtId="0" fontId="4" fillId="0" borderId="5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4" xfId="0" applyFont="1" applyFill="1" applyBorder="1"/>
    <xf numFmtId="0" fontId="30" fillId="0" borderId="55" xfId="2" applyFont="1" applyBorder="1" applyAlignment="1">
      <alignment horizontal="left" vertical="top" wrapText="1"/>
    </xf>
    <xf numFmtId="0" fontId="25" fillId="0" borderId="55" xfId="2" applyFont="1" applyBorder="1" applyAlignment="1">
      <alignment horizontal="center"/>
    </xf>
    <xf numFmtId="0" fontId="25" fillId="0" borderId="0" xfId="2" applyFont="1" applyAlignment="1">
      <alignment horizontal="center"/>
    </xf>
    <xf numFmtId="0" fontId="29" fillId="0" borderId="0" xfId="2" applyFont="1" applyAlignment="1">
      <alignment horizontal="center" wrapText="1"/>
    </xf>
    <xf numFmtId="0" fontId="26" fillId="0" borderId="0" xfId="2" applyFont="1" applyAlignment="1">
      <alignment horizontal="center"/>
    </xf>
    <xf numFmtId="0" fontId="26" fillId="0" borderId="61" xfId="2" applyFont="1" applyBorder="1" applyAlignment="1">
      <alignment horizontal="center" vertical="center"/>
    </xf>
    <xf numFmtId="0" fontId="26" fillId="0" borderId="63" xfId="2" applyFont="1" applyBorder="1" applyAlignment="1">
      <alignment horizontal="center" vertical="center"/>
    </xf>
    <xf numFmtId="0" fontId="26" fillId="0" borderId="15" xfId="2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6" fillId="0" borderId="9" xfId="2" applyFont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11" xfId="2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 wrapText="1"/>
    </xf>
    <xf numFmtId="0" fontId="29" fillId="0" borderId="10" xfId="2" applyFont="1" applyBorder="1" applyAlignment="1">
      <alignment horizontal="center" vertical="center" wrapText="1"/>
    </xf>
    <xf numFmtId="0" fontId="29" fillId="0" borderId="11" xfId="2" applyFont="1" applyBorder="1" applyAlignment="1">
      <alignment horizontal="center" vertical="center" wrapText="1"/>
    </xf>
    <xf numFmtId="0" fontId="25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26" fillId="0" borderId="9" xfId="2" applyFont="1" applyBorder="1" applyAlignment="1">
      <alignment horizontal="left"/>
    </xf>
    <xf numFmtId="0" fontId="26" fillId="0" borderId="11" xfId="2" applyFont="1" applyBorder="1" applyAlignment="1">
      <alignment horizontal="left"/>
    </xf>
    <xf numFmtId="0" fontId="38" fillId="0" borderId="9" xfId="2" applyFont="1" applyBorder="1" applyAlignment="1">
      <alignment horizontal="center"/>
    </xf>
    <xf numFmtId="0" fontId="38" fillId="0" borderId="11" xfId="2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9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 textRotation="90"/>
    </xf>
    <xf numFmtId="14" fontId="4" fillId="0" borderId="38" xfId="0" applyNumberFormat="1" applyFont="1" applyBorder="1" applyAlignment="1">
      <alignment horizontal="center" textRotation="90"/>
    </xf>
    <xf numFmtId="14" fontId="4" fillId="0" borderId="66" xfId="0" applyNumberFormat="1" applyFont="1" applyBorder="1" applyAlignment="1">
      <alignment horizontal="center" textRotation="90"/>
    </xf>
    <xf numFmtId="14" fontId="4" fillId="0" borderId="37" xfId="0" applyNumberFormat="1" applyFont="1" applyBorder="1" applyAlignment="1">
      <alignment horizontal="center" textRotation="90"/>
    </xf>
    <xf numFmtId="14" fontId="4" fillId="0" borderId="67" xfId="0" applyNumberFormat="1" applyFont="1" applyBorder="1" applyAlignment="1">
      <alignment horizontal="center" textRotation="90"/>
    </xf>
    <xf numFmtId="14" fontId="4" fillId="0" borderId="40" xfId="0" applyNumberFormat="1" applyFont="1" applyBorder="1" applyAlignment="1">
      <alignment horizontal="center" textRotation="90"/>
    </xf>
    <xf numFmtId="0" fontId="1" fillId="5" borderId="68" xfId="0" applyFont="1" applyFill="1" applyBorder="1" applyAlignment="1">
      <alignment horizontal="center" vertical="center" textRotation="90"/>
    </xf>
    <xf numFmtId="0" fontId="1" fillId="5" borderId="69" xfId="0" applyFont="1" applyFill="1" applyBorder="1" applyAlignment="1">
      <alignment horizontal="center" vertical="center" textRotation="90"/>
    </xf>
    <xf numFmtId="0" fontId="1" fillId="4" borderId="14" xfId="0" applyFont="1" applyFill="1" applyBorder="1" applyAlignment="1">
      <alignment horizontal="center" vertical="center" textRotation="90"/>
    </xf>
    <xf numFmtId="0" fontId="1" fillId="4" borderId="38" xfId="0" applyFont="1" applyFill="1" applyBorder="1" applyAlignment="1">
      <alignment horizontal="center" vertical="center" textRotation="90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38" xfId="0" applyFont="1" applyFill="1" applyBorder="1" applyAlignment="1">
      <alignment horizontal="center" vertical="center" textRotation="90"/>
    </xf>
    <xf numFmtId="0" fontId="13" fillId="3" borderId="67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0" fillId="7" borderId="59" xfId="0" applyFont="1" applyFill="1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/>
    </xf>
    <xf numFmtId="0" fontId="10" fillId="7" borderId="5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7" fillId="0" borderId="51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11" fillId="8" borderId="65" xfId="0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11" fillId="8" borderId="60" xfId="0" applyFont="1" applyFill="1" applyBorder="1" applyAlignment="1">
      <alignment horizontal="center"/>
    </xf>
    <xf numFmtId="0" fontId="4" fillId="0" borderId="28" xfId="0" applyFont="1" applyBorder="1" applyAlignment="1">
      <alignment horizontal="center" vertical="center" textRotation="90"/>
    </xf>
    <xf numFmtId="0" fontId="4" fillId="0" borderId="29" xfId="0" applyFont="1" applyBorder="1" applyAlignment="1">
      <alignment horizontal="center" vertical="center" textRotation="90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19" fillId="0" borderId="32" xfId="0" applyFont="1" applyBorder="1" applyAlignment="1">
      <alignment horizontal="right" vertical="center"/>
    </xf>
    <xf numFmtId="0" fontId="19" fillId="0" borderId="33" xfId="0" applyFont="1" applyBorder="1" applyAlignment="1">
      <alignment horizontal="right" vertical="center"/>
    </xf>
    <xf numFmtId="0" fontId="39" fillId="0" borderId="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2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4" fillId="3" borderId="51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10" fontId="4" fillId="11" borderId="41" xfId="0" applyNumberFormat="1" applyFont="1" applyFill="1" applyBorder="1" applyAlignment="1">
      <alignment horizontal="center" vertical="center"/>
    </xf>
    <xf numFmtId="10" fontId="4" fillId="11" borderId="43" xfId="0" applyNumberFormat="1" applyFont="1" applyFill="1" applyBorder="1" applyAlignment="1">
      <alignment horizontal="center" vertical="center"/>
    </xf>
    <xf numFmtId="10" fontId="4" fillId="11" borderId="50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/>
    </xf>
    <xf numFmtId="0" fontId="18" fillId="0" borderId="42" xfId="0" applyFont="1" applyBorder="1" applyAlignment="1">
      <alignment horizontal="center" vertical="center" textRotation="90" wrapText="1"/>
    </xf>
    <xf numFmtId="0" fontId="18" fillId="0" borderId="50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9" fillId="0" borderId="32" xfId="0" applyFont="1" applyBorder="1" applyAlignment="1">
      <alignment horizontal="left" vertical="center"/>
    </xf>
    <xf numFmtId="0" fontId="19" fillId="0" borderId="33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3" fillId="12" borderId="61" xfId="0" applyFont="1" applyFill="1" applyBorder="1" applyAlignment="1">
      <alignment horizontal="center"/>
    </xf>
    <xf numFmtId="0" fontId="23" fillId="12" borderId="62" xfId="0" applyFont="1" applyFill="1" applyBorder="1" applyAlignment="1">
      <alignment horizontal="center"/>
    </xf>
    <xf numFmtId="0" fontId="23" fillId="12" borderId="63" xfId="0" applyFont="1" applyFill="1" applyBorder="1" applyAlignment="1">
      <alignment horizontal="center"/>
    </xf>
    <xf numFmtId="0" fontId="23" fillId="12" borderId="6" xfId="0" applyFont="1" applyFill="1" applyBorder="1" applyAlignment="1">
      <alignment horizontal="center"/>
    </xf>
    <xf numFmtId="0" fontId="23" fillId="12" borderId="0" xfId="0" applyFont="1" applyFill="1" applyBorder="1" applyAlignment="1">
      <alignment horizontal="center"/>
    </xf>
    <xf numFmtId="0" fontId="23" fillId="12" borderId="5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left"/>
    </xf>
    <xf numFmtId="0" fontId="8" fillId="2" borderId="33" xfId="0" applyFont="1" applyFill="1" applyBorder="1" applyAlignment="1">
      <alignment horizontal="left"/>
    </xf>
    <xf numFmtId="0" fontId="8" fillId="2" borderId="34" xfId="0" applyFont="1" applyFill="1" applyBorder="1" applyAlignment="1">
      <alignment horizontal="left"/>
    </xf>
    <xf numFmtId="0" fontId="8" fillId="2" borderId="25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E709"/>
      <color rgb="FF0066FF"/>
      <color rgb="FF1C7D05"/>
      <color rgb="FF2588CB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53</xdr:row>
      <xdr:rowOff>190500</xdr:rowOff>
    </xdr:from>
    <xdr:to>
      <xdr:col>1</xdr:col>
      <xdr:colOff>986790</xdr:colOff>
      <xdr:row>54</xdr:row>
      <xdr:rowOff>5894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477750"/>
          <a:ext cx="634365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190500</xdr:rowOff>
    </xdr:from>
    <xdr:to>
      <xdr:col>16</xdr:col>
      <xdr:colOff>615316</xdr:colOff>
      <xdr:row>54</xdr:row>
      <xdr:rowOff>5894</xdr:rowOff>
    </xdr:to>
    <xdr:pic>
      <xdr:nvPicPr>
        <xdr:cNvPr id="3" name="Picture 2" descr="c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477750"/>
          <a:ext cx="615316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34290</xdr:rowOff>
    </xdr:to>
    <xdr:pic>
      <xdr:nvPicPr>
        <xdr:cNvPr id="4" name="Picture 3" descr="c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5962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352425</xdr:colOff>
      <xdr:row>53</xdr:row>
      <xdr:rowOff>0</xdr:rowOff>
    </xdr:from>
    <xdr:to>
      <xdr:col>1</xdr:col>
      <xdr:colOff>986790</xdr:colOff>
      <xdr:row>53</xdr:row>
      <xdr:rowOff>4323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287250"/>
          <a:ext cx="634365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0</xdr:rowOff>
    </xdr:from>
    <xdr:to>
      <xdr:col>16</xdr:col>
      <xdr:colOff>615316</xdr:colOff>
      <xdr:row>53</xdr:row>
      <xdr:rowOff>4323</xdr:rowOff>
    </xdr:to>
    <xdr:pic>
      <xdr:nvPicPr>
        <xdr:cNvPr id="6" name="Picture 5" descr="ct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287250"/>
          <a:ext cx="615316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1292225</xdr:colOff>
      <xdr:row>0</xdr:row>
      <xdr:rowOff>41274</xdr:rowOff>
    </xdr:from>
    <xdr:ext cx="682625" cy="6508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77975" y="41274"/>
          <a:ext cx="682625" cy="650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62864</xdr:rowOff>
    </xdr:to>
    <xdr:pic>
      <xdr:nvPicPr>
        <xdr:cNvPr id="8" name="Picture 7" descr="ct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62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173</xdr:row>
      <xdr:rowOff>165100</xdr:rowOff>
    </xdr:from>
    <xdr:to>
      <xdr:col>1</xdr:col>
      <xdr:colOff>405765</xdr:colOff>
      <xdr:row>177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39579550"/>
          <a:ext cx="63436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209549</xdr:colOff>
      <xdr:row>174</xdr:row>
      <xdr:rowOff>38100</xdr:rowOff>
    </xdr:from>
    <xdr:to>
      <xdr:col>6</xdr:col>
      <xdr:colOff>412114</xdr:colOff>
      <xdr:row>177</xdr:row>
      <xdr:rowOff>47623</xdr:rowOff>
    </xdr:to>
    <xdr:pic>
      <xdr:nvPicPr>
        <xdr:cNvPr id="10" name="Picture 9" descr="ct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4286249" y="39643050"/>
          <a:ext cx="631190" cy="581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14</xdr:col>
      <xdr:colOff>0</xdr:colOff>
      <xdr:row>105</xdr:row>
      <xdr:rowOff>38100</xdr:rowOff>
    </xdr:from>
    <xdr:ext cx="637155" cy="605109"/>
    <xdr:pic>
      <xdr:nvPicPr>
        <xdr:cNvPr id="11" name="Picture 10" descr="ct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7155" cy="605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1339851</xdr:colOff>
      <xdr:row>105</xdr:row>
      <xdr:rowOff>0</xdr:rowOff>
    </xdr:from>
    <xdr:ext cx="641350" cy="64071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25601" y="25974675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0</xdr:colOff>
      <xdr:row>105</xdr:row>
      <xdr:rowOff>38100</xdr:rowOff>
    </xdr:from>
    <xdr:ext cx="638176" cy="615314"/>
    <xdr:pic>
      <xdr:nvPicPr>
        <xdr:cNvPr id="13" name="Picture 12" descr="ct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8176" cy="61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12700</xdr:colOff>
      <xdr:row>0</xdr:row>
      <xdr:rowOff>6350</xdr:rowOff>
    </xdr:from>
    <xdr:to>
      <xdr:col>15</xdr:col>
      <xdr:colOff>136132</xdr:colOff>
      <xdr:row>3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E7B58C-43F2-A875-24EE-DDCFFA6D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6350"/>
          <a:ext cx="637782" cy="72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191135</xdr:colOff>
      <xdr:row>173</xdr:row>
      <xdr:rowOff>130175</xdr:rowOff>
    </xdr:from>
    <xdr:to>
      <xdr:col>6</xdr:col>
      <xdr:colOff>451485</xdr:colOff>
      <xdr:row>177</xdr:row>
      <xdr:rowOff>104774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BCDB764-EF66-45B3-B591-F25952AC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835" y="39544625"/>
          <a:ext cx="688975" cy="736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635</xdr:colOff>
      <xdr:row>105</xdr:row>
      <xdr:rowOff>0</xdr:rowOff>
    </xdr:from>
    <xdr:to>
      <xdr:col>15</xdr:col>
      <xdr:colOff>124067</xdr:colOff>
      <xdr:row>108</xdr:row>
      <xdr:rowOff>125426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413D28-4545-44AA-9C23-E9583527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985" y="25996900"/>
          <a:ext cx="637782" cy="7270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1162050</xdr:colOff>
      <xdr:row>53</xdr:row>
      <xdr:rowOff>0</xdr:rowOff>
    </xdr:from>
    <xdr:ext cx="641350" cy="640715"/>
    <xdr:pic>
      <xdr:nvPicPr>
        <xdr:cNvPr id="17" name="Picture 16">
          <a:extLst>
            <a:ext uri="{FF2B5EF4-FFF2-40B4-BE49-F238E27FC236}">
              <a16:creationId xmlns:a16="http://schemas.microsoft.com/office/drawing/2014/main" id="{50F7C2FF-F76E-4F0E-8087-103B7CD08A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47800" y="12287250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5</xdr:col>
      <xdr:colOff>194235</xdr:colOff>
      <xdr:row>173</xdr:row>
      <xdr:rowOff>143163</xdr:rowOff>
    </xdr:from>
    <xdr:to>
      <xdr:col>6</xdr:col>
      <xdr:colOff>426206</xdr:colOff>
      <xdr:row>177</xdr:row>
      <xdr:rowOff>82177</xdr:rowOff>
    </xdr:to>
    <xdr:pic>
      <xdr:nvPicPr>
        <xdr:cNvPr id="18" name="Picture 17" descr="No photo description available.">
          <a:extLst>
            <a:ext uri="{FF2B5EF4-FFF2-40B4-BE49-F238E27FC236}">
              <a16:creationId xmlns:a16="http://schemas.microsoft.com/office/drawing/2014/main" id="{BC549A16-AFD4-DC51-2A93-C99C1F19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935" y="39557613"/>
          <a:ext cx="660596" cy="70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10457</xdr:colOff>
      <xdr:row>105</xdr:row>
      <xdr:rowOff>0</xdr:rowOff>
    </xdr:from>
    <xdr:to>
      <xdr:col>15</xdr:col>
      <xdr:colOff>102896</xdr:colOff>
      <xdr:row>108</xdr:row>
      <xdr:rowOff>105529</xdr:rowOff>
    </xdr:to>
    <xdr:pic>
      <xdr:nvPicPr>
        <xdr:cNvPr id="19" name="Picture 18" descr="No photo description available.">
          <a:extLst>
            <a:ext uri="{FF2B5EF4-FFF2-40B4-BE49-F238E27FC236}">
              <a16:creationId xmlns:a16="http://schemas.microsoft.com/office/drawing/2014/main" id="{77510F33-77CE-42A7-8333-5D6FE1F6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807" y="25968425"/>
          <a:ext cx="606789" cy="70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134843</xdr:colOff>
      <xdr:row>53</xdr:row>
      <xdr:rowOff>0</xdr:rowOff>
    </xdr:from>
    <xdr:to>
      <xdr:col>15</xdr:col>
      <xdr:colOff>227282</xdr:colOff>
      <xdr:row>56</xdr:row>
      <xdr:rowOff>134342</xdr:rowOff>
    </xdr:to>
    <xdr:pic>
      <xdr:nvPicPr>
        <xdr:cNvPr id="20" name="Picture 19" descr="No photo description available.">
          <a:extLst>
            <a:ext uri="{FF2B5EF4-FFF2-40B4-BE49-F238E27FC236}">
              <a16:creationId xmlns:a16="http://schemas.microsoft.com/office/drawing/2014/main" id="{C2FAC8CF-9DAB-49E7-9E01-C686CDCE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193" y="12287250"/>
          <a:ext cx="606789" cy="68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31375</xdr:colOff>
      <xdr:row>0</xdr:row>
      <xdr:rowOff>14942</xdr:rowOff>
    </xdr:from>
    <xdr:to>
      <xdr:col>15</xdr:col>
      <xdr:colOff>123814</xdr:colOff>
      <xdr:row>3</xdr:row>
      <xdr:rowOff>118310</xdr:rowOff>
    </xdr:to>
    <xdr:pic>
      <xdr:nvPicPr>
        <xdr:cNvPr id="21" name="Picture 20" descr="No photo description available.">
          <a:extLst>
            <a:ext uri="{FF2B5EF4-FFF2-40B4-BE49-F238E27FC236}">
              <a16:creationId xmlns:a16="http://schemas.microsoft.com/office/drawing/2014/main" id="{8388B0D9-93F8-4F1C-93D0-C83819C37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5725" y="14942"/>
          <a:ext cx="606789" cy="70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725B1-2B06-4469-B843-71E51F14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1571624</xdr:colOff>
      <xdr:row>1</xdr:row>
      <xdr:rowOff>352424</xdr:rowOff>
    </xdr:from>
    <xdr:to>
      <xdr:col>1</xdr:col>
      <xdr:colOff>2764596</xdr:colOff>
      <xdr:row>7</xdr:row>
      <xdr:rowOff>119198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8644F4-53F2-4BB3-890A-758C58DB3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590549"/>
          <a:ext cx="1171575" cy="120504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</xdr:row>
      <xdr:rowOff>152400</xdr:rowOff>
    </xdr:from>
    <xdr:to>
      <xdr:col>1</xdr:col>
      <xdr:colOff>1666876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CB8623-D8D6-41A4-9785-8A649CB9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90525"/>
          <a:ext cx="1000126" cy="1000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457200</xdr:colOff>
      <xdr:row>0</xdr:row>
      <xdr:rowOff>0</xdr:rowOff>
    </xdr:from>
    <xdr:to>
      <xdr:col>39</xdr:col>
      <xdr:colOff>542258</xdr:colOff>
      <xdr:row>3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E74F4-E8AC-4A18-BF78-BEB9C7FC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4765" y="0"/>
          <a:ext cx="573732" cy="594277"/>
        </a:xfrm>
        <a:prstGeom prst="rect">
          <a:avLst/>
        </a:prstGeom>
      </xdr:spPr>
    </xdr:pic>
    <xdr:clientData/>
  </xdr:twoCellAnchor>
  <xdr:twoCellAnchor editAs="oneCell">
    <xdr:from>
      <xdr:col>18</xdr:col>
      <xdr:colOff>599514</xdr:colOff>
      <xdr:row>0</xdr:row>
      <xdr:rowOff>38099</xdr:rowOff>
    </xdr:from>
    <xdr:to>
      <xdr:col>19</xdr:col>
      <xdr:colOff>459440</xdr:colOff>
      <xdr:row>3</xdr:row>
      <xdr:rowOff>19049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B22CFE-03AD-4094-9706-6EE214A7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7602" y="38099"/>
          <a:ext cx="554691" cy="5188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1C07F-8BB4-4370-93E9-8042FECE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33415C-5DA9-4CE3-9152-439A2A33B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4E89E-017B-4530-86C4-6724CB88C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CE4FE3-2425-4EF7-A99F-D2AD3B59C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0"/>
  <sheetViews>
    <sheetView topLeftCell="A52" zoomScale="121" zoomScaleNormal="121" workbookViewId="0">
      <selection activeCell="I78" sqref="I78"/>
    </sheetView>
  </sheetViews>
  <sheetFormatPr defaultColWidth="9.140625" defaultRowHeight="15"/>
  <cols>
    <col min="1" max="1" width="4.28515625" style="92" customWidth="1"/>
    <col min="2" max="2" width="36.7109375" style="92" customWidth="1"/>
    <col min="3" max="3" width="5.85546875" style="92" customWidth="1"/>
    <col min="4" max="4" width="8.42578125" style="92" customWidth="1"/>
    <col min="5" max="5" width="5.85546875" style="92" customWidth="1"/>
    <col min="6" max="6" width="6.42578125" style="92" customWidth="1"/>
    <col min="7" max="7" width="7.140625" style="92" customWidth="1"/>
    <col min="8" max="8" width="7.42578125" style="92" customWidth="1"/>
    <col min="9" max="9" width="5.140625" style="92" customWidth="1"/>
    <col min="10" max="10" width="7.28515625" style="92" customWidth="1"/>
    <col min="11" max="11" width="7.42578125" style="92" customWidth="1"/>
    <col min="12" max="12" width="5.28515625" style="92" customWidth="1"/>
    <col min="13" max="13" width="7.42578125" style="92" customWidth="1"/>
    <col min="14" max="14" width="7.28515625" style="92" customWidth="1"/>
    <col min="15" max="15" width="7.7109375" style="92" customWidth="1"/>
    <col min="16" max="16" width="6.42578125" style="92" customWidth="1"/>
    <col min="17" max="17" width="10.5703125" style="92" customWidth="1"/>
    <col min="18" max="18" width="16.7109375" style="92" customWidth="1"/>
    <col min="19" max="19" width="9.42578125" style="92" customWidth="1"/>
    <col min="20" max="16384" width="9.140625" style="92"/>
  </cols>
  <sheetData>
    <row r="1" spans="1:19" ht="15.75">
      <c r="A1" s="165" t="s">
        <v>103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91"/>
    </row>
    <row r="2" spans="1:19" ht="15.75">
      <c r="A2" s="165" t="s">
        <v>15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93"/>
    </row>
    <row r="3" spans="1:19" ht="15.75">
      <c r="A3" s="165" t="s">
        <v>16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</row>
    <row r="4" spans="1:19" ht="16.5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5"/>
      <c r="P4" s="95"/>
      <c r="Q4" s="95"/>
    </row>
    <row r="5" spans="1:19" ht="15.6" customHeight="1">
      <c r="A5" s="96"/>
      <c r="B5" s="95"/>
      <c r="C5" s="95"/>
      <c r="D5" s="95"/>
      <c r="E5" s="166" t="s">
        <v>104</v>
      </c>
      <c r="F5" s="166"/>
      <c r="G5" s="166"/>
      <c r="H5" s="166"/>
      <c r="I5" s="166"/>
      <c r="J5" s="166"/>
      <c r="K5" s="166"/>
      <c r="L5" s="166"/>
      <c r="M5" s="95"/>
      <c r="N5" s="95"/>
      <c r="O5" s="95"/>
      <c r="P5" s="95"/>
      <c r="Q5" s="95"/>
    </row>
    <row r="6" spans="1:19" ht="15.6" customHeight="1">
      <c r="A6" s="96"/>
      <c r="B6" s="95"/>
      <c r="C6" s="95"/>
      <c r="D6" s="95"/>
      <c r="E6" s="167" t="s">
        <v>105</v>
      </c>
      <c r="F6" s="167"/>
      <c r="G6" s="167"/>
      <c r="H6" s="167"/>
      <c r="I6" s="167"/>
      <c r="J6" s="167"/>
      <c r="K6" s="167"/>
      <c r="L6" s="167"/>
      <c r="M6" s="95"/>
      <c r="N6" s="95"/>
      <c r="O6" s="95"/>
      <c r="P6" s="95"/>
      <c r="Q6" s="95"/>
    </row>
    <row r="7" spans="1:19" ht="15.75">
      <c r="A7" s="163"/>
      <c r="B7" s="163"/>
      <c r="C7" s="95"/>
      <c r="D7" s="95"/>
      <c r="E7" s="164"/>
      <c r="F7" s="164"/>
      <c r="G7" s="164"/>
      <c r="H7" s="164"/>
      <c r="I7" s="164"/>
      <c r="J7" s="164"/>
      <c r="K7" s="164"/>
      <c r="L7" s="164"/>
      <c r="M7" s="95"/>
      <c r="N7" s="95"/>
      <c r="O7" s="95"/>
      <c r="P7" s="95"/>
      <c r="Q7" s="95"/>
    </row>
    <row r="8" spans="1:19" ht="29.1" customHeight="1">
      <c r="A8" s="168" t="s">
        <v>106</v>
      </c>
      <c r="B8" s="169"/>
      <c r="C8" s="172" t="s">
        <v>107</v>
      </c>
      <c r="D8" s="173"/>
      <c r="E8" s="174"/>
      <c r="F8" s="175" t="s">
        <v>108</v>
      </c>
      <c r="G8" s="176"/>
      <c r="H8" s="177"/>
      <c r="I8" s="175" t="s">
        <v>109</v>
      </c>
      <c r="J8" s="176"/>
      <c r="K8" s="177"/>
      <c r="L8" s="175" t="s">
        <v>110</v>
      </c>
      <c r="M8" s="176"/>
      <c r="N8" s="177"/>
      <c r="O8" s="97" t="s">
        <v>32</v>
      </c>
      <c r="P8" s="97" t="s">
        <v>111</v>
      </c>
      <c r="Q8" s="98" t="s">
        <v>29</v>
      </c>
      <c r="R8" s="99" t="s">
        <v>112</v>
      </c>
    </row>
    <row r="9" spans="1:19">
      <c r="A9" s="170"/>
      <c r="B9" s="171"/>
      <c r="C9" s="100">
        <v>100</v>
      </c>
      <c r="D9" s="100"/>
      <c r="E9" s="101">
        <v>0.4</v>
      </c>
      <c r="F9" s="100">
        <v>100</v>
      </c>
      <c r="G9" s="100"/>
      <c r="H9" s="101">
        <v>0.3</v>
      </c>
      <c r="I9" s="100">
        <v>100</v>
      </c>
      <c r="J9" s="100"/>
      <c r="K9" s="101">
        <v>0.15</v>
      </c>
      <c r="L9" s="100">
        <v>100</v>
      </c>
      <c r="M9" s="100"/>
      <c r="N9" s="101">
        <v>0.15</v>
      </c>
      <c r="O9" s="102" t="s">
        <v>113</v>
      </c>
      <c r="P9" s="103" t="s">
        <v>29</v>
      </c>
      <c r="Q9" s="98" t="s">
        <v>114</v>
      </c>
    </row>
    <row r="10" spans="1:19" ht="15.75">
      <c r="A10" s="104">
        <v>1</v>
      </c>
      <c r="B10" s="144" t="str">
        <f>INPUT!B9:B46</f>
        <v>Araneta, Andrey Salvosa</v>
      </c>
      <c r="C10" s="106"/>
      <c r="D10" s="107">
        <f>C10/$C$9*100</f>
        <v>0</v>
      </c>
      <c r="E10" s="107">
        <f>D10*0.4</f>
        <v>0</v>
      </c>
      <c r="F10" s="108"/>
      <c r="G10" s="107">
        <f>F10/$F$9*100</f>
        <v>0</v>
      </c>
      <c r="H10" s="107">
        <f>G10*0.3</f>
        <v>0</v>
      </c>
      <c r="I10" s="108"/>
      <c r="J10" s="107">
        <f>I10/$I$9*100</f>
        <v>0</v>
      </c>
      <c r="K10" s="107">
        <f>J10*0.15</f>
        <v>0</v>
      </c>
      <c r="L10" s="108"/>
      <c r="M10" s="107">
        <f>L10/$L$9*100</f>
        <v>0</v>
      </c>
      <c r="N10" s="107">
        <f>M10*0.15</f>
        <v>0</v>
      </c>
      <c r="O10" s="107">
        <f>E10+H10+K10+N10</f>
        <v>0</v>
      </c>
      <c r="P10" s="107">
        <f>(O10*0.625)+37.5</f>
        <v>37.5</v>
      </c>
      <c r="Q10" s="109" t="str">
        <f>LOOKUP(P10,{0,69.5,74.5,76.5,79.5,82.5,85.5,88.5,91.5,94.5,97.5},{"5.0","4.0","3.0","2.75","2.5","2.25","2.0","1.75","1.5","1.25","1.0"})</f>
        <v>5.0</v>
      </c>
      <c r="S10" s="110"/>
    </row>
    <row r="11" spans="1:19" ht="15.75">
      <c r="A11" s="111">
        <v>2</v>
      </c>
      <c r="B11" s="144" t="str">
        <f>INPUT!B10:B47</f>
        <v>Avila, Francis Reune Villalba</v>
      </c>
      <c r="C11" s="106"/>
      <c r="D11" s="107">
        <f t="shared" ref="D11:D46" si="0">C11/$C$9*100</f>
        <v>0</v>
      </c>
      <c r="E11" s="107">
        <f t="shared" ref="E11:E46" si="1">D11*0.4</f>
        <v>0</v>
      </c>
      <c r="F11" s="108"/>
      <c r="G11" s="107">
        <f t="shared" ref="G11:G46" si="2">F11/$F$9*100</f>
        <v>0</v>
      </c>
      <c r="H11" s="107">
        <f t="shared" ref="H11:H46" si="3">G11*0.3</f>
        <v>0</v>
      </c>
      <c r="I11" s="108"/>
      <c r="J11" s="107">
        <f t="shared" ref="J11:J46" si="4">I11/$I$9*100</f>
        <v>0</v>
      </c>
      <c r="K11" s="107">
        <f t="shared" ref="K11:K46" si="5">J11*0.15</f>
        <v>0</v>
      </c>
      <c r="L11" s="108"/>
      <c r="M11" s="107">
        <v>88.42</v>
      </c>
      <c r="N11" s="107">
        <f t="shared" ref="N11:N46" si="6">M11*0.15</f>
        <v>13.263</v>
      </c>
      <c r="O11" s="107">
        <f t="shared" ref="O11:O46" si="7">E11+H11+K11+N11</f>
        <v>13.263</v>
      </c>
      <c r="P11" s="107">
        <f t="shared" ref="P11:P46" si="8">(O11*0.625)+37.5</f>
        <v>45.789375</v>
      </c>
      <c r="Q11" s="109" t="str">
        <f>LOOKUP(P11,{0,69.5,74.5,76.5,79.5,82.5,85.5,88.5,91.5,94.5,97.5},{"5.0","4.0","3.0","2.75","2.5","2.25","2.0","1.75","1.5","1.25","1.0"})</f>
        <v>5.0</v>
      </c>
      <c r="S11" s="110"/>
    </row>
    <row r="12" spans="1:19" ht="15.75">
      <c r="A12" s="111">
        <v>3</v>
      </c>
      <c r="B12" s="144" t="str">
        <f>INPUT!B11:B48</f>
        <v>Azores, Star Angel Caparros</v>
      </c>
      <c r="C12" s="106"/>
      <c r="D12" s="107">
        <f t="shared" si="0"/>
        <v>0</v>
      </c>
      <c r="E12" s="107">
        <f t="shared" si="1"/>
        <v>0</v>
      </c>
      <c r="F12" s="108"/>
      <c r="G12" s="107">
        <f t="shared" si="2"/>
        <v>0</v>
      </c>
      <c r="H12" s="107">
        <f t="shared" si="3"/>
        <v>0</v>
      </c>
      <c r="I12" s="108"/>
      <c r="J12" s="107">
        <f t="shared" si="4"/>
        <v>0</v>
      </c>
      <c r="K12" s="107">
        <f t="shared" si="5"/>
        <v>0</v>
      </c>
      <c r="L12" s="108"/>
      <c r="M12" s="107">
        <f t="shared" ref="M12:M46" si="9">L12/$L$9*100</f>
        <v>0</v>
      </c>
      <c r="N12" s="107">
        <f t="shared" si="6"/>
        <v>0</v>
      </c>
      <c r="O12" s="107">
        <f t="shared" si="7"/>
        <v>0</v>
      </c>
      <c r="P12" s="107">
        <f t="shared" si="8"/>
        <v>37.5</v>
      </c>
      <c r="Q12" s="109" t="str">
        <f>LOOKUP(P12,{0,69.5,74.5,76.5,79.5,82.5,85.5,88.5,91.5,94.5,97.5},{"5.0","4.0","3.0","2.75","2.5","2.25","2.0","1.75","1.5","1.25","1.0"})</f>
        <v>5.0</v>
      </c>
      <c r="S12" s="110"/>
    </row>
    <row r="13" spans="1:19" ht="15.75">
      <c r="A13" s="111">
        <v>4</v>
      </c>
      <c r="B13" s="144" t="str">
        <f>INPUT!B12:B49</f>
        <v>Barnuevo, Jame Marc Tabernilla</v>
      </c>
      <c r="C13" s="106"/>
      <c r="D13" s="107">
        <f t="shared" si="0"/>
        <v>0</v>
      </c>
      <c r="E13" s="107">
        <f t="shared" si="1"/>
        <v>0</v>
      </c>
      <c r="F13" s="108"/>
      <c r="G13" s="107">
        <f t="shared" si="2"/>
        <v>0</v>
      </c>
      <c r="H13" s="107">
        <f t="shared" si="3"/>
        <v>0</v>
      </c>
      <c r="I13" s="108"/>
      <c r="J13" s="107">
        <f t="shared" si="4"/>
        <v>0</v>
      </c>
      <c r="K13" s="107">
        <f t="shared" si="5"/>
        <v>0</v>
      </c>
      <c r="L13" s="108"/>
      <c r="M13" s="107">
        <f t="shared" si="9"/>
        <v>0</v>
      </c>
      <c r="N13" s="107">
        <f t="shared" si="6"/>
        <v>0</v>
      </c>
      <c r="O13" s="107">
        <f t="shared" si="7"/>
        <v>0</v>
      </c>
      <c r="P13" s="107">
        <f t="shared" si="8"/>
        <v>37.5</v>
      </c>
      <c r="Q13" s="109" t="str">
        <f>LOOKUP(P13,{0,69.5,74.5,76.5,79.5,82.5,85.5,88.5,91.5,94.5,97.5},{"5.0","4.0","3.0","2.75","2.5","2.25","2.0","1.75","1.5","1.25","1.0"})</f>
        <v>5.0</v>
      </c>
      <c r="S13" s="110"/>
    </row>
    <row r="14" spans="1:19" ht="15.75">
      <c r="A14" s="111">
        <v>5</v>
      </c>
      <c r="B14" s="144" t="str">
        <f>INPUT!B13:B50</f>
        <v>Calabano, Jedrick Pagana</v>
      </c>
      <c r="C14" s="106"/>
      <c r="D14" s="107">
        <f t="shared" si="0"/>
        <v>0</v>
      </c>
      <c r="E14" s="107">
        <f t="shared" si="1"/>
        <v>0</v>
      </c>
      <c r="F14" s="108"/>
      <c r="G14" s="107">
        <f t="shared" si="2"/>
        <v>0</v>
      </c>
      <c r="H14" s="107">
        <f t="shared" si="3"/>
        <v>0</v>
      </c>
      <c r="I14" s="108"/>
      <c r="J14" s="107">
        <f t="shared" si="4"/>
        <v>0</v>
      </c>
      <c r="K14" s="107">
        <f t="shared" si="5"/>
        <v>0</v>
      </c>
      <c r="L14" s="108"/>
      <c r="M14" s="107">
        <f t="shared" si="9"/>
        <v>0</v>
      </c>
      <c r="N14" s="107">
        <f t="shared" si="6"/>
        <v>0</v>
      </c>
      <c r="O14" s="107">
        <f t="shared" si="7"/>
        <v>0</v>
      </c>
      <c r="P14" s="107">
        <f t="shared" si="8"/>
        <v>37.5</v>
      </c>
      <c r="Q14" s="109" t="str">
        <f>LOOKUP(P14,{0,69.5,74.5,76.5,79.5,82.5,85.5,88.5,91.5,94.5,97.5},{"5.0","4.0","3.0","2.75","2.5","2.25","2.0","1.75","1.5","1.25","1.0"})</f>
        <v>5.0</v>
      </c>
      <c r="S14" s="110"/>
    </row>
    <row r="15" spans="1:19" ht="15.75">
      <c r="A15" s="111">
        <v>6</v>
      </c>
      <c r="B15" s="144" t="str">
        <f>INPUT!B14:B51</f>
        <v>Casao, David Andrew Saguirre</v>
      </c>
      <c r="C15" s="106"/>
      <c r="D15" s="107">
        <f t="shared" si="0"/>
        <v>0</v>
      </c>
      <c r="E15" s="107">
        <f t="shared" si="1"/>
        <v>0</v>
      </c>
      <c r="F15" s="108"/>
      <c r="G15" s="107">
        <f t="shared" si="2"/>
        <v>0</v>
      </c>
      <c r="H15" s="107">
        <f t="shared" si="3"/>
        <v>0</v>
      </c>
      <c r="I15" s="108"/>
      <c r="J15" s="107">
        <f t="shared" si="4"/>
        <v>0</v>
      </c>
      <c r="K15" s="107">
        <f t="shared" si="5"/>
        <v>0</v>
      </c>
      <c r="L15" s="108"/>
      <c r="M15" s="107">
        <f t="shared" si="9"/>
        <v>0</v>
      </c>
      <c r="N15" s="107">
        <f t="shared" si="6"/>
        <v>0</v>
      </c>
      <c r="O15" s="107">
        <f t="shared" si="7"/>
        <v>0</v>
      </c>
      <c r="P15" s="107">
        <f t="shared" si="8"/>
        <v>37.5</v>
      </c>
      <c r="Q15" s="109" t="str">
        <f>LOOKUP(P15,{0,69.5,74.5,76.5,79.5,82.5,85.5,88.5,91.5,94.5,97.5},{"5.0","4.0","3.0","2.75","2.5","2.25","2.0","1.75","1.5","1.25","1.0"})</f>
        <v>5.0</v>
      </c>
      <c r="S15" s="110"/>
    </row>
    <row r="16" spans="1:19" ht="15.75">
      <c r="A16" s="111">
        <v>7</v>
      </c>
      <c r="B16" s="144" t="str">
        <f>INPUT!B15:B52</f>
        <v>Casulla, Michael Joe Medinilla</v>
      </c>
      <c r="C16" s="106"/>
      <c r="D16" s="107">
        <f t="shared" si="0"/>
        <v>0</v>
      </c>
      <c r="E16" s="107">
        <f t="shared" si="1"/>
        <v>0</v>
      </c>
      <c r="F16" s="108"/>
      <c r="G16" s="107">
        <f t="shared" si="2"/>
        <v>0</v>
      </c>
      <c r="H16" s="107">
        <f t="shared" si="3"/>
        <v>0</v>
      </c>
      <c r="I16" s="108"/>
      <c r="J16" s="107">
        <f t="shared" si="4"/>
        <v>0</v>
      </c>
      <c r="K16" s="107">
        <f t="shared" si="5"/>
        <v>0</v>
      </c>
      <c r="L16" s="108"/>
      <c r="M16" s="107">
        <f t="shared" si="9"/>
        <v>0</v>
      </c>
      <c r="N16" s="107">
        <f t="shared" si="6"/>
        <v>0</v>
      </c>
      <c r="O16" s="107">
        <f t="shared" si="7"/>
        <v>0</v>
      </c>
      <c r="P16" s="107">
        <f t="shared" si="8"/>
        <v>37.5</v>
      </c>
      <c r="Q16" s="109" t="str">
        <f>LOOKUP(P16,{0,69.5,74.5,76.5,79.5,82.5,85.5,88.5,91.5,94.5,97.5},{"5.0","4.0","3.0","2.75","2.5","2.25","2.0","1.75","1.5","1.25","1.0"})</f>
        <v>5.0</v>
      </c>
      <c r="S16" s="110"/>
    </row>
    <row r="17" spans="1:19" ht="15.75">
      <c r="A17" s="111">
        <v>8</v>
      </c>
      <c r="B17" s="144" t="str">
        <f>INPUT!B16:B53</f>
        <v>Cosejo, Jhervy Miguel Buhian</v>
      </c>
      <c r="C17" s="106"/>
      <c r="D17" s="107">
        <f t="shared" si="0"/>
        <v>0</v>
      </c>
      <c r="E17" s="107">
        <f t="shared" si="1"/>
        <v>0</v>
      </c>
      <c r="F17" s="108"/>
      <c r="G17" s="107">
        <f t="shared" si="2"/>
        <v>0</v>
      </c>
      <c r="H17" s="107">
        <f t="shared" si="3"/>
        <v>0</v>
      </c>
      <c r="I17" s="108"/>
      <c r="J17" s="107">
        <f t="shared" si="4"/>
        <v>0</v>
      </c>
      <c r="K17" s="107">
        <f t="shared" si="5"/>
        <v>0</v>
      </c>
      <c r="L17" s="108"/>
      <c r="M17" s="107">
        <f t="shared" si="9"/>
        <v>0</v>
      </c>
      <c r="N17" s="107">
        <f t="shared" si="6"/>
        <v>0</v>
      </c>
      <c r="O17" s="107">
        <f t="shared" si="7"/>
        <v>0</v>
      </c>
      <c r="P17" s="107">
        <f t="shared" si="8"/>
        <v>37.5</v>
      </c>
      <c r="Q17" s="109" t="str">
        <f>LOOKUP(P17,{0,69.5,74.5,76.5,79.5,82.5,85.5,88.5,91.5,94.5,97.5},{"5.0","4.0","3.0","2.75","2.5","2.25","2.0","1.75","1.5","1.25","1.0"})</f>
        <v>5.0</v>
      </c>
      <c r="S17" s="110"/>
    </row>
    <row r="18" spans="1:19" ht="15.75">
      <c r="A18" s="111">
        <v>9</v>
      </c>
      <c r="B18" s="144" t="str">
        <f>INPUT!B17:B54</f>
        <v>De Las Alas, Vic Andrie Estremera</v>
      </c>
      <c r="C18" s="106"/>
      <c r="D18" s="107">
        <f t="shared" si="0"/>
        <v>0</v>
      </c>
      <c r="E18" s="107">
        <f t="shared" si="1"/>
        <v>0</v>
      </c>
      <c r="F18" s="108"/>
      <c r="G18" s="107">
        <f t="shared" si="2"/>
        <v>0</v>
      </c>
      <c r="H18" s="107">
        <f t="shared" si="3"/>
        <v>0</v>
      </c>
      <c r="I18" s="108"/>
      <c r="J18" s="107">
        <f t="shared" si="4"/>
        <v>0</v>
      </c>
      <c r="K18" s="107">
        <f t="shared" si="5"/>
        <v>0</v>
      </c>
      <c r="L18" s="108"/>
      <c r="M18" s="107">
        <f t="shared" si="9"/>
        <v>0</v>
      </c>
      <c r="N18" s="107">
        <f t="shared" si="6"/>
        <v>0</v>
      </c>
      <c r="O18" s="107">
        <f t="shared" si="7"/>
        <v>0</v>
      </c>
      <c r="P18" s="107">
        <f t="shared" si="8"/>
        <v>37.5</v>
      </c>
      <c r="Q18" s="109" t="str">
        <f>LOOKUP(P18,{0,69.5,74.5,76.5,79.5,82.5,85.5,88.5,91.5,94.5,97.5},{"5.0","4.0","3.0","2.75","2.5","2.25","2.0","1.75","1.5","1.25","1.0"})</f>
        <v>5.0</v>
      </c>
      <c r="S18" s="110"/>
    </row>
    <row r="19" spans="1:19" ht="15.75">
      <c r="A19" s="111">
        <v>10</v>
      </c>
      <c r="B19" s="144" t="str">
        <f>INPUT!B18:B55</f>
        <v>De Lumban, Marvel Archilles Esmiller</v>
      </c>
      <c r="C19" s="106"/>
      <c r="D19" s="107">
        <f t="shared" si="0"/>
        <v>0</v>
      </c>
      <c r="E19" s="107">
        <f t="shared" si="1"/>
        <v>0</v>
      </c>
      <c r="F19" s="108"/>
      <c r="G19" s="107">
        <f t="shared" si="2"/>
        <v>0</v>
      </c>
      <c r="H19" s="107">
        <f t="shared" si="3"/>
        <v>0</v>
      </c>
      <c r="I19" s="108"/>
      <c r="J19" s="107">
        <f t="shared" si="4"/>
        <v>0</v>
      </c>
      <c r="K19" s="107">
        <f t="shared" si="5"/>
        <v>0</v>
      </c>
      <c r="L19" s="108"/>
      <c r="M19" s="107">
        <f t="shared" si="9"/>
        <v>0</v>
      </c>
      <c r="N19" s="107">
        <f t="shared" si="6"/>
        <v>0</v>
      </c>
      <c r="O19" s="107">
        <f t="shared" si="7"/>
        <v>0</v>
      </c>
      <c r="P19" s="107">
        <f t="shared" si="8"/>
        <v>37.5</v>
      </c>
      <c r="Q19" s="109" t="str">
        <f>LOOKUP(P19,{0,69.5,74.5,76.5,79.5,82.5,85.5,88.5,91.5,94.5,97.5},{"5.0","4.0","3.0","2.75","2.5","2.25","2.0","1.75","1.5","1.25","1.0"})</f>
        <v>5.0</v>
      </c>
      <c r="S19" s="110"/>
    </row>
    <row r="20" spans="1:19" ht="15.75">
      <c r="A20" s="111">
        <v>11</v>
      </c>
      <c r="B20" s="144" t="str">
        <f>INPUT!B19:B56</f>
        <v>Del Prado, Jiero Vryan Angeles</v>
      </c>
      <c r="C20" s="106"/>
      <c r="D20" s="107">
        <f t="shared" si="0"/>
        <v>0</v>
      </c>
      <c r="E20" s="107">
        <f t="shared" si="1"/>
        <v>0</v>
      </c>
      <c r="F20" s="108"/>
      <c r="G20" s="107">
        <f t="shared" si="2"/>
        <v>0</v>
      </c>
      <c r="H20" s="107">
        <f t="shared" si="3"/>
        <v>0</v>
      </c>
      <c r="I20" s="108"/>
      <c r="J20" s="107">
        <f t="shared" si="4"/>
        <v>0</v>
      </c>
      <c r="K20" s="107">
        <f t="shared" si="5"/>
        <v>0</v>
      </c>
      <c r="L20" s="108"/>
      <c r="M20" s="107">
        <f t="shared" si="9"/>
        <v>0</v>
      </c>
      <c r="N20" s="107">
        <f t="shared" si="6"/>
        <v>0</v>
      </c>
      <c r="O20" s="107">
        <f t="shared" si="7"/>
        <v>0</v>
      </c>
      <c r="P20" s="107">
        <f t="shared" si="8"/>
        <v>37.5</v>
      </c>
      <c r="Q20" s="109" t="str">
        <f>LOOKUP(P20,{0,69.5,74.5,76.5,79.5,82.5,85.5,88.5,91.5,94.5,97.5},{"5.0","4.0","3.0","2.75","2.5","2.25","2.0","1.75","1.5","1.25","1.0"})</f>
        <v>5.0</v>
      </c>
      <c r="S20" s="110"/>
    </row>
    <row r="21" spans="1:19" ht="15.75">
      <c r="A21" s="111">
        <v>12</v>
      </c>
      <c r="B21" s="144" t="str">
        <f>INPUT!B20:B57</f>
        <v>Dirain, Kharl Christian Dioneda</v>
      </c>
      <c r="C21" s="106"/>
      <c r="D21" s="107">
        <f t="shared" si="0"/>
        <v>0</v>
      </c>
      <c r="E21" s="107">
        <f t="shared" si="1"/>
        <v>0</v>
      </c>
      <c r="F21" s="108"/>
      <c r="G21" s="107">
        <f t="shared" si="2"/>
        <v>0</v>
      </c>
      <c r="H21" s="107">
        <f t="shared" si="3"/>
        <v>0</v>
      </c>
      <c r="I21" s="108"/>
      <c r="J21" s="107">
        <f t="shared" si="4"/>
        <v>0</v>
      </c>
      <c r="K21" s="107">
        <f t="shared" si="5"/>
        <v>0</v>
      </c>
      <c r="L21" s="108"/>
      <c r="M21" s="107">
        <f t="shared" si="9"/>
        <v>0</v>
      </c>
      <c r="N21" s="107">
        <f t="shared" si="6"/>
        <v>0</v>
      </c>
      <c r="O21" s="107">
        <f t="shared" si="7"/>
        <v>0</v>
      </c>
      <c r="P21" s="107">
        <f t="shared" si="8"/>
        <v>37.5</v>
      </c>
      <c r="Q21" s="109" t="str">
        <f>LOOKUP(P21,{0,69.5,74.5,76.5,79.5,82.5,85.5,88.5,91.5,94.5,97.5},{"5.0","4.0","3.0","2.75","2.5","2.25","2.0","1.75","1.5","1.25","1.0"})</f>
        <v>5.0</v>
      </c>
      <c r="S21" s="110"/>
    </row>
    <row r="22" spans="1:19" ht="17.100000000000001" customHeight="1">
      <c r="A22" s="111">
        <v>13</v>
      </c>
      <c r="B22" s="144" t="str">
        <f>INPUT!B21:B58</f>
        <v>Duhapa, Mica Juvenile Llamo</v>
      </c>
      <c r="C22" s="106"/>
      <c r="D22" s="107">
        <f t="shared" si="0"/>
        <v>0</v>
      </c>
      <c r="E22" s="107">
        <f t="shared" si="1"/>
        <v>0</v>
      </c>
      <c r="F22" s="108"/>
      <c r="G22" s="107">
        <f t="shared" si="2"/>
        <v>0</v>
      </c>
      <c r="H22" s="107">
        <f t="shared" si="3"/>
        <v>0</v>
      </c>
      <c r="I22" s="108"/>
      <c r="J22" s="107">
        <f t="shared" si="4"/>
        <v>0</v>
      </c>
      <c r="K22" s="107">
        <f t="shared" si="5"/>
        <v>0</v>
      </c>
      <c r="L22" s="108"/>
      <c r="M22" s="107">
        <f t="shared" si="9"/>
        <v>0</v>
      </c>
      <c r="N22" s="107">
        <f t="shared" si="6"/>
        <v>0</v>
      </c>
      <c r="O22" s="107">
        <f t="shared" si="7"/>
        <v>0</v>
      </c>
      <c r="P22" s="107">
        <f t="shared" si="8"/>
        <v>37.5</v>
      </c>
      <c r="Q22" s="109" t="str">
        <f>LOOKUP(P22,{0,69.5,74.5,76.5,79.5,82.5,85.5,88.5,91.5,94.5,97.5},{"5.0","4.0","3.0","2.75","2.5","2.25","2.0","1.75","1.5","1.25","1.0"})</f>
        <v>5.0</v>
      </c>
      <c r="S22" s="110"/>
    </row>
    <row r="23" spans="1:19" ht="15.75">
      <c r="A23" s="111">
        <v>14</v>
      </c>
      <c r="B23" s="144" t="str">
        <f>INPUT!B22:B59</f>
        <v>Formalejo, Leslie an De Luna</v>
      </c>
      <c r="C23" s="106"/>
      <c r="D23" s="107">
        <f t="shared" si="0"/>
        <v>0</v>
      </c>
      <c r="E23" s="107">
        <f t="shared" si="1"/>
        <v>0</v>
      </c>
      <c r="F23" s="108"/>
      <c r="G23" s="107">
        <f t="shared" si="2"/>
        <v>0</v>
      </c>
      <c r="H23" s="107">
        <f t="shared" si="3"/>
        <v>0</v>
      </c>
      <c r="I23" s="108"/>
      <c r="J23" s="107">
        <f t="shared" si="4"/>
        <v>0</v>
      </c>
      <c r="K23" s="107">
        <f t="shared" si="5"/>
        <v>0</v>
      </c>
      <c r="L23" s="108"/>
      <c r="M23" s="107">
        <f t="shared" si="9"/>
        <v>0</v>
      </c>
      <c r="N23" s="107">
        <f t="shared" si="6"/>
        <v>0</v>
      </c>
      <c r="O23" s="107">
        <f t="shared" si="7"/>
        <v>0</v>
      </c>
      <c r="P23" s="107">
        <f t="shared" si="8"/>
        <v>37.5</v>
      </c>
      <c r="Q23" s="109" t="str">
        <f>LOOKUP(P23,{0,69.5,74.5,76.5,79.5,82.5,85.5,88.5,91.5,94.5,97.5},{"5.0","4.0","3.0","2.75","2.5","2.25","2.0","1.75","1.5","1.25","1.0"})</f>
        <v>5.0</v>
      </c>
      <c r="S23" s="110"/>
    </row>
    <row r="24" spans="1:19" ht="15.75">
      <c r="A24" s="111">
        <v>15</v>
      </c>
      <c r="B24" s="144" t="str">
        <f>INPUT!B23:B60</f>
        <v>Glodoviza, John Lorenz Ayaton</v>
      </c>
      <c r="C24" s="106"/>
      <c r="D24" s="107">
        <f t="shared" si="0"/>
        <v>0</v>
      </c>
      <c r="E24" s="107">
        <f t="shared" si="1"/>
        <v>0</v>
      </c>
      <c r="F24" s="108"/>
      <c r="G24" s="107">
        <f t="shared" si="2"/>
        <v>0</v>
      </c>
      <c r="H24" s="107">
        <f t="shared" si="3"/>
        <v>0</v>
      </c>
      <c r="I24" s="108"/>
      <c r="J24" s="107">
        <f t="shared" si="4"/>
        <v>0</v>
      </c>
      <c r="K24" s="107">
        <f t="shared" si="5"/>
        <v>0</v>
      </c>
      <c r="L24" s="108"/>
      <c r="M24" s="107">
        <f t="shared" si="9"/>
        <v>0</v>
      </c>
      <c r="N24" s="107">
        <f t="shared" si="6"/>
        <v>0</v>
      </c>
      <c r="O24" s="107">
        <f t="shared" si="7"/>
        <v>0</v>
      </c>
      <c r="P24" s="107">
        <f t="shared" si="8"/>
        <v>37.5</v>
      </c>
      <c r="Q24" s="109" t="str">
        <f>LOOKUP(P24,{0,69.5,74.5,76.5,79.5,82.5,85.5,88.5,91.5,94.5,97.5},{"5.0","4.0","3.0","2.75","2.5","2.25","2.0","1.75","1.5","1.25","1.0"})</f>
        <v>5.0</v>
      </c>
      <c r="S24" s="110"/>
    </row>
    <row r="25" spans="1:19" ht="15.75">
      <c r="A25" s="111">
        <v>16</v>
      </c>
      <c r="B25" s="144" t="str">
        <f>INPUT!B24:B61</f>
        <v>Gunay, CherryRose Duenas</v>
      </c>
      <c r="C25" s="106"/>
      <c r="D25" s="107">
        <f t="shared" si="0"/>
        <v>0</v>
      </c>
      <c r="E25" s="107">
        <f t="shared" si="1"/>
        <v>0</v>
      </c>
      <c r="F25" s="108"/>
      <c r="G25" s="107">
        <f t="shared" si="2"/>
        <v>0</v>
      </c>
      <c r="H25" s="107">
        <f t="shared" si="3"/>
        <v>0</v>
      </c>
      <c r="I25" s="108"/>
      <c r="J25" s="107">
        <f t="shared" si="4"/>
        <v>0</v>
      </c>
      <c r="K25" s="107">
        <f t="shared" si="5"/>
        <v>0</v>
      </c>
      <c r="L25" s="108"/>
      <c r="M25" s="107">
        <f t="shared" si="9"/>
        <v>0</v>
      </c>
      <c r="N25" s="107">
        <f t="shared" si="6"/>
        <v>0</v>
      </c>
      <c r="O25" s="107">
        <f t="shared" si="7"/>
        <v>0</v>
      </c>
      <c r="P25" s="107">
        <f t="shared" si="8"/>
        <v>37.5</v>
      </c>
      <c r="Q25" s="109" t="str">
        <f>LOOKUP(P25,{0,69.5,74.5,76.5,79.5,82.5,85.5,88.5,91.5,94.5,97.5},{"5.0","4.0","3.0","2.75","2.5","2.25","2.0","1.75","1.5","1.25","1.0"})</f>
        <v>5.0</v>
      </c>
      <c r="S25" s="110"/>
    </row>
    <row r="26" spans="1:19" ht="15.75">
      <c r="A26" s="111">
        <v>17</v>
      </c>
      <c r="B26" s="144" t="str">
        <f>INPUT!B25:B62</f>
        <v>Hernandez, Norilyn Escamillas</v>
      </c>
      <c r="C26" s="106"/>
      <c r="D26" s="107">
        <f t="shared" si="0"/>
        <v>0</v>
      </c>
      <c r="E26" s="107">
        <f t="shared" si="1"/>
        <v>0</v>
      </c>
      <c r="F26" s="108"/>
      <c r="G26" s="107">
        <f t="shared" si="2"/>
        <v>0</v>
      </c>
      <c r="H26" s="107">
        <f t="shared" si="3"/>
        <v>0</v>
      </c>
      <c r="I26" s="108"/>
      <c r="J26" s="107">
        <f t="shared" si="4"/>
        <v>0</v>
      </c>
      <c r="K26" s="107">
        <f t="shared" si="5"/>
        <v>0</v>
      </c>
      <c r="L26" s="108"/>
      <c r="M26" s="107">
        <f t="shared" si="9"/>
        <v>0</v>
      </c>
      <c r="N26" s="107">
        <f t="shared" si="6"/>
        <v>0</v>
      </c>
      <c r="O26" s="107">
        <f t="shared" si="7"/>
        <v>0</v>
      </c>
      <c r="P26" s="107">
        <f t="shared" si="8"/>
        <v>37.5</v>
      </c>
      <c r="Q26" s="109" t="str">
        <f>LOOKUP(P26,{0,69.5,74.5,76.5,79.5,82.5,85.5,88.5,91.5,94.5,97.5},{"5.0","4.0","3.0","2.75","2.5","2.25","2.0","1.75","1.5","1.25","1.0"})</f>
        <v>5.0</v>
      </c>
      <c r="S26" s="110"/>
    </row>
    <row r="27" spans="1:19" ht="15.75">
      <c r="A27" s="111">
        <v>18</v>
      </c>
      <c r="B27" s="144" t="str">
        <f>INPUT!B26:B63</f>
        <v>Libranda, Joey Alva</v>
      </c>
      <c r="C27" s="106"/>
      <c r="D27" s="107">
        <f t="shared" si="0"/>
        <v>0</v>
      </c>
      <c r="E27" s="107">
        <f t="shared" si="1"/>
        <v>0</v>
      </c>
      <c r="F27" s="108"/>
      <c r="G27" s="107">
        <f t="shared" si="2"/>
        <v>0</v>
      </c>
      <c r="H27" s="107">
        <f t="shared" si="3"/>
        <v>0</v>
      </c>
      <c r="I27" s="108"/>
      <c r="J27" s="107">
        <f t="shared" si="4"/>
        <v>0</v>
      </c>
      <c r="K27" s="107">
        <f t="shared" si="5"/>
        <v>0</v>
      </c>
      <c r="L27" s="108"/>
      <c r="M27" s="107">
        <f t="shared" si="9"/>
        <v>0</v>
      </c>
      <c r="N27" s="107">
        <f t="shared" si="6"/>
        <v>0</v>
      </c>
      <c r="O27" s="107">
        <f t="shared" si="7"/>
        <v>0</v>
      </c>
      <c r="P27" s="107">
        <f t="shared" si="8"/>
        <v>37.5</v>
      </c>
      <c r="Q27" s="109" t="str">
        <f>LOOKUP(P27,{0,69.5,74.5,76.5,79.5,82.5,85.5,88.5,91.5,94.5,97.5},{"5.0","4.0","3.0","2.75","2.5","2.25","2.0","1.75","1.5","1.25","1.0"})</f>
        <v>5.0</v>
      </c>
      <c r="S27" s="110"/>
    </row>
    <row r="28" spans="1:19" ht="15.75">
      <c r="A28" s="111">
        <v>19</v>
      </c>
      <c r="B28" s="144" t="str">
        <f>INPUT!B27:B64</f>
        <v>Malubay, Crisha Mae Aquino</v>
      </c>
      <c r="C28" s="106"/>
      <c r="D28" s="107">
        <f t="shared" si="0"/>
        <v>0</v>
      </c>
      <c r="E28" s="107">
        <f t="shared" si="1"/>
        <v>0</v>
      </c>
      <c r="F28" s="108"/>
      <c r="G28" s="107">
        <f t="shared" si="2"/>
        <v>0</v>
      </c>
      <c r="H28" s="107">
        <f t="shared" si="3"/>
        <v>0</v>
      </c>
      <c r="I28" s="108"/>
      <c r="J28" s="107">
        <f t="shared" si="4"/>
        <v>0</v>
      </c>
      <c r="K28" s="107">
        <f t="shared" si="5"/>
        <v>0</v>
      </c>
      <c r="L28" s="108"/>
      <c r="M28" s="107">
        <f t="shared" si="9"/>
        <v>0</v>
      </c>
      <c r="N28" s="107">
        <f t="shared" si="6"/>
        <v>0</v>
      </c>
      <c r="O28" s="107">
        <f t="shared" si="7"/>
        <v>0</v>
      </c>
      <c r="P28" s="107">
        <f t="shared" si="8"/>
        <v>37.5</v>
      </c>
      <c r="Q28" s="109" t="str">
        <f>LOOKUP(P28,{0,69.5,74.5,76.5,79.5,82.5,85.5,88.5,91.5,94.5,97.5},{"5.0","4.0","3.0","2.75","2.5","2.25","2.0","1.75","1.5","1.25","1.0"})</f>
        <v>5.0</v>
      </c>
      <c r="S28" s="110"/>
    </row>
    <row r="29" spans="1:19" ht="15.75">
      <c r="A29" s="111">
        <v>20</v>
      </c>
      <c r="B29" s="144" t="str">
        <f>INPUT!B28:B65</f>
        <v>Mecija, Brent Paul Obleada</v>
      </c>
      <c r="C29" s="106"/>
      <c r="D29" s="107">
        <f t="shared" si="0"/>
        <v>0</v>
      </c>
      <c r="E29" s="107">
        <f t="shared" si="1"/>
        <v>0</v>
      </c>
      <c r="F29" s="108"/>
      <c r="G29" s="107">
        <f t="shared" si="2"/>
        <v>0</v>
      </c>
      <c r="H29" s="107">
        <f t="shared" si="3"/>
        <v>0</v>
      </c>
      <c r="I29" s="108"/>
      <c r="J29" s="107">
        <f t="shared" si="4"/>
        <v>0</v>
      </c>
      <c r="K29" s="107">
        <f t="shared" si="5"/>
        <v>0</v>
      </c>
      <c r="L29" s="108"/>
      <c r="M29" s="107">
        <f t="shared" si="9"/>
        <v>0</v>
      </c>
      <c r="N29" s="107">
        <f t="shared" si="6"/>
        <v>0</v>
      </c>
      <c r="O29" s="107">
        <f t="shared" si="7"/>
        <v>0</v>
      </c>
      <c r="P29" s="107">
        <f t="shared" si="8"/>
        <v>37.5</v>
      </c>
      <c r="Q29" s="109" t="str">
        <f>LOOKUP(P29,{0,69.5,74.5,76.5,79.5,82.5,85.5,88.5,91.5,94.5,97.5},{"5.0","4.0","3.0","2.75","2.5","2.25","2.0","1.75","1.5","1.25","1.0"})</f>
        <v>5.0</v>
      </c>
      <c r="S29" s="110"/>
    </row>
    <row r="30" spans="1:19" ht="15.75">
      <c r="A30" s="111">
        <v>21</v>
      </c>
      <c r="B30" s="144" t="str">
        <f>INPUT!B29:B66</f>
        <v>Mendoza, Maria Ellyz</v>
      </c>
      <c r="C30" s="106"/>
      <c r="D30" s="107">
        <f t="shared" si="0"/>
        <v>0</v>
      </c>
      <c r="E30" s="107">
        <f t="shared" si="1"/>
        <v>0</v>
      </c>
      <c r="F30" s="108"/>
      <c r="G30" s="107">
        <f t="shared" si="2"/>
        <v>0</v>
      </c>
      <c r="H30" s="107">
        <f t="shared" si="3"/>
        <v>0</v>
      </c>
      <c r="I30" s="108"/>
      <c r="J30" s="107">
        <f t="shared" si="4"/>
        <v>0</v>
      </c>
      <c r="K30" s="107">
        <f t="shared" si="5"/>
        <v>0</v>
      </c>
      <c r="L30" s="108"/>
      <c r="M30" s="107">
        <f t="shared" si="9"/>
        <v>0</v>
      </c>
      <c r="N30" s="107">
        <f t="shared" si="6"/>
        <v>0</v>
      </c>
      <c r="O30" s="107">
        <f t="shared" si="7"/>
        <v>0</v>
      </c>
      <c r="P30" s="107">
        <f t="shared" si="8"/>
        <v>37.5</v>
      </c>
      <c r="Q30" s="109" t="str">
        <f>LOOKUP(P30,{0,69.5,74.5,76.5,79.5,82.5,85.5,88.5,91.5,94.5,97.5},{"5.0","4.0","3.0","2.75","2.5","2.25","2.0","1.75","1.5","1.25","1.0"})</f>
        <v>5.0</v>
      </c>
      <c r="S30" s="110"/>
    </row>
    <row r="31" spans="1:19" ht="15.75">
      <c r="A31" s="111">
        <v>22</v>
      </c>
      <c r="B31" s="144" t="str">
        <f>INPUT!B30:B67</f>
        <v>Orbeta, Ramielle Antonette Ravina</v>
      </c>
      <c r="C31" s="106"/>
      <c r="D31" s="107">
        <f t="shared" si="0"/>
        <v>0</v>
      </c>
      <c r="E31" s="107">
        <f t="shared" si="1"/>
        <v>0</v>
      </c>
      <c r="F31" s="114"/>
      <c r="G31" s="107">
        <f t="shared" si="2"/>
        <v>0</v>
      </c>
      <c r="H31" s="107">
        <f t="shared" si="3"/>
        <v>0</v>
      </c>
      <c r="I31" s="108"/>
      <c r="J31" s="107">
        <f t="shared" si="4"/>
        <v>0</v>
      </c>
      <c r="K31" s="107">
        <f t="shared" si="5"/>
        <v>0</v>
      </c>
      <c r="L31" s="114"/>
      <c r="M31" s="107">
        <f t="shared" si="9"/>
        <v>0</v>
      </c>
      <c r="N31" s="107">
        <f t="shared" si="6"/>
        <v>0</v>
      </c>
      <c r="O31" s="107">
        <f t="shared" si="7"/>
        <v>0</v>
      </c>
      <c r="P31" s="107">
        <f t="shared" si="8"/>
        <v>37.5</v>
      </c>
      <c r="Q31" s="115" t="str">
        <f>LOOKUP(P31,{0,69.5,74.5,76.5,79.5,82.5,85.5,88.5,91.5,94.5,97.5},{"5.0","4.0","3.0","2.75","2.5","2.25","2.0","1.75","1.5","1.25","1.0"})</f>
        <v>5.0</v>
      </c>
      <c r="S31" s="110"/>
    </row>
    <row r="32" spans="1:19" ht="15.75">
      <c r="A32" s="111">
        <v>23</v>
      </c>
      <c r="B32" s="144" t="str">
        <f>INPUT!B31:B68</f>
        <v>Par, Jeffrey Gocalen</v>
      </c>
      <c r="C32" s="106"/>
      <c r="D32" s="107">
        <f t="shared" si="0"/>
        <v>0</v>
      </c>
      <c r="E32" s="107">
        <f t="shared" si="1"/>
        <v>0</v>
      </c>
      <c r="F32" s="108"/>
      <c r="G32" s="107">
        <f t="shared" si="2"/>
        <v>0</v>
      </c>
      <c r="H32" s="107">
        <f t="shared" si="3"/>
        <v>0</v>
      </c>
      <c r="I32" s="108"/>
      <c r="J32" s="107">
        <f t="shared" si="4"/>
        <v>0</v>
      </c>
      <c r="K32" s="107">
        <f t="shared" si="5"/>
        <v>0</v>
      </c>
      <c r="L32" s="108"/>
      <c r="M32" s="107">
        <f t="shared" si="9"/>
        <v>0</v>
      </c>
      <c r="N32" s="107">
        <f t="shared" si="6"/>
        <v>0</v>
      </c>
      <c r="O32" s="107">
        <f t="shared" si="7"/>
        <v>0</v>
      </c>
      <c r="P32" s="107">
        <f t="shared" si="8"/>
        <v>37.5</v>
      </c>
      <c r="Q32" s="109" t="str">
        <f>LOOKUP(P32,{0,69.5,74.5,76.5,79.5,82.5,85.5,88.5,91.5,94.5,97.5},{"5.0","4.0","3.0","2.75","2.5","2.25","2.0","1.75","1.5","1.25","1.0"})</f>
        <v>5.0</v>
      </c>
      <c r="S32" s="110"/>
    </row>
    <row r="33" spans="1:19" ht="15.75">
      <c r="A33" s="111">
        <v>24</v>
      </c>
      <c r="B33" s="144" t="str">
        <f>INPUT!B32:B69</f>
        <v>Parian, Iyah Karel Bendo</v>
      </c>
      <c r="C33" s="106"/>
      <c r="D33" s="107">
        <f t="shared" si="0"/>
        <v>0</v>
      </c>
      <c r="E33" s="107">
        <f t="shared" si="1"/>
        <v>0</v>
      </c>
      <c r="F33" s="108"/>
      <c r="G33" s="107">
        <f t="shared" si="2"/>
        <v>0</v>
      </c>
      <c r="H33" s="107">
        <f t="shared" si="3"/>
        <v>0</v>
      </c>
      <c r="I33" s="108"/>
      <c r="J33" s="107">
        <f t="shared" si="4"/>
        <v>0</v>
      </c>
      <c r="K33" s="107">
        <f t="shared" si="5"/>
        <v>0</v>
      </c>
      <c r="L33" s="108"/>
      <c r="M33" s="107">
        <f t="shared" si="9"/>
        <v>0</v>
      </c>
      <c r="N33" s="107">
        <f t="shared" si="6"/>
        <v>0</v>
      </c>
      <c r="O33" s="107">
        <f t="shared" si="7"/>
        <v>0</v>
      </c>
      <c r="P33" s="107">
        <f t="shared" si="8"/>
        <v>37.5</v>
      </c>
      <c r="Q33" s="109" t="str">
        <f>LOOKUP(P33,{0,69.5,74.5,76.5,79.5,82.5,85.5,88.5,91.5,94.5,97.5},{"5.0","4.0","3.0","2.75","2.5","2.25","2.0","1.75","1.5","1.25","1.0"})</f>
        <v>5.0</v>
      </c>
      <c r="S33" s="110"/>
    </row>
    <row r="34" spans="1:19" ht="15.75">
      <c r="A34" s="111">
        <v>25</v>
      </c>
      <c r="B34" s="144" t="str">
        <f>INPUT!B33:B70</f>
        <v>Paroan, Yosefa Perry R.</v>
      </c>
      <c r="C34" s="106"/>
      <c r="D34" s="107">
        <f t="shared" si="0"/>
        <v>0</v>
      </c>
      <c r="E34" s="107">
        <f t="shared" si="1"/>
        <v>0</v>
      </c>
      <c r="F34" s="108"/>
      <c r="G34" s="107">
        <f t="shared" si="2"/>
        <v>0</v>
      </c>
      <c r="H34" s="107">
        <f t="shared" si="3"/>
        <v>0</v>
      </c>
      <c r="I34" s="108"/>
      <c r="J34" s="107">
        <f t="shared" si="4"/>
        <v>0</v>
      </c>
      <c r="K34" s="107">
        <f t="shared" si="5"/>
        <v>0</v>
      </c>
      <c r="L34" s="108"/>
      <c r="M34" s="107">
        <f t="shared" si="9"/>
        <v>0</v>
      </c>
      <c r="N34" s="107">
        <f t="shared" si="6"/>
        <v>0</v>
      </c>
      <c r="O34" s="107">
        <f t="shared" si="7"/>
        <v>0</v>
      </c>
      <c r="P34" s="107">
        <f t="shared" si="8"/>
        <v>37.5</v>
      </c>
      <c r="Q34" s="109" t="str">
        <f>LOOKUP(P34,{0,69.5,74.5,76.5,79.5,82.5,85.5,88.5,91.5,94.5,97.5},{"5.0","4.0","3.0","2.75","2.5","2.25","2.0","1.75","1.5","1.25","1.0"})</f>
        <v>5.0</v>
      </c>
      <c r="S34" s="110"/>
    </row>
    <row r="35" spans="1:19" ht="15.75">
      <c r="A35" s="111">
        <v>26</v>
      </c>
      <c r="B35" s="144" t="str">
        <f>INPUT!B34:B71</f>
        <v>Parungao, Laurence Aron Apoin</v>
      </c>
      <c r="C35" s="106"/>
      <c r="D35" s="107">
        <f t="shared" si="0"/>
        <v>0</v>
      </c>
      <c r="E35" s="107">
        <f t="shared" si="1"/>
        <v>0</v>
      </c>
      <c r="F35" s="108"/>
      <c r="G35" s="107">
        <f t="shared" si="2"/>
        <v>0</v>
      </c>
      <c r="H35" s="107">
        <f t="shared" si="3"/>
        <v>0</v>
      </c>
      <c r="I35" s="108"/>
      <c r="J35" s="107">
        <f t="shared" si="4"/>
        <v>0</v>
      </c>
      <c r="K35" s="107">
        <f t="shared" si="5"/>
        <v>0</v>
      </c>
      <c r="L35" s="108"/>
      <c r="M35" s="107">
        <f t="shared" si="9"/>
        <v>0</v>
      </c>
      <c r="N35" s="107">
        <f t="shared" si="6"/>
        <v>0</v>
      </c>
      <c r="O35" s="107">
        <f t="shared" si="7"/>
        <v>0</v>
      </c>
      <c r="P35" s="107">
        <f t="shared" si="8"/>
        <v>37.5</v>
      </c>
      <c r="Q35" s="109" t="str">
        <f>LOOKUP(P35,{0,69.5,74.5,76.5,79.5,82.5,85.5,88.5,91.5,94.5,97.5},{"5.0","4.0","3.0","2.75","2.5","2.25","2.0","1.75","1.5","1.25","1.0"})</f>
        <v>5.0</v>
      </c>
      <c r="S35" s="110"/>
    </row>
    <row r="36" spans="1:19" ht="15.75">
      <c r="A36" s="111">
        <v>27</v>
      </c>
      <c r="B36" s="144" t="str">
        <f>INPUT!B35:B72</f>
        <v>Peñarada, Ryan CJ Segui</v>
      </c>
      <c r="C36" s="106"/>
      <c r="D36" s="107">
        <f t="shared" si="0"/>
        <v>0</v>
      </c>
      <c r="E36" s="107">
        <f t="shared" si="1"/>
        <v>0</v>
      </c>
      <c r="F36" s="108"/>
      <c r="G36" s="107">
        <f t="shared" si="2"/>
        <v>0</v>
      </c>
      <c r="H36" s="107">
        <f t="shared" si="3"/>
        <v>0</v>
      </c>
      <c r="I36" s="108"/>
      <c r="J36" s="107">
        <f t="shared" si="4"/>
        <v>0</v>
      </c>
      <c r="K36" s="107">
        <f t="shared" si="5"/>
        <v>0</v>
      </c>
      <c r="L36" s="108"/>
      <c r="M36" s="107">
        <f t="shared" si="9"/>
        <v>0</v>
      </c>
      <c r="N36" s="107">
        <f t="shared" si="6"/>
        <v>0</v>
      </c>
      <c r="O36" s="107">
        <f t="shared" si="7"/>
        <v>0</v>
      </c>
      <c r="P36" s="107">
        <f t="shared" si="8"/>
        <v>37.5</v>
      </c>
      <c r="Q36" s="109" t="str">
        <f>LOOKUP(P36,{0,69.5,74.5,76.5,79.5,82.5,85.5,88.5,91.5,94.5,97.5},{"5.0","4.0","3.0","2.75","2.5","2.25","2.0","1.75","1.5","1.25","1.0"})</f>
        <v>5.0</v>
      </c>
      <c r="S36" s="110"/>
    </row>
    <row r="37" spans="1:19" ht="15.75">
      <c r="A37" s="111">
        <v>28</v>
      </c>
      <c r="B37" s="144" t="str">
        <f>INPUT!B36:B73</f>
        <v>Periña, Iahnna Fielle Antone</v>
      </c>
      <c r="C37" s="106"/>
      <c r="D37" s="107">
        <f t="shared" si="0"/>
        <v>0</v>
      </c>
      <c r="E37" s="107">
        <f t="shared" si="1"/>
        <v>0</v>
      </c>
      <c r="F37" s="108"/>
      <c r="G37" s="107">
        <f t="shared" si="2"/>
        <v>0</v>
      </c>
      <c r="H37" s="107">
        <f t="shared" si="3"/>
        <v>0</v>
      </c>
      <c r="I37" s="108"/>
      <c r="J37" s="107">
        <f t="shared" si="4"/>
        <v>0</v>
      </c>
      <c r="K37" s="107">
        <f t="shared" si="5"/>
        <v>0</v>
      </c>
      <c r="L37" s="108"/>
      <c r="M37" s="107">
        <f t="shared" si="9"/>
        <v>0</v>
      </c>
      <c r="N37" s="107">
        <f t="shared" si="6"/>
        <v>0</v>
      </c>
      <c r="O37" s="107">
        <f t="shared" si="7"/>
        <v>0</v>
      </c>
      <c r="P37" s="107">
        <f t="shared" si="8"/>
        <v>37.5</v>
      </c>
      <c r="Q37" s="109" t="str">
        <f>LOOKUP(P37,{0,69.5,74.5,76.5,79.5,82.5,85.5,88.5,91.5,94.5,97.5},{"5.0","4.0","3.0","2.75","2.5","2.25","2.0","1.75","1.5","1.25","1.0"})</f>
        <v>5.0</v>
      </c>
      <c r="S37" s="110"/>
    </row>
    <row r="38" spans="1:19" ht="15.75">
      <c r="A38" s="111">
        <v>29</v>
      </c>
      <c r="B38" s="144" t="str">
        <f>INPUT!B37:B74</f>
        <v>Pitas, Elaiza Belle Encallado</v>
      </c>
      <c r="C38" s="106"/>
      <c r="D38" s="107">
        <f t="shared" si="0"/>
        <v>0</v>
      </c>
      <c r="E38" s="107">
        <f t="shared" si="1"/>
        <v>0</v>
      </c>
      <c r="F38" s="108"/>
      <c r="G38" s="107">
        <f t="shared" si="2"/>
        <v>0</v>
      </c>
      <c r="H38" s="107">
        <f t="shared" si="3"/>
        <v>0</v>
      </c>
      <c r="I38" s="108"/>
      <c r="J38" s="107">
        <f t="shared" si="4"/>
        <v>0</v>
      </c>
      <c r="K38" s="107">
        <f t="shared" si="5"/>
        <v>0</v>
      </c>
      <c r="L38" s="108"/>
      <c r="M38" s="107">
        <f t="shared" si="9"/>
        <v>0</v>
      </c>
      <c r="N38" s="107">
        <f t="shared" si="6"/>
        <v>0</v>
      </c>
      <c r="O38" s="107">
        <f t="shared" si="7"/>
        <v>0</v>
      </c>
      <c r="P38" s="107">
        <f t="shared" si="8"/>
        <v>37.5</v>
      </c>
      <c r="Q38" s="109" t="str">
        <f>LOOKUP(P38,{0,69.5,74.5,76.5,79.5,82.5,85.5,88.5,91.5,94.5,97.5},{"5.0","4.0","3.0","2.75","2.5","2.25","2.0","1.75","1.5","1.25","1.0"})</f>
        <v>5.0</v>
      </c>
      <c r="S38" s="110"/>
    </row>
    <row r="39" spans="1:19" ht="15.75">
      <c r="A39" s="111">
        <v>30</v>
      </c>
      <c r="B39" s="144" t="str">
        <f>INPUT!B38:B75</f>
        <v>Salvanera, Frenz Andrea Rosales</v>
      </c>
      <c r="C39" s="106"/>
      <c r="D39" s="107">
        <f t="shared" si="0"/>
        <v>0</v>
      </c>
      <c r="E39" s="107">
        <f t="shared" si="1"/>
        <v>0</v>
      </c>
      <c r="F39" s="108"/>
      <c r="G39" s="107">
        <f t="shared" si="2"/>
        <v>0</v>
      </c>
      <c r="H39" s="107">
        <f t="shared" si="3"/>
        <v>0</v>
      </c>
      <c r="I39" s="108"/>
      <c r="J39" s="107">
        <f t="shared" si="4"/>
        <v>0</v>
      </c>
      <c r="K39" s="107">
        <f t="shared" si="5"/>
        <v>0</v>
      </c>
      <c r="L39" s="108"/>
      <c r="M39" s="107">
        <f t="shared" si="9"/>
        <v>0</v>
      </c>
      <c r="N39" s="107">
        <f t="shared" si="6"/>
        <v>0</v>
      </c>
      <c r="O39" s="107">
        <f t="shared" si="7"/>
        <v>0</v>
      </c>
      <c r="P39" s="107">
        <f t="shared" si="8"/>
        <v>37.5</v>
      </c>
      <c r="Q39" s="109" t="str">
        <f>LOOKUP(P39,{0,69.5,74.5,76.5,79.5,82.5,85.5,88.5,91.5,94.5,97.5},{"5.0","4.0","3.0","2.75","2.5","2.25","2.0","1.75","1.5","1.25","1.0"})</f>
        <v>5.0</v>
      </c>
      <c r="S39" s="110"/>
    </row>
    <row r="40" spans="1:19" ht="15.75">
      <c r="A40" s="111">
        <v>31</v>
      </c>
      <c r="B40" s="144" t="str">
        <f>INPUT!B39:B76</f>
        <v>Sante, John Felix Asis</v>
      </c>
      <c r="C40" s="106"/>
      <c r="D40" s="107">
        <f t="shared" si="0"/>
        <v>0</v>
      </c>
      <c r="E40" s="107">
        <f t="shared" si="1"/>
        <v>0</v>
      </c>
      <c r="F40" s="108"/>
      <c r="G40" s="107">
        <f t="shared" si="2"/>
        <v>0</v>
      </c>
      <c r="H40" s="107">
        <f t="shared" si="3"/>
        <v>0</v>
      </c>
      <c r="I40" s="108"/>
      <c r="J40" s="107">
        <f t="shared" si="4"/>
        <v>0</v>
      </c>
      <c r="K40" s="107">
        <f t="shared" si="5"/>
        <v>0</v>
      </c>
      <c r="L40" s="108"/>
      <c r="M40" s="107">
        <f t="shared" si="9"/>
        <v>0</v>
      </c>
      <c r="N40" s="107">
        <f t="shared" si="6"/>
        <v>0</v>
      </c>
      <c r="O40" s="107">
        <f t="shared" si="7"/>
        <v>0</v>
      </c>
      <c r="P40" s="107">
        <f t="shared" si="8"/>
        <v>37.5</v>
      </c>
      <c r="Q40" s="109" t="str">
        <f>LOOKUP(P40,{0,69.5,74.5,76.5,79.5,82.5,85.5,88.5,91.5,94.5,97.5},{"5.0","4.0","3.0","2.75","2.5","2.25","2.0","1.75","1.5","1.25","1.0"})</f>
        <v>5.0</v>
      </c>
      <c r="S40" s="110"/>
    </row>
    <row r="41" spans="1:19" ht="15.75">
      <c r="A41" s="111">
        <v>32</v>
      </c>
      <c r="B41" s="144" t="str">
        <f>INPUT!B40:B77</f>
        <v>Santos, Jessie Jean Ladines</v>
      </c>
      <c r="C41" s="106"/>
      <c r="D41" s="107">
        <f t="shared" si="0"/>
        <v>0</v>
      </c>
      <c r="E41" s="107">
        <f t="shared" si="1"/>
        <v>0</v>
      </c>
      <c r="F41" s="108"/>
      <c r="G41" s="107">
        <f t="shared" si="2"/>
        <v>0</v>
      </c>
      <c r="H41" s="107">
        <f t="shared" si="3"/>
        <v>0</v>
      </c>
      <c r="I41" s="108"/>
      <c r="J41" s="107">
        <f t="shared" si="4"/>
        <v>0</v>
      </c>
      <c r="K41" s="107">
        <f t="shared" si="5"/>
        <v>0</v>
      </c>
      <c r="L41" s="108"/>
      <c r="M41" s="107">
        <f t="shared" si="9"/>
        <v>0</v>
      </c>
      <c r="N41" s="107">
        <f t="shared" si="6"/>
        <v>0</v>
      </c>
      <c r="O41" s="107">
        <f t="shared" si="7"/>
        <v>0</v>
      </c>
      <c r="P41" s="107">
        <f t="shared" si="8"/>
        <v>37.5</v>
      </c>
      <c r="Q41" s="109" t="str">
        <f>LOOKUP(P41,{0,69.5,74.5,76.5,79.5,82.5,85.5,88.5,91.5,94.5,97.5},{"5.0","4.0","3.0","2.75","2.5","2.25","2.0","1.75","1.5","1.25","1.0"})</f>
        <v>5.0</v>
      </c>
      <c r="S41" s="110"/>
    </row>
    <row r="42" spans="1:19" ht="15.75">
      <c r="A42" s="111">
        <v>33</v>
      </c>
      <c r="B42" s="144" t="str">
        <f>INPUT!B41:B78</f>
        <v>Solis, Romeo JR. Billones</v>
      </c>
      <c r="C42" s="106"/>
      <c r="D42" s="107">
        <f t="shared" si="0"/>
        <v>0</v>
      </c>
      <c r="E42" s="107">
        <f t="shared" si="1"/>
        <v>0</v>
      </c>
      <c r="F42" s="108"/>
      <c r="G42" s="107">
        <f t="shared" si="2"/>
        <v>0</v>
      </c>
      <c r="H42" s="107">
        <f t="shared" si="3"/>
        <v>0</v>
      </c>
      <c r="I42" s="108"/>
      <c r="J42" s="107">
        <f t="shared" si="4"/>
        <v>0</v>
      </c>
      <c r="K42" s="107">
        <f t="shared" si="5"/>
        <v>0</v>
      </c>
      <c r="L42" s="108"/>
      <c r="M42" s="107">
        <f t="shared" si="9"/>
        <v>0</v>
      </c>
      <c r="N42" s="107">
        <f t="shared" si="6"/>
        <v>0</v>
      </c>
      <c r="O42" s="107">
        <f t="shared" si="7"/>
        <v>0</v>
      </c>
      <c r="P42" s="107">
        <f t="shared" si="8"/>
        <v>37.5</v>
      </c>
      <c r="Q42" s="109" t="str">
        <f>LOOKUP(P42,{0,69.5,74.5,76.5,79.5,82.5,85.5,88.5,91.5,94.5,97.5},{"5.0","4.0","3.0","2.75","2.5","2.25","2.0","1.75","1.5","1.25","1.0"})</f>
        <v>5.0</v>
      </c>
      <c r="S42" s="110"/>
    </row>
    <row r="43" spans="1:19" ht="15.75">
      <c r="A43" s="111">
        <v>34</v>
      </c>
      <c r="B43" s="144" t="str">
        <f>INPUT!B42:B79</f>
        <v>Sumilang, John Andrei Lucing</v>
      </c>
      <c r="C43" s="106"/>
      <c r="D43" s="107">
        <f t="shared" si="0"/>
        <v>0</v>
      </c>
      <c r="E43" s="107">
        <f t="shared" si="1"/>
        <v>0</v>
      </c>
      <c r="F43" s="108"/>
      <c r="G43" s="107">
        <f t="shared" si="2"/>
        <v>0</v>
      </c>
      <c r="H43" s="107">
        <f t="shared" si="3"/>
        <v>0</v>
      </c>
      <c r="I43" s="108"/>
      <c r="J43" s="107">
        <f t="shared" si="4"/>
        <v>0</v>
      </c>
      <c r="K43" s="107">
        <f t="shared" si="5"/>
        <v>0</v>
      </c>
      <c r="L43" s="108"/>
      <c r="M43" s="107">
        <f t="shared" si="9"/>
        <v>0</v>
      </c>
      <c r="N43" s="107">
        <f t="shared" si="6"/>
        <v>0</v>
      </c>
      <c r="O43" s="107">
        <f t="shared" si="7"/>
        <v>0</v>
      </c>
      <c r="P43" s="107">
        <f t="shared" si="8"/>
        <v>37.5</v>
      </c>
      <c r="Q43" s="109" t="str">
        <f>LOOKUP(P43,{0,69.5,74.5,76.5,79.5,82.5,85.5,88.5,91.5,94.5,97.5},{"5.0","4.0","3.0","2.75","2.5","2.25","2.0","1.75","1.5","1.25","1.0"})</f>
        <v>5.0</v>
      </c>
      <c r="S43" s="110"/>
    </row>
    <row r="44" spans="1:19" ht="15.75">
      <c r="A44" s="111">
        <v>35</v>
      </c>
      <c r="B44" s="144" t="str">
        <f>INPUT!B43:B80</f>
        <v>Tan, Naomi Kate Espejo</v>
      </c>
      <c r="C44" s="106"/>
      <c r="D44" s="107">
        <f t="shared" si="0"/>
        <v>0</v>
      </c>
      <c r="E44" s="107">
        <f t="shared" si="1"/>
        <v>0</v>
      </c>
      <c r="F44" s="108"/>
      <c r="G44" s="107">
        <f t="shared" si="2"/>
        <v>0</v>
      </c>
      <c r="H44" s="107">
        <f t="shared" si="3"/>
        <v>0</v>
      </c>
      <c r="I44" s="108"/>
      <c r="J44" s="107">
        <f t="shared" si="4"/>
        <v>0</v>
      </c>
      <c r="K44" s="107">
        <f t="shared" si="5"/>
        <v>0</v>
      </c>
      <c r="L44" s="108"/>
      <c r="M44" s="107">
        <f t="shared" si="9"/>
        <v>0</v>
      </c>
      <c r="N44" s="107">
        <f t="shared" si="6"/>
        <v>0</v>
      </c>
      <c r="O44" s="107">
        <f t="shared" si="7"/>
        <v>0</v>
      </c>
      <c r="P44" s="107">
        <f t="shared" si="8"/>
        <v>37.5</v>
      </c>
      <c r="Q44" s="109" t="str">
        <f>LOOKUP(P44,{0,69.5,74.5,76.5,79.5,82.5,85.5,88.5,91.5,94.5,97.5},{"5.0","4.0","3.0","2.75","2.5","2.25","2.0","1.75","1.5","1.25","1.0"})</f>
        <v>5.0</v>
      </c>
      <c r="S44" s="110"/>
    </row>
    <row r="45" spans="1:19" ht="15.75">
      <c r="A45" s="111">
        <v>36</v>
      </c>
      <c r="B45" s="144" t="str">
        <f>INPUT!B44:B81</f>
        <v>Vendiola Arym Sherwin Rodas</v>
      </c>
      <c r="C45" s="106"/>
      <c r="D45" s="107">
        <f t="shared" si="0"/>
        <v>0</v>
      </c>
      <c r="E45" s="107">
        <f t="shared" si="1"/>
        <v>0</v>
      </c>
      <c r="F45" s="108"/>
      <c r="G45" s="107">
        <f t="shared" si="2"/>
        <v>0</v>
      </c>
      <c r="H45" s="107">
        <f t="shared" si="3"/>
        <v>0</v>
      </c>
      <c r="I45" s="108"/>
      <c r="J45" s="107">
        <f t="shared" si="4"/>
        <v>0</v>
      </c>
      <c r="K45" s="107">
        <f t="shared" si="5"/>
        <v>0</v>
      </c>
      <c r="L45" s="108"/>
      <c r="M45" s="107">
        <f t="shared" si="9"/>
        <v>0</v>
      </c>
      <c r="N45" s="107">
        <f t="shared" si="6"/>
        <v>0</v>
      </c>
      <c r="O45" s="107">
        <f t="shared" si="7"/>
        <v>0</v>
      </c>
      <c r="P45" s="107">
        <f t="shared" si="8"/>
        <v>37.5</v>
      </c>
      <c r="Q45" s="109" t="str">
        <f>LOOKUP(P45,{0,69.5,74.5,76.5,79.5,82.5,85.5,88.5,91.5,94.5,97.5},{"5.0","4.0","3.0","2.75","2.5","2.25","2.0","1.75","1.5","1.25","1.0"})</f>
        <v>5.0</v>
      </c>
      <c r="S45" s="110"/>
    </row>
    <row r="46" spans="1:19" ht="15.75">
      <c r="A46" s="111">
        <v>37</v>
      </c>
      <c r="B46" s="144" t="str">
        <f>INPUT!B45:B82</f>
        <v>Villamor, James Ryan Umali</v>
      </c>
      <c r="C46" s="106"/>
      <c r="D46" s="107">
        <f t="shared" si="0"/>
        <v>0</v>
      </c>
      <c r="E46" s="107">
        <f t="shared" si="1"/>
        <v>0</v>
      </c>
      <c r="F46" s="108"/>
      <c r="G46" s="107">
        <f t="shared" si="2"/>
        <v>0</v>
      </c>
      <c r="H46" s="107">
        <f t="shared" si="3"/>
        <v>0</v>
      </c>
      <c r="I46" s="108"/>
      <c r="J46" s="107">
        <f t="shared" si="4"/>
        <v>0</v>
      </c>
      <c r="K46" s="107">
        <f t="shared" si="5"/>
        <v>0</v>
      </c>
      <c r="L46" s="108"/>
      <c r="M46" s="107">
        <f t="shared" si="9"/>
        <v>0</v>
      </c>
      <c r="N46" s="107">
        <f t="shared" si="6"/>
        <v>0</v>
      </c>
      <c r="O46" s="107">
        <f t="shared" si="7"/>
        <v>0</v>
      </c>
      <c r="P46" s="107">
        <f t="shared" si="8"/>
        <v>37.5</v>
      </c>
      <c r="Q46" s="109" t="str">
        <f>LOOKUP(P46,{0,69.5,74.5,76.5,79.5,82.5,85.5,88.5,91.5,94.5,97.5},{"5.0","4.0","3.0","2.75","2.5","2.25","2.0","1.75","1.5","1.25","1.0"})</f>
        <v>5.0</v>
      </c>
      <c r="S46" s="110"/>
    </row>
    <row r="47" spans="1:19">
      <c r="S47" s="110"/>
    </row>
    <row r="48" spans="1:19" ht="15.75">
      <c r="A48" s="95"/>
      <c r="B48" s="95" t="s">
        <v>159</v>
      </c>
      <c r="C48" s="94"/>
      <c r="D48" s="94"/>
      <c r="E48" s="94"/>
      <c r="F48" s="178" t="s">
        <v>160</v>
      </c>
      <c r="G48" s="178"/>
      <c r="H48" s="178"/>
      <c r="I48" s="178"/>
      <c r="J48" s="94"/>
      <c r="K48" s="95"/>
      <c r="L48" s="95"/>
      <c r="M48" s="95"/>
      <c r="N48" s="95" t="s">
        <v>161</v>
      </c>
      <c r="O48" s="95"/>
      <c r="P48" s="95"/>
      <c r="Q48" s="95"/>
      <c r="S48" s="110"/>
    </row>
    <row r="49" spans="1:19" ht="15" customHeight="1">
      <c r="A49" s="95"/>
      <c r="B49" s="95"/>
      <c r="C49" s="94"/>
      <c r="D49" s="94"/>
      <c r="E49" s="94"/>
      <c r="F49" s="117"/>
      <c r="G49" s="117"/>
      <c r="H49" s="95"/>
      <c r="I49" s="94"/>
      <c r="J49" s="94"/>
      <c r="K49" s="95"/>
      <c r="L49" s="95"/>
      <c r="M49" s="95"/>
      <c r="N49" s="95"/>
      <c r="O49" s="95"/>
      <c r="P49" s="95"/>
      <c r="Q49" s="95"/>
      <c r="S49" s="110"/>
    </row>
    <row r="50" spans="1:19" ht="15" customHeight="1">
      <c r="A50" s="95"/>
      <c r="B50" s="118" t="s">
        <v>183</v>
      </c>
      <c r="C50" s="119"/>
      <c r="D50" s="119"/>
      <c r="E50" s="119"/>
      <c r="F50" s="96" t="s">
        <v>185</v>
      </c>
      <c r="G50" s="96"/>
      <c r="H50" s="96"/>
      <c r="I50" s="96"/>
      <c r="J50" s="96"/>
      <c r="K50" s="96"/>
      <c r="L50" s="95"/>
      <c r="M50" s="95"/>
      <c r="N50" s="120" t="s">
        <v>163</v>
      </c>
      <c r="O50" s="121"/>
      <c r="P50" s="121"/>
      <c r="Q50" s="95"/>
    </row>
    <row r="51" spans="1:19" ht="15" customHeight="1">
      <c r="A51" s="95"/>
      <c r="B51" s="95" t="s">
        <v>164</v>
      </c>
      <c r="C51" s="119"/>
      <c r="D51" s="119"/>
      <c r="E51" s="119"/>
      <c r="F51" s="178" t="s">
        <v>184</v>
      </c>
      <c r="G51" s="178"/>
      <c r="H51" s="178"/>
      <c r="I51" s="178"/>
      <c r="J51" s="178"/>
      <c r="K51" s="95"/>
      <c r="L51" s="95"/>
      <c r="M51" s="95"/>
      <c r="N51" s="178" t="s">
        <v>165</v>
      </c>
      <c r="O51" s="178"/>
      <c r="P51" s="95"/>
      <c r="Q51" s="95"/>
    </row>
    <row r="52" spans="1:19" ht="15" customHeight="1">
      <c r="A52" s="95"/>
      <c r="B52" s="95"/>
      <c r="C52" s="119"/>
      <c r="D52" s="119"/>
      <c r="E52" s="119"/>
      <c r="F52" s="122"/>
      <c r="G52" s="122"/>
      <c r="H52" s="95"/>
      <c r="I52" s="94"/>
      <c r="J52" s="94"/>
      <c r="K52" s="95"/>
      <c r="L52" s="95"/>
      <c r="M52" s="95"/>
      <c r="N52" s="95"/>
      <c r="O52" s="95"/>
      <c r="P52" s="95"/>
      <c r="Q52" s="95"/>
    </row>
    <row r="53" spans="1:19" ht="15" customHeight="1">
      <c r="A53" s="95"/>
      <c r="B53" s="95"/>
      <c r="C53" s="119"/>
      <c r="D53" s="119"/>
      <c r="E53" s="119"/>
      <c r="F53" s="122"/>
      <c r="G53" s="122"/>
      <c r="H53" s="95"/>
      <c r="I53" s="94"/>
      <c r="J53" s="94"/>
      <c r="K53" s="95"/>
      <c r="L53" s="95"/>
      <c r="M53" s="95"/>
      <c r="N53" s="95"/>
      <c r="O53" s="95"/>
      <c r="P53" s="95"/>
      <c r="Q53" s="95"/>
    </row>
    <row r="54" spans="1:19" ht="15" customHeight="1">
      <c r="A54" s="165" t="s">
        <v>103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</row>
    <row r="55" spans="1:19" ht="15" customHeight="1">
      <c r="A55" s="165" t="s">
        <v>15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</row>
    <row r="56" spans="1:19" ht="13.5" customHeight="1">
      <c r="A56" s="165" t="s">
        <v>16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</row>
    <row r="57" spans="1:19" ht="13.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</row>
    <row r="58" spans="1:19" ht="15.6" customHeight="1">
      <c r="A58" s="96"/>
      <c r="B58" s="95"/>
      <c r="C58" s="95"/>
      <c r="D58" s="95"/>
      <c r="E58" s="166" t="s">
        <v>104</v>
      </c>
      <c r="F58" s="166"/>
      <c r="G58" s="166"/>
      <c r="H58" s="166"/>
      <c r="I58" s="166"/>
      <c r="J58" s="166"/>
      <c r="K58" s="166"/>
      <c r="L58" s="166"/>
      <c r="M58" s="95"/>
      <c r="N58" s="95"/>
      <c r="O58" s="95"/>
      <c r="P58" s="95"/>
      <c r="Q58" s="95"/>
    </row>
    <row r="59" spans="1:19" ht="15.6" customHeight="1">
      <c r="A59" s="96"/>
      <c r="B59" s="95"/>
      <c r="C59" s="95"/>
      <c r="D59" s="95"/>
      <c r="E59" s="167" t="s">
        <v>105</v>
      </c>
      <c r="F59" s="167"/>
      <c r="G59" s="167"/>
      <c r="H59" s="167"/>
      <c r="I59" s="167"/>
      <c r="J59" s="167"/>
      <c r="K59" s="167"/>
      <c r="L59" s="167"/>
      <c r="M59" s="95"/>
      <c r="N59" s="95"/>
      <c r="O59" s="95"/>
      <c r="P59" s="95"/>
      <c r="Q59" s="95"/>
    </row>
    <row r="60" spans="1:19" ht="15.75">
      <c r="A60" s="163"/>
      <c r="B60" s="163"/>
      <c r="C60" s="95"/>
      <c r="D60" s="95"/>
      <c r="E60" s="164"/>
      <c r="F60" s="164"/>
      <c r="G60" s="164"/>
      <c r="H60" s="164"/>
      <c r="I60" s="164"/>
      <c r="J60" s="164"/>
      <c r="K60" s="164"/>
      <c r="L60" s="164"/>
      <c r="M60" s="95"/>
      <c r="N60" s="95"/>
      <c r="O60" s="95"/>
      <c r="P60" s="95"/>
      <c r="Q60" s="95"/>
    </row>
    <row r="61" spans="1:19" ht="15" customHeight="1">
      <c r="A61" s="168" t="s">
        <v>106</v>
      </c>
      <c r="B61" s="169"/>
      <c r="C61" s="172" t="s">
        <v>107</v>
      </c>
      <c r="D61" s="173"/>
      <c r="E61" s="174"/>
      <c r="F61" s="175" t="s">
        <v>108</v>
      </c>
      <c r="G61" s="176"/>
      <c r="H61" s="177"/>
      <c r="I61" s="175" t="s">
        <v>109</v>
      </c>
      <c r="J61" s="176"/>
      <c r="K61" s="177"/>
      <c r="L61" s="175" t="s">
        <v>110</v>
      </c>
      <c r="M61" s="176"/>
      <c r="N61" s="177"/>
      <c r="O61" s="97" t="s">
        <v>32</v>
      </c>
      <c r="P61" s="97" t="s">
        <v>111</v>
      </c>
      <c r="Q61" s="98" t="s">
        <v>29</v>
      </c>
    </row>
    <row r="62" spans="1:19" ht="15" customHeight="1">
      <c r="A62" s="170"/>
      <c r="B62" s="171"/>
      <c r="C62" s="100">
        <v>100</v>
      </c>
      <c r="D62" s="100"/>
      <c r="E62" s="101">
        <v>0.4</v>
      </c>
      <c r="F62" s="100">
        <v>100</v>
      </c>
      <c r="G62" s="100"/>
      <c r="H62" s="101">
        <v>0.3</v>
      </c>
      <c r="I62" s="100">
        <v>100</v>
      </c>
      <c r="J62" s="100"/>
      <c r="K62" s="101">
        <v>0.15</v>
      </c>
      <c r="L62" s="100">
        <v>100</v>
      </c>
      <c r="M62" s="100"/>
      <c r="N62" s="101">
        <v>0.15</v>
      </c>
      <c r="O62" s="102" t="s">
        <v>113</v>
      </c>
      <c r="P62" s="103" t="s">
        <v>29</v>
      </c>
      <c r="Q62" s="98" t="s">
        <v>114</v>
      </c>
    </row>
    <row r="63" spans="1:19" ht="15" customHeight="1">
      <c r="A63" s="104">
        <v>1</v>
      </c>
      <c r="B63" s="144" t="str">
        <f>INPUT!B9</f>
        <v>Almacen, Adrian Bosi</v>
      </c>
      <c r="C63" s="106"/>
      <c r="D63" s="107">
        <f>C63/$C$9*100</f>
        <v>0</v>
      </c>
      <c r="E63" s="107">
        <f>D63*0.4</f>
        <v>0</v>
      </c>
      <c r="F63" s="108"/>
      <c r="G63" s="107">
        <f>F63/$F$9*100</f>
        <v>0</v>
      </c>
      <c r="H63" s="107">
        <f>G63*0.3</f>
        <v>0</v>
      </c>
      <c r="I63" s="108"/>
      <c r="J63" s="107">
        <f>I63/$I$9*100</f>
        <v>0</v>
      </c>
      <c r="K63" s="107">
        <f>J63*0.15</f>
        <v>0</v>
      </c>
      <c r="L63" s="108"/>
      <c r="M63" s="107">
        <f>L63/$L$9*100</f>
        <v>0</v>
      </c>
      <c r="N63" s="107">
        <f>M63*0.15</f>
        <v>0</v>
      </c>
      <c r="O63" s="107">
        <f>E63+H63+K63+N63</f>
        <v>0</v>
      </c>
      <c r="P63" s="107">
        <f>(O63*0.625)+37.5</f>
        <v>37.5</v>
      </c>
      <c r="Q63" s="109" t="str">
        <f>LOOKUP(P63,{0,69.5,74.5,76.5,79.5,82.5,85.5,88.5,91.5,94.5,97.5},{"5.0","4.0","3.0","2.75","2.5","2.25","2.0","1.75","1.5","1.25","1.0"})</f>
        <v>5.0</v>
      </c>
    </row>
    <row r="64" spans="1:19" ht="15" customHeight="1">
      <c r="A64" s="111">
        <v>2</v>
      </c>
      <c r="B64" s="144" t="str">
        <f>INPUT!B10</f>
        <v>Araneta, Andrey Salvosa</v>
      </c>
      <c r="C64" s="106"/>
      <c r="D64" s="107">
        <f t="shared" ref="D64:D99" si="10">C64/$C$9*100</f>
        <v>0</v>
      </c>
      <c r="E64" s="107">
        <f t="shared" ref="E64:E99" si="11">D64*0.4</f>
        <v>0</v>
      </c>
      <c r="F64" s="108"/>
      <c r="G64" s="107">
        <f t="shared" ref="G64:G99" si="12">F64/$F$9*100</f>
        <v>0</v>
      </c>
      <c r="H64" s="107">
        <f t="shared" ref="H64:H99" si="13">G64*0.3</f>
        <v>0</v>
      </c>
      <c r="I64" s="108"/>
      <c r="J64" s="107">
        <f t="shared" ref="J64:J99" si="14">I64/$I$9*100</f>
        <v>0</v>
      </c>
      <c r="K64" s="107">
        <f t="shared" ref="K64:K99" si="15">J64*0.15</f>
        <v>0</v>
      </c>
      <c r="L64" s="108"/>
      <c r="M64" s="107">
        <v>88.42</v>
      </c>
      <c r="N64" s="107">
        <f t="shared" ref="N64:N99" si="16">M64*0.15</f>
        <v>13.263</v>
      </c>
      <c r="O64" s="107">
        <f t="shared" ref="O64:O99" si="17">E64+H64+K64+N64</f>
        <v>13.263</v>
      </c>
      <c r="P64" s="107">
        <f t="shared" ref="P64:P99" si="18">(O64*0.625)+37.5</f>
        <v>45.789375</v>
      </c>
      <c r="Q64" s="109" t="str">
        <f>LOOKUP(P64,{0,69.5,74.5,76.5,79.5,82.5,85.5,88.5,91.5,94.5,97.5},{"5.0","4.0","3.0","2.75","2.5","2.25","2.0","1.75","1.5","1.25","1.0"})</f>
        <v>5.0</v>
      </c>
    </row>
    <row r="65" spans="1:19" ht="15" customHeight="1">
      <c r="A65" s="111">
        <v>3</v>
      </c>
      <c r="B65" s="144" t="str">
        <f>INPUT!B11</f>
        <v>Avila, Francis Reune Villalba</v>
      </c>
      <c r="C65" s="106"/>
      <c r="D65" s="107">
        <f t="shared" si="10"/>
        <v>0</v>
      </c>
      <c r="E65" s="107">
        <f t="shared" si="11"/>
        <v>0</v>
      </c>
      <c r="F65" s="108"/>
      <c r="G65" s="107">
        <f t="shared" si="12"/>
        <v>0</v>
      </c>
      <c r="H65" s="107">
        <f t="shared" si="13"/>
        <v>0</v>
      </c>
      <c r="I65" s="108"/>
      <c r="J65" s="107">
        <f t="shared" si="14"/>
        <v>0</v>
      </c>
      <c r="K65" s="107">
        <f t="shared" si="15"/>
        <v>0</v>
      </c>
      <c r="L65" s="108"/>
      <c r="M65" s="107">
        <f t="shared" ref="M65:M99" si="19">L65/$L$9*100</f>
        <v>0</v>
      </c>
      <c r="N65" s="107">
        <f t="shared" si="16"/>
        <v>0</v>
      </c>
      <c r="O65" s="107">
        <f t="shared" si="17"/>
        <v>0</v>
      </c>
      <c r="P65" s="107">
        <f t="shared" si="18"/>
        <v>37.5</v>
      </c>
      <c r="Q65" s="109" t="str">
        <f>LOOKUP(P65,{0,69.5,74.5,76.5,79.5,82.5,85.5,88.5,91.5,94.5,97.5},{"5.0","4.0","3.0","2.75","2.5","2.25","2.0","1.75","1.5","1.25","1.0"})</f>
        <v>5.0</v>
      </c>
      <c r="S65" s="123"/>
    </row>
    <row r="66" spans="1:19" ht="15" customHeight="1">
      <c r="A66" s="111">
        <v>4</v>
      </c>
      <c r="B66" s="144" t="str">
        <f>INPUT!B12</f>
        <v>Azores, Star Angel Caparros</v>
      </c>
      <c r="C66" s="106"/>
      <c r="D66" s="107">
        <f t="shared" si="10"/>
        <v>0</v>
      </c>
      <c r="E66" s="107">
        <f t="shared" si="11"/>
        <v>0</v>
      </c>
      <c r="F66" s="108"/>
      <c r="G66" s="107">
        <f t="shared" si="12"/>
        <v>0</v>
      </c>
      <c r="H66" s="107">
        <f t="shared" si="13"/>
        <v>0</v>
      </c>
      <c r="I66" s="108"/>
      <c r="J66" s="107">
        <f t="shared" si="14"/>
        <v>0</v>
      </c>
      <c r="K66" s="107">
        <f t="shared" si="15"/>
        <v>0</v>
      </c>
      <c r="L66" s="108"/>
      <c r="M66" s="107">
        <f t="shared" si="19"/>
        <v>0</v>
      </c>
      <c r="N66" s="107">
        <f t="shared" si="16"/>
        <v>0</v>
      </c>
      <c r="O66" s="107">
        <f t="shared" si="17"/>
        <v>0</v>
      </c>
      <c r="P66" s="107">
        <f t="shared" si="18"/>
        <v>37.5</v>
      </c>
      <c r="Q66" s="109" t="str">
        <f>LOOKUP(P66,{0,69.5,74.5,76.5,79.5,82.5,85.5,88.5,91.5,94.5,97.5},{"5.0","4.0","3.0","2.75","2.5","2.25","2.0","1.75","1.5","1.25","1.0"})</f>
        <v>5.0</v>
      </c>
      <c r="S66" s="123"/>
    </row>
    <row r="67" spans="1:19" ht="15" customHeight="1">
      <c r="A67" s="111">
        <v>5</v>
      </c>
      <c r="B67" s="144" t="str">
        <f>INPUT!B13</f>
        <v>Barnuevo, Jame Marc Tabernilla</v>
      </c>
      <c r="C67" s="106"/>
      <c r="D67" s="107">
        <f t="shared" si="10"/>
        <v>0</v>
      </c>
      <c r="E67" s="107">
        <f t="shared" si="11"/>
        <v>0</v>
      </c>
      <c r="F67" s="108"/>
      <c r="G67" s="107">
        <f t="shared" si="12"/>
        <v>0</v>
      </c>
      <c r="H67" s="107">
        <f t="shared" si="13"/>
        <v>0</v>
      </c>
      <c r="I67" s="108"/>
      <c r="J67" s="107">
        <f t="shared" si="14"/>
        <v>0</v>
      </c>
      <c r="K67" s="107">
        <f t="shared" si="15"/>
        <v>0</v>
      </c>
      <c r="L67" s="108"/>
      <c r="M67" s="107">
        <f t="shared" si="19"/>
        <v>0</v>
      </c>
      <c r="N67" s="107">
        <f t="shared" si="16"/>
        <v>0</v>
      </c>
      <c r="O67" s="107">
        <f t="shared" si="17"/>
        <v>0</v>
      </c>
      <c r="P67" s="107">
        <f t="shared" si="18"/>
        <v>37.5</v>
      </c>
      <c r="Q67" s="109" t="str">
        <f>LOOKUP(P67,{0,69.5,74.5,76.5,79.5,82.5,85.5,88.5,91.5,94.5,97.5},{"5.0","4.0","3.0","2.75","2.5","2.25","2.0","1.75","1.5","1.25","1.0"})</f>
        <v>5.0</v>
      </c>
      <c r="S67" s="123"/>
    </row>
    <row r="68" spans="1:19" ht="15" customHeight="1">
      <c r="A68" s="111">
        <v>6</v>
      </c>
      <c r="B68" s="144" t="str">
        <f>INPUT!B14</f>
        <v>Calabano, Jedrick Pagana</v>
      </c>
      <c r="C68" s="106"/>
      <c r="D68" s="107">
        <f t="shared" si="10"/>
        <v>0</v>
      </c>
      <c r="E68" s="107">
        <f t="shared" si="11"/>
        <v>0</v>
      </c>
      <c r="F68" s="108"/>
      <c r="G68" s="107">
        <f t="shared" si="12"/>
        <v>0</v>
      </c>
      <c r="H68" s="107">
        <f t="shared" si="13"/>
        <v>0</v>
      </c>
      <c r="I68" s="108"/>
      <c r="J68" s="107">
        <f t="shared" si="14"/>
        <v>0</v>
      </c>
      <c r="K68" s="107">
        <f t="shared" si="15"/>
        <v>0</v>
      </c>
      <c r="L68" s="108"/>
      <c r="M68" s="107">
        <f t="shared" si="19"/>
        <v>0</v>
      </c>
      <c r="N68" s="107">
        <f t="shared" si="16"/>
        <v>0</v>
      </c>
      <c r="O68" s="107">
        <f t="shared" si="17"/>
        <v>0</v>
      </c>
      <c r="P68" s="107">
        <f t="shared" si="18"/>
        <v>37.5</v>
      </c>
      <c r="Q68" s="109" t="str">
        <f>LOOKUP(P68,{0,69.5,74.5,76.5,79.5,82.5,85.5,88.5,91.5,94.5,97.5},{"5.0","4.0","3.0","2.75","2.5","2.25","2.0","1.75","1.5","1.25","1.0"})</f>
        <v>5.0</v>
      </c>
      <c r="S68" s="123"/>
    </row>
    <row r="69" spans="1:19" ht="15" customHeight="1">
      <c r="A69" s="111">
        <v>7</v>
      </c>
      <c r="B69" s="144" t="str">
        <f>INPUT!B15</f>
        <v>Casao, David Andrew Saguirre</v>
      </c>
      <c r="C69" s="106"/>
      <c r="D69" s="107">
        <f t="shared" si="10"/>
        <v>0</v>
      </c>
      <c r="E69" s="107">
        <f t="shared" si="11"/>
        <v>0</v>
      </c>
      <c r="F69" s="108"/>
      <c r="G69" s="107">
        <f t="shared" si="12"/>
        <v>0</v>
      </c>
      <c r="H69" s="107">
        <f t="shared" si="13"/>
        <v>0</v>
      </c>
      <c r="I69" s="108"/>
      <c r="J69" s="107">
        <f t="shared" si="14"/>
        <v>0</v>
      </c>
      <c r="K69" s="107">
        <f t="shared" si="15"/>
        <v>0</v>
      </c>
      <c r="L69" s="108"/>
      <c r="M69" s="107">
        <f t="shared" si="19"/>
        <v>0</v>
      </c>
      <c r="N69" s="107">
        <f t="shared" si="16"/>
        <v>0</v>
      </c>
      <c r="O69" s="107">
        <f t="shared" si="17"/>
        <v>0</v>
      </c>
      <c r="P69" s="107">
        <f t="shared" si="18"/>
        <v>37.5</v>
      </c>
      <c r="Q69" s="109" t="str">
        <f>LOOKUP(P69,{0,69.5,74.5,76.5,79.5,82.5,85.5,88.5,91.5,94.5,97.5},{"5.0","4.0","3.0","2.75","2.5","2.25","2.0","1.75","1.5","1.25","1.0"})</f>
        <v>5.0</v>
      </c>
      <c r="S69" s="123"/>
    </row>
    <row r="70" spans="1:19" ht="15" customHeight="1">
      <c r="A70" s="111">
        <v>8</v>
      </c>
      <c r="B70" s="144" t="str">
        <f>INPUT!B16</f>
        <v>Casulla, Michael Joe Medinilla</v>
      </c>
      <c r="C70" s="106"/>
      <c r="D70" s="107">
        <f t="shared" si="10"/>
        <v>0</v>
      </c>
      <c r="E70" s="107">
        <f t="shared" si="11"/>
        <v>0</v>
      </c>
      <c r="F70" s="108"/>
      <c r="G70" s="107">
        <f t="shared" si="12"/>
        <v>0</v>
      </c>
      <c r="H70" s="107">
        <f t="shared" si="13"/>
        <v>0</v>
      </c>
      <c r="I70" s="108"/>
      <c r="J70" s="107">
        <f t="shared" si="14"/>
        <v>0</v>
      </c>
      <c r="K70" s="107">
        <f t="shared" si="15"/>
        <v>0</v>
      </c>
      <c r="L70" s="108"/>
      <c r="M70" s="107">
        <f t="shared" si="19"/>
        <v>0</v>
      </c>
      <c r="N70" s="107">
        <f t="shared" si="16"/>
        <v>0</v>
      </c>
      <c r="O70" s="107">
        <f t="shared" si="17"/>
        <v>0</v>
      </c>
      <c r="P70" s="107">
        <f t="shared" si="18"/>
        <v>37.5</v>
      </c>
      <c r="Q70" s="109" t="str">
        <f>LOOKUP(P70,{0,69.5,74.5,76.5,79.5,82.5,85.5,88.5,91.5,94.5,97.5},{"5.0","4.0","3.0","2.75","2.5","2.25","2.0","1.75","1.5","1.25","1.0"})</f>
        <v>5.0</v>
      </c>
      <c r="S70" s="123"/>
    </row>
    <row r="71" spans="1:19" ht="15.95" customHeight="1">
      <c r="A71" s="111">
        <v>9</v>
      </c>
      <c r="B71" s="144" t="str">
        <f>INPUT!B17</f>
        <v>Cosejo, Jhervy Miguel Buhian</v>
      </c>
      <c r="C71" s="106"/>
      <c r="D71" s="107">
        <f t="shared" si="10"/>
        <v>0</v>
      </c>
      <c r="E71" s="107">
        <f t="shared" si="11"/>
        <v>0</v>
      </c>
      <c r="F71" s="108"/>
      <c r="G71" s="107">
        <f t="shared" si="12"/>
        <v>0</v>
      </c>
      <c r="H71" s="107">
        <f t="shared" si="13"/>
        <v>0</v>
      </c>
      <c r="I71" s="108"/>
      <c r="J71" s="107">
        <f t="shared" si="14"/>
        <v>0</v>
      </c>
      <c r="K71" s="107">
        <f t="shared" si="15"/>
        <v>0</v>
      </c>
      <c r="L71" s="108"/>
      <c r="M71" s="107">
        <f t="shared" si="19"/>
        <v>0</v>
      </c>
      <c r="N71" s="107">
        <f t="shared" si="16"/>
        <v>0</v>
      </c>
      <c r="O71" s="107">
        <f t="shared" si="17"/>
        <v>0</v>
      </c>
      <c r="P71" s="107">
        <f t="shared" si="18"/>
        <v>37.5</v>
      </c>
      <c r="Q71" s="109" t="str">
        <f>LOOKUP(P71,{0,69.5,74.5,76.5,79.5,82.5,85.5,88.5,91.5,94.5,97.5},{"5.0","4.0","3.0","2.75","2.5","2.25","2.0","1.75","1.5","1.25","1.0"})</f>
        <v>5.0</v>
      </c>
      <c r="S71" s="123"/>
    </row>
    <row r="72" spans="1:19" ht="15" customHeight="1">
      <c r="A72" s="111">
        <v>10</v>
      </c>
      <c r="B72" s="144" t="str">
        <f>INPUT!B18</f>
        <v>De Las Alas, Vic Andrie Estremera</v>
      </c>
      <c r="C72" s="106"/>
      <c r="D72" s="107">
        <f t="shared" si="10"/>
        <v>0</v>
      </c>
      <c r="E72" s="107">
        <f t="shared" si="11"/>
        <v>0</v>
      </c>
      <c r="F72" s="108"/>
      <c r="G72" s="107">
        <f t="shared" si="12"/>
        <v>0</v>
      </c>
      <c r="H72" s="107">
        <f t="shared" si="13"/>
        <v>0</v>
      </c>
      <c r="I72" s="108"/>
      <c r="J72" s="107">
        <f t="shared" si="14"/>
        <v>0</v>
      </c>
      <c r="K72" s="107">
        <f t="shared" si="15"/>
        <v>0</v>
      </c>
      <c r="L72" s="108"/>
      <c r="M72" s="107">
        <f t="shared" si="19"/>
        <v>0</v>
      </c>
      <c r="N72" s="107">
        <f t="shared" si="16"/>
        <v>0</v>
      </c>
      <c r="O72" s="107">
        <f t="shared" si="17"/>
        <v>0</v>
      </c>
      <c r="P72" s="107">
        <f t="shared" si="18"/>
        <v>37.5</v>
      </c>
      <c r="Q72" s="109" t="str">
        <f>LOOKUP(P72,{0,69.5,74.5,76.5,79.5,82.5,85.5,88.5,91.5,94.5,97.5},{"5.0","4.0","3.0","2.75","2.5","2.25","2.0","1.75","1.5","1.25","1.0"})</f>
        <v>5.0</v>
      </c>
      <c r="S72" s="123"/>
    </row>
    <row r="73" spans="1:19" ht="15.75">
      <c r="A73" s="111">
        <v>11</v>
      </c>
      <c r="B73" s="144" t="str">
        <f>INPUT!B19</f>
        <v>De Lumban, Marvel Archilles Esmiller</v>
      </c>
      <c r="C73" s="106"/>
      <c r="D73" s="107">
        <f t="shared" si="10"/>
        <v>0</v>
      </c>
      <c r="E73" s="107">
        <f t="shared" si="11"/>
        <v>0</v>
      </c>
      <c r="F73" s="108"/>
      <c r="G73" s="107">
        <f t="shared" si="12"/>
        <v>0</v>
      </c>
      <c r="H73" s="107">
        <f t="shared" si="13"/>
        <v>0</v>
      </c>
      <c r="I73" s="108"/>
      <c r="J73" s="107">
        <f t="shared" si="14"/>
        <v>0</v>
      </c>
      <c r="K73" s="107">
        <f t="shared" si="15"/>
        <v>0</v>
      </c>
      <c r="L73" s="108"/>
      <c r="M73" s="107">
        <f t="shared" si="19"/>
        <v>0</v>
      </c>
      <c r="N73" s="107">
        <f t="shared" si="16"/>
        <v>0</v>
      </c>
      <c r="O73" s="107">
        <f t="shared" si="17"/>
        <v>0</v>
      </c>
      <c r="P73" s="107">
        <f t="shared" si="18"/>
        <v>37.5</v>
      </c>
      <c r="Q73" s="109" t="str">
        <f>LOOKUP(P73,{0,69.5,74.5,76.5,79.5,82.5,85.5,88.5,91.5,94.5,97.5},{"5.0","4.0","3.0","2.75","2.5","2.25","2.0","1.75","1.5","1.25","1.0"})</f>
        <v>5.0</v>
      </c>
      <c r="S73" s="123"/>
    </row>
    <row r="74" spans="1:19" ht="15.75">
      <c r="A74" s="111">
        <v>12</v>
      </c>
      <c r="B74" s="144" t="str">
        <f>INPUT!B20</f>
        <v>Del Prado, Jiero Vryan Angeles</v>
      </c>
      <c r="C74" s="106"/>
      <c r="D74" s="107">
        <f t="shared" si="10"/>
        <v>0</v>
      </c>
      <c r="E74" s="107">
        <f t="shared" si="11"/>
        <v>0</v>
      </c>
      <c r="F74" s="108"/>
      <c r="G74" s="107">
        <f t="shared" si="12"/>
        <v>0</v>
      </c>
      <c r="H74" s="107">
        <f t="shared" si="13"/>
        <v>0</v>
      </c>
      <c r="I74" s="108"/>
      <c r="J74" s="107">
        <f t="shared" si="14"/>
        <v>0</v>
      </c>
      <c r="K74" s="107">
        <f t="shared" si="15"/>
        <v>0</v>
      </c>
      <c r="L74" s="108"/>
      <c r="M74" s="107">
        <f t="shared" si="19"/>
        <v>0</v>
      </c>
      <c r="N74" s="107">
        <f t="shared" si="16"/>
        <v>0</v>
      </c>
      <c r="O74" s="107">
        <f t="shared" si="17"/>
        <v>0</v>
      </c>
      <c r="P74" s="107">
        <f t="shared" si="18"/>
        <v>37.5</v>
      </c>
      <c r="Q74" s="109" t="str">
        <f>LOOKUP(P74,{0,69.5,74.5,76.5,79.5,82.5,85.5,88.5,91.5,94.5,97.5},{"5.0","4.0","3.0","2.75","2.5","2.25","2.0","1.75","1.5","1.25","1.0"})</f>
        <v>5.0</v>
      </c>
      <c r="S74" s="123"/>
    </row>
    <row r="75" spans="1:19" ht="15.75">
      <c r="A75" s="111">
        <v>13</v>
      </c>
      <c r="B75" s="144" t="str">
        <f>INPUT!B21</f>
        <v>Dirain, Kharl Christian Dioneda</v>
      </c>
      <c r="C75" s="106"/>
      <c r="D75" s="107">
        <f t="shared" si="10"/>
        <v>0</v>
      </c>
      <c r="E75" s="107">
        <f t="shared" si="11"/>
        <v>0</v>
      </c>
      <c r="F75" s="108"/>
      <c r="G75" s="107">
        <f t="shared" si="12"/>
        <v>0</v>
      </c>
      <c r="H75" s="107">
        <f t="shared" si="13"/>
        <v>0</v>
      </c>
      <c r="I75" s="108"/>
      <c r="J75" s="107">
        <f t="shared" si="14"/>
        <v>0</v>
      </c>
      <c r="K75" s="107">
        <f t="shared" si="15"/>
        <v>0</v>
      </c>
      <c r="L75" s="108"/>
      <c r="M75" s="107">
        <f t="shared" si="19"/>
        <v>0</v>
      </c>
      <c r="N75" s="107">
        <f t="shared" si="16"/>
        <v>0</v>
      </c>
      <c r="O75" s="107">
        <f t="shared" si="17"/>
        <v>0</v>
      </c>
      <c r="P75" s="107">
        <f t="shared" si="18"/>
        <v>37.5</v>
      </c>
      <c r="Q75" s="109" t="str">
        <f>LOOKUP(P75,{0,69.5,74.5,76.5,79.5,82.5,85.5,88.5,91.5,94.5,97.5},{"5.0","4.0","3.0","2.75","2.5","2.25","2.0","1.75","1.5","1.25","1.0"})</f>
        <v>5.0</v>
      </c>
      <c r="S75" s="124"/>
    </row>
    <row r="76" spans="1:19" s="125" customFormat="1" ht="15.75">
      <c r="A76" s="111">
        <v>14</v>
      </c>
      <c r="B76" s="144" t="str">
        <f>INPUT!B22</f>
        <v>Duhapa, Mica Juvenile Llamo</v>
      </c>
      <c r="C76" s="106"/>
      <c r="D76" s="107">
        <f t="shared" si="10"/>
        <v>0</v>
      </c>
      <c r="E76" s="107">
        <f t="shared" si="11"/>
        <v>0</v>
      </c>
      <c r="F76" s="108"/>
      <c r="G76" s="107">
        <f t="shared" si="12"/>
        <v>0</v>
      </c>
      <c r="H76" s="107">
        <f t="shared" si="13"/>
        <v>0</v>
      </c>
      <c r="I76" s="108"/>
      <c r="J76" s="107">
        <f t="shared" si="14"/>
        <v>0</v>
      </c>
      <c r="K76" s="107">
        <f t="shared" si="15"/>
        <v>0</v>
      </c>
      <c r="L76" s="108"/>
      <c r="M76" s="107">
        <f t="shared" si="19"/>
        <v>0</v>
      </c>
      <c r="N76" s="107">
        <f t="shared" si="16"/>
        <v>0</v>
      </c>
      <c r="O76" s="107">
        <f t="shared" si="17"/>
        <v>0</v>
      </c>
      <c r="P76" s="107">
        <f t="shared" si="18"/>
        <v>37.5</v>
      </c>
      <c r="Q76" s="109" t="str">
        <f>LOOKUP(P76,{0,69.5,74.5,76.5,79.5,82.5,85.5,88.5,91.5,94.5,97.5},{"5.0","4.0","3.0","2.75","2.5","2.25","2.0","1.75","1.5","1.25","1.0"})</f>
        <v>5.0</v>
      </c>
      <c r="S76" s="126"/>
    </row>
    <row r="77" spans="1:19" ht="15.6" customHeight="1">
      <c r="A77" s="111">
        <v>15</v>
      </c>
      <c r="B77" s="144" t="str">
        <f>INPUT!B23</f>
        <v>Formalejo, Leslie an De Luna</v>
      </c>
      <c r="C77" s="106"/>
      <c r="D77" s="107">
        <f t="shared" si="10"/>
        <v>0</v>
      </c>
      <c r="E77" s="107">
        <f t="shared" si="11"/>
        <v>0</v>
      </c>
      <c r="F77" s="108"/>
      <c r="G77" s="107">
        <f t="shared" si="12"/>
        <v>0</v>
      </c>
      <c r="H77" s="107">
        <f t="shared" si="13"/>
        <v>0</v>
      </c>
      <c r="I77" s="108"/>
      <c r="J77" s="107">
        <f t="shared" si="14"/>
        <v>0</v>
      </c>
      <c r="K77" s="107">
        <f t="shared" si="15"/>
        <v>0</v>
      </c>
      <c r="L77" s="108"/>
      <c r="M77" s="107">
        <f t="shared" si="19"/>
        <v>0</v>
      </c>
      <c r="N77" s="107">
        <f t="shared" si="16"/>
        <v>0</v>
      </c>
      <c r="O77" s="107">
        <f t="shared" si="17"/>
        <v>0</v>
      </c>
      <c r="P77" s="107">
        <f t="shared" si="18"/>
        <v>37.5</v>
      </c>
      <c r="Q77" s="109" t="str">
        <f>LOOKUP(P77,{0,69.5,74.5,76.5,79.5,82.5,85.5,88.5,91.5,94.5,97.5},{"5.0","4.0","3.0","2.75","2.5","2.25","2.0","1.75","1.5","1.25","1.0"})</f>
        <v>5.0</v>
      </c>
      <c r="S77" s="123"/>
    </row>
    <row r="78" spans="1:19" ht="14.1" customHeight="1">
      <c r="A78" s="111">
        <v>16</v>
      </c>
      <c r="B78" s="144" t="str">
        <f>INPUT!B24</f>
        <v>Glodoviza, John Lorenz Ayaton</v>
      </c>
      <c r="C78" s="106"/>
      <c r="D78" s="107">
        <f t="shared" si="10"/>
        <v>0</v>
      </c>
      <c r="E78" s="107">
        <f t="shared" si="11"/>
        <v>0</v>
      </c>
      <c r="F78" s="108"/>
      <c r="G78" s="107">
        <f t="shared" si="12"/>
        <v>0</v>
      </c>
      <c r="H78" s="107">
        <f t="shared" si="13"/>
        <v>0</v>
      </c>
      <c r="I78" s="108"/>
      <c r="J78" s="107">
        <f t="shared" si="14"/>
        <v>0</v>
      </c>
      <c r="K78" s="107">
        <f t="shared" si="15"/>
        <v>0</v>
      </c>
      <c r="L78" s="108"/>
      <c r="M78" s="107">
        <f t="shared" si="19"/>
        <v>0</v>
      </c>
      <c r="N78" s="107">
        <f t="shared" si="16"/>
        <v>0</v>
      </c>
      <c r="O78" s="107">
        <f t="shared" si="17"/>
        <v>0</v>
      </c>
      <c r="P78" s="107">
        <f t="shared" si="18"/>
        <v>37.5</v>
      </c>
      <c r="Q78" s="109" t="str">
        <f>LOOKUP(P78,{0,69.5,74.5,76.5,79.5,82.5,85.5,88.5,91.5,94.5,97.5},{"5.0","4.0","3.0","2.75","2.5","2.25","2.0","1.75","1.5","1.25","1.0"})</f>
        <v>5.0</v>
      </c>
      <c r="S78" s="123"/>
    </row>
    <row r="79" spans="1:19" ht="14.1" customHeight="1">
      <c r="A79" s="111">
        <v>17</v>
      </c>
      <c r="B79" s="144" t="str">
        <f>INPUT!B25</f>
        <v>Gunay, CherryRose Duenas</v>
      </c>
      <c r="C79" s="106"/>
      <c r="D79" s="107">
        <f t="shared" si="10"/>
        <v>0</v>
      </c>
      <c r="E79" s="107">
        <f t="shared" si="11"/>
        <v>0</v>
      </c>
      <c r="F79" s="108"/>
      <c r="G79" s="107">
        <f t="shared" si="12"/>
        <v>0</v>
      </c>
      <c r="H79" s="107">
        <f t="shared" si="13"/>
        <v>0</v>
      </c>
      <c r="I79" s="108"/>
      <c r="J79" s="107">
        <f t="shared" si="14"/>
        <v>0</v>
      </c>
      <c r="K79" s="107">
        <f t="shared" si="15"/>
        <v>0</v>
      </c>
      <c r="L79" s="108"/>
      <c r="M79" s="107">
        <f t="shared" si="19"/>
        <v>0</v>
      </c>
      <c r="N79" s="107">
        <f t="shared" si="16"/>
        <v>0</v>
      </c>
      <c r="O79" s="107">
        <f t="shared" si="17"/>
        <v>0</v>
      </c>
      <c r="P79" s="107">
        <f t="shared" si="18"/>
        <v>37.5</v>
      </c>
      <c r="Q79" s="109" t="str">
        <f>LOOKUP(P79,{0,69.5,74.5,76.5,79.5,82.5,85.5,88.5,91.5,94.5,97.5},{"5.0","4.0","3.0","2.75","2.5","2.25","2.0","1.75","1.5","1.25","1.0"})</f>
        <v>5.0</v>
      </c>
      <c r="S79" s="123"/>
    </row>
    <row r="80" spans="1:19" ht="15.75">
      <c r="A80" s="111">
        <v>18</v>
      </c>
      <c r="B80" s="144" t="str">
        <f>INPUT!B26</f>
        <v>Hernandez, Norilyn Escamillas</v>
      </c>
      <c r="C80" s="106"/>
      <c r="D80" s="107">
        <f t="shared" si="10"/>
        <v>0</v>
      </c>
      <c r="E80" s="107">
        <f t="shared" si="11"/>
        <v>0</v>
      </c>
      <c r="F80" s="108"/>
      <c r="G80" s="107">
        <f t="shared" si="12"/>
        <v>0</v>
      </c>
      <c r="H80" s="107">
        <f t="shared" si="13"/>
        <v>0</v>
      </c>
      <c r="I80" s="108"/>
      <c r="J80" s="107">
        <f t="shared" si="14"/>
        <v>0</v>
      </c>
      <c r="K80" s="107">
        <f t="shared" si="15"/>
        <v>0</v>
      </c>
      <c r="L80" s="108"/>
      <c r="M80" s="107">
        <f t="shared" si="19"/>
        <v>0</v>
      </c>
      <c r="N80" s="107">
        <f t="shared" si="16"/>
        <v>0</v>
      </c>
      <c r="O80" s="107">
        <f t="shared" si="17"/>
        <v>0</v>
      </c>
      <c r="P80" s="107">
        <f t="shared" si="18"/>
        <v>37.5</v>
      </c>
      <c r="Q80" s="109" t="str">
        <f>LOOKUP(P80,{0,69.5,74.5,76.5,79.5,82.5,85.5,88.5,91.5,94.5,97.5},{"5.0","4.0","3.0","2.75","2.5","2.25","2.0","1.75","1.5","1.25","1.0"})</f>
        <v>5.0</v>
      </c>
      <c r="S80" s="123"/>
    </row>
    <row r="81" spans="1:19" ht="15.75">
      <c r="A81" s="111">
        <v>19</v>
      </c>
      <c r="B81" s="144" t="str">
        <f>INPUT!B27</f>
        <v>Libranda, Joey Alva</v>
      </c>
      <c r="C81" s="106"/>
      <c r="D81" s="107">
        <f t="shared" si="10"/>
        <v>0</v>
      </c>
      <c r="E81" s="107">
        <f t="shared" si="11"/>
        <v>0</v>
      </c>
      <c r="F81" s="108"/>
      <c r="G81" s="107">
        <f t="shared" si="12"/>
        <v>0</v>
      </c>
      <c r="H81" s="107">
        <f t="shared" si="13"/>
        <v>0</v>
      </c>
      <c r="I81" s="108"/>
      <c r="J81" s="107">
        <f t="shared" si="14"/>
        <v>0</v>
      </c>
      <c r="K81" s="107">
        <f t="shared" si="15"/>
        <v>0</v>
      </c>
      <c r="L81" s="108"/>
      <c r="M81" s="107">
        <f t="shared" si="19"/>
        <v>0</v>
      </c>
      <c r="N81" s="107">
        <f t="shared" si="16"/>
        <v>0</v>
      </c>
      <c r="O81" s="107">
        <f t="shared" si="17"/>
        <v>0</v>
      </c>
      <c r="P81" s="107">
        <f t="shared" si="18"/>
        <v>37.5</v>
      </c>
      <c r="Q81" s="109" t="str">
        <f>LOOKUP(P81,{0,69.5,74.5,76.5,79.5,82.5,85.5,88.5,91.5,94.5,97.5},{"5.0","4.0","3.0","2.75","2.5","2.25","2.0","1.75","1.5","1.25","1.0"})</f>
        <v>5.0</v>
      </c>
      <c r="S81" s="123"/>
    </row>
    <row r="82" spans="1:19" ht="15.75">
      <c r="A82" s="111">
        <v>20</v>
      </c>
      <c r="B82" s="144" t="str">
        <f>INPUT!B28</f>
        <v>Malubay, Crisha Mae Aquino</v>
      </c>
      <c r="C82" s="106"/>
      <c r="D82" s="107">
        <f t="shared" si="10"/>
        <v>0</v>
      </c>
      <c r="E82" s="107">
        <f t="shared" si="11"/>
        <v>0</v>
      </c>
      <c r="F82" s="108"/>
      <c r="G82" s="107">
        <f t="shared" si="12"/>
        <v>0</v>
      </c>
      <c r="H82" s="107">
        <f t="shared" si="13"/>
        <v>0</v>
      </c>
      <c r="I82" s="108"/>
      <c r="J82" s="107">
        <f t="shared" si="14"/>
        <v>0</v>
      </c>
      <c r="K82" s="107">
        <f t="shared" si="15"/>
        <v>0</v>
      </c>
      <c r="L82" s="108"/>
      <c r="M82" s="107">
        <f t="shared" si="19"/>
        <v>0</v>
      </c>
      <c r="N82" s="107">
        <f t="shared" si="16"/>
        <v>0</v>
      </c>
      <c r="O82" s="107">
        <f t="shared" si="17"/>
        <v>0</v>
      </c>
      <c r="P82" s="107">
        <f t="shared" si="18"/>
        <v>37.5</v>
      </c>
      <c r="Q82" s="109" t="str">
        <f>LOOKUP(P82,{0,69.5,74.5,76.5,79.5,82.5,85.5,88.5,91.5,94.5,97.5},{"5.0","4.0","3.0","2.75","2.5","2.25","2.0","1.75","1.5","1.25","1.0"})</f>
        <v>5.0</v>
      </c>
      <c r="S82" s="123"/>
    </row>
    <row r="83" spans="1:19" ht="15.75">
      <c r="A83" s="111">
        <v>21</v>
      </c>
      <c r="B83" s="144" t="str">
        <f>INPUT!B29</f>
        <v>Mecija, Brent Paul Obleada</v>
      </c>
      <c r="C83" s="106"/>
      <c r="D83" s="107">
        <f t="shared" si="10"/>
        <v>0</v>
      </c>
      <c r="E83" s="107">
        <f t="shared" si="11"/>
        <v>0</v>
      </c>
      <c r="F83" s="108"/>
      <c r="G83" s="107">
        <f t="shared" si="12"/>
        <v>0</v>
      </c>
      <c r="H83" s="107">
        <f t="shared" si="13"/>
        <v>0</v>
      </c>
      <c r="I83" s="108"/>
      <c r="J83" s="107">
        <f t="shared" si="14"/>
        <v>0</v>
      </c>
      <c r="K83" s="107">
        <f t="shared" si="15"/>
        <v>0</v>
      </c>
      <c r="L83" s="108"/>
      <c r="M83" s="107">
        <f t="shared" si="19"/>
        <v>0</v>
      </c>
      <c r="N83" s="107">
        <f t="shared" si="16"/>
        <v>0</v>
      </c>
      <c r="O83" s="107">
        <f t="shared" si="17"/>
        <v>0</v>
      </c>
      <c r="P83" s="107">
        <f t="shared" si="18"/>
        <v>37.5</v>
      </c>
      <c r="Q83" s="109" t="str">
        <f>LOOKUP(P83,{0,69.5,74.5,76.5,79.5,82.5,85.5,88.5,91.5,94.5,97.5},{"5.0","4.0","3.0","2.75","2.5","2.25","2.0","1.75","1.5","1.25","1.0"})</f>
        <v>5.0</v>
      </c>
      <c r="S83" s="123"/>
    </row>
    <row r="84" spans="1:19" ht="15.75">
      <c r="A84" s="111">
        <v>22</v>
      </c>
      <c r="B84" s="144" t="str">
        <f>INPUT!B30</f>
        <v>Mendoza, Maria Ellyz</v>
      </c>
      <c r="C84" s="106"/>
      <c r="D84" s="107">
        <f t="shared" si="10"/>
        <v>0</v>
      </c>
      <c r="E84" s="107">
        <f t="shared" si="11"/>
        <v>0</v>
      </c>
      <c r="F84" s="114"/>
      <c r="G84" s="107">
        <f t="shared" si="12"/>
        <v>0</v>
      </c>
      <c r="H84" s="107">
        <f t="shared" si="13"/>
        <v>0</v>
      </c>
      <c r="I84" s="108"/>
      <c r="J84" s="107">
        <f t="shared" si="14"/>
        <v>0</v>
      </c>
      <c r="K84" s="107">
        <f t="shared" si="15"/>
        <v>0</v>
      </c>
      <c r="L84" s="114"/>
      <c r="M84" s="107">
        <f t="shared" si="19"/>
        <v>0</v>
      </c>
      <c r="N84" s="107">
        <f t="shared" si="16"/>
        <v>0</v>
      </c>
      <c r="O84" s="107">
        <f t="shared" si="17"/>
        <v>0</v>
      </c>
      <c r="P84" s="107">
        <f t="shared" si="18"/>
        <v>37.5</v>
      </c>
      <c r="Q84" s="115" t="str">
        <f>LOOKUP(P84,{0,69.5,74.5,76.5,79.5,82.5,85.5,88.5,91.5,94.5,97.5},{"5.0","4.0","3.0","2.75","2.5","2.25","2.0","1.75","1.5","1.25","1.0"})</f>
        <v>5.0</v>
      </c>
      <c r="S84" s="123"/>
    </row>
    <row r="85" spans="1:19" ht="15" customHeight="1">
      <c r="A85" s="111">
        <v>23</v>
      </c>
      <c r="B85" s="144" t="str">
        <f>INPUT!B31</f>
        <v>Orbeta, Ramielle Antonette Ravina</v>
      </c>
      <c r="C85" s="106"/>
      <c r="D85" s="107">
        <f t="shared" si="10"/>
        <v>0</v>
      </c>
      <c r="E85" s="107">
        <f t="shared" si="11"/>
        <v>0</v>
      </c>
      <c r="F85" s="108"/>
      <c r="G85" s="107">
        <f t="shared" si="12"/>
        <v>0</v>
      </c>
      <c r="H85" s="107">
        <f t="shared" si="13"/>
        <v>0</v>
      </c>
      <c r="I85" s="108"/>
      <c r="J85" s="107">
        <f t="shared" si="14"/>
        <v>0</v>
      </c>
      <c r="K85" s="107">
        <f t="shared" si="15"/>
        <v>0</v>
      </c>
      <c r="L85" s="108"/>
      <c r="M85" s="107">
        <f t="shared" si="19"/>
        <v>0</v>
      </c>
      <c r="N85" s="107">
        <f t="shared" si="16"/>
        <v>0</v>
      </c>
      <c r="O85" s="107">
        <f t="shared" si="17"/>
        <v>0</v>
      </c>
      <c r="P85" s="107">
        <f t="shared" si="18"/>
        <v>37.5</v>
      </c>
      <c r="Q85" s="109" t="str">
        <f>LOOKUP(P85,{0,69.5,74.5,76.5,79.5,82.5,85.5,88.5,91.5,94.5,97.5},{"5.0","4.0","3.0","2.75","2.5","2.25","2.0","1.75","1.5","1.25","1.0"})</f>
        <v>5.0</v>
      </c>
      <c r="S85" s="123"/>
    </row>
    <row r="86" spans="1:19" ht="15.75">
      <c r="A86" s="111">
        <v>24</v>
      </c>
      <c r="B86" s="144" t="str">
        <f>INPUT!B32</f>
        <v>Par, Jeffrey Gocalen</v>
      </c>
      <c r="C86" s="106"/>
      <c r="D86" s="107">
        <f t="shared" si="10"/>
        <v>0</v>
      </c>
      <c r="E86" s="107">
        <f t="shared" si="11"/>
        <v>0</v>
      </c>
      <c r="F86" s="108"/>
      <c r="G86" s="107">
        <f t="shared" si="12"/>
        <v>0</v>
      </c>
      <c r="H86" s="107">
        <f t="shared" si="13"/>
        <v>0</v>
      </c>
      <c r="I86" s="108"/>
      <c r="J86" s="107">
        <f t="shared" si="14"/>
        <v>0</v>
      </c>
      <c r="K86" s="107">
        <f t="shared" si="15"/>
        <v>0</v>
      </c>
      <c r="L86" s="108"/>
      <c r="M86" s="107">
        <f t="shared" si="19"/>
        <v>0</v>
      </c>
      <c r="N86" s="107">
        <f t="shared" si="16"/>
        <v>0</v>
      </c>
      <c r="O86" s="107">
        <f t="shared" si="17"/>
        <v>0</v>
      </c>
      <c r="P86" s="107">
        <f t="shared" si="18"/>
        <v>37.5</v>
      </c>
      <c r="Q86" s="109" t="str">
        <f>LOOKUP(P86,{0,69.5,74.5,76.5,79.5,82.5,85.5,88.5,91.5,94.5,97.5},{"5.0","4.0","3.0","2.75","2.5","2.25","2.0","1.75","1.5","1.25","1.0"})</f>
        <v>5.0</v>
      </c>
      <c r="S86" s="123"/>
    </row>
    <row r="87" spans="1:19" ht="15.75">
      <c r="A87" s="111">
        <v>25</v>
      </c>
      <c r="B87" s="144" t="str">
        <f>INPUT!B33</f>
        <v>Parian, Iyah Karel Bendo</v>
      </c>
      <c r="C87" s="106"/>
      <c r="D87" s="107">
        <f t="shared" si="10"/>
        <v>0</v>
      </c>
      <c r="E87" s="107">
        <f t="shared" si="11"/>
        <v>0</v>
      </c>
      <c r="F87" s="108"/>
      <c r="G87" s="107">
        <f t="shared" si="12"/>
        <v>0</v>
      </c>
      <c r="H87" s="107">
        <f t="shared" si="13"/>
        <v>0</v>
      </c>
      <c r="I87" s="108"/>
      <c r="J87" s="107">
        <f t="shared" si="14"/>
        <v>0</v>
      </c>
      <c r="K87" s="107">
        <f t="shared" si="15"/>
        <v>0</v>
      </c>
      <c r="L87" s="108"/>
      <c r="M87" s="107">
        <f t="shared" si="19"/>
        <v>0</v>
      </c>
      <c r="N87" s="107">
        <f t="shared" si="16"/>
        <v>0</v>
      </c>
      <c r="O87" s="107">
        <f t="shared" si="17"/>
        <v>0</v>
      </c>
      <c r="P87" s="107">
        <f t="shared" si="18"/>
        <v>37.5</v>
      </c>
      <c r="Q87" s="109" t="str">
        <f>LOOKUP(P87,{0,69.5,74.5,76.5,79.5,82.5,85.5,88.5,91.5,94.5,97.5},{"5.0","4.0","3.0","2.75","2.5","2.25","2.0","1.75","1.5","1.25","1.0"})</f>
        <v>5.0</v>
      </c>
      <c r="S87" s="123"/>
    </row>
    <row r="88" spans="1:19" ht="15.75">
      <c r="A88" s="111">
        <v>26</v>
      </c>
      <c r="B88" s="144" t="str">
        <f>INPUT!B34</f>
        <v>Paroan, Yosefa Perry R.</v>
      </c>
      <c r="C88" s="106"/>
      <c r="D88" s="107">
        <f t="shared" si="10"/>
        <v>0</v>
      </c>
      <c r="E88" s="107">
        <f t="shared" si="11"/>
        <v>0</v>
      </c>
      <c r="F88" s="108"/>
      <c r="G88" s="107">
        <f t="shared" si="12"/>
        <v>0</v>
      </c>
      <c r="H88" s="107">
        <f t="shared" si="13"/>
        <v>0</v>
      </c>
      <c r="I88" s="108"/>
      <c r="J88" s="107">
        <f t="shared" si="14"/>
        <v>0</v>
      </c>
      <c r="K88" s="107">
        <f t="shared" si="15"/>
        <v>0</v>
      </c>
      <c r="L88" s="108"/>
      <c r="M88" s="107">
        <f t="shared" si="19"/>
        <v>0</v>
      </c>
      <c r="N88" s="107">
        <f t="shared" si="16"/>
        <v>0</v>
      </c>
      <c r="O88" s="107">
        <f t="shared" si="17"/>
        <v>0</v>
      </c>
      <c r="P88" s="107">
        <f t="shared" si="18"/>
        <v>37.5</v>
      </c>
      <c r="Q88" s="109" t="str">
        <f>LOOKUP(P88,{0,69.5,74.5,76.5,79.5,82.5,85.5,88.5,91.5,94.5,97.5},{"5.0","4.0","3.0","2.75","2.5","2.25","2.0","1.75","1.5","1.25","1.0"})</f>
        <v>5.0</v>
      </c>
      <c r="S88" s="123"/>
    </row>
    <row r="89" spans="1:19" ht="15.75">
      <c r="A89" s="111">
        <v>27</v>
      </c>
      <c r="B89" s="144" t="str">
        <f>INPUT!B35</f>
        <v>Parungao, Laurence Aron Apoin</v>
      </c>
      <c r="C89" s="106"/>
      <c r="D89" s="107">
        <f t="shared" si="10"/>
        <v>0</v>
      </c>
      <c r="E89" s="107">
        <f t="shared" si="11"/>
        <v>0</v>
      </c>
      <c r="F89" s="108"/>
      <c r="G89" s="107">
        <f t="shared" si="12"/>
        <v>0</v>
      </c>
      <c r="H89" s="107">
        <f t="shared" si="13"/>
        <v>0</v>
      </c>
      <c r="I89" s="108"/>
      <c r="J89" s="107">
        <f t="shared" si="14"/>
        <v>0</v>
      </c>
      <c r="K89" s="107">
        <f t="shared" si="15"/>
        <v>0</v>
      </c>
      <c r="L89" s="108"/>
      <c r="M89" s="107">
        <f t="shared" si="19"/>
        <v>0</v>
      </c>
      <c r="N89" s="107">
        <f t="shared" si="16"/>
        <v>0</v>
      </c>
      <c r="O89" s="107">
        <f t="shared" si="17"/>
        <v>0</v>
      </c>
      <c r="P89" s="107">
        <f t="shared" si="18"/>
        <v>37.5</v>
      </c>
      <c r="Q89" s="109" t="str">
        <f>LOOKUP(P89,{0,69.5,74.5,76.5,79.5,82.5,85.5,88.5,91.5,94.5,97.5},{"5.0","4.0","3.0","2.75","2.5","2.25","2.0","1.75","1.5","1.25","1.0"})</f>
        <v>5.0</v>
      </c>
      <c r="S89" s="123"/>
    </row>
    <row r="90" spans="1:19" ht="15.75">
      <c r="A90" s="111">
        <v>28</v>
      </c>
      <c r="B90" s="144" t="str">
        <f>INPUT!B36</f>
        <v>Peñarada, Ryan CJ Segui</v>
      </c>
      <c r="C90" s="106"/>
      <c r="D90" s="107">
        <f t="shared" si="10"/>
        <v>0</v>
      </c>
      <c r="E90" s="107">
        <f t="shared" si="11"/>
        <v>0</v>
      </c>
      <c r="F90" s="108"/>
      <c r="G90" s="107">
        <f t="shared" si="12"/>
        <v>0</v>
      </c>
      <c r="H90" s="107">
        <f t="shared" si="13"/>
        <v>0</v>
      </c>
      <c r="I90" s="108"/>
      <c r="J90" s="107">
        <f t="shared" si="14"/>
        <v>0</v>
      </c>
      <c r="K90" s="107">
        <f t="shared" si="15"/>
        <v>0</v>
      </c>
      <c r="L90" s="108"/>
      <c r="M90" s="107">
        <f t="shared" si="19"/>
        <v>0</v>
      </c>
      <c r="N90" s="107">
        <f t="shared" si="16"/>
        <v>0</v>
      </c>
      <c r="O90" s="107">
        <f t="shared" si="17"/>
        <v>0</v>
      </c>
      <c r="P90" s="107">
        <f t="shared" si="18"/>
        <v>37.5</v>
      </c>
      <c r="Q90" s="109" t="str">
        <f>LOOKUP(P90,{0,69.5,74.5,76.5,79.5,82.5,85.5,88.5,91.5,94.5,97.5},{"5.0","4.0","3.0","2.75","2.5","2.25","2.0","1.75","1.5","1.25","1.0"})</f>
        <v>5.0</v>
      </c>
      <c r="S90" s="123"/>
    </row>
    <row r="91" spans="1:19" s="125" customFormat="1" ht="15.75">
      <c r="A91" s="111">
        <v>29</v>
      </c>
      <c r="B91" s="144" t="str">
        <f>INPUT!B37</f>
        <v>Periña, Iahnna Fielle Antone</v>
      </c>
      <c r="C91" s="106"/>
      <c r="D91" s="107">
        <f t="shared" si="10"/>
        <v>0</v>
      </c>
      <c r="E91" s="107">
        <f t="shared" si="11"/>
        <v>0</v>
      </c>
      <c r="F91" s="108"/>
      <c r="G91" s="107">
        <f t="shared" si="12"/>
        <v>0</v>
      </c>
      <c r="H91" s="107">
        <f t="shared" si="13"/>
        <v>0</v>
      </c>
      <c r="I91" s="108"/>
      <c r="J91" s="107">
        <f t="shared" si="14"/>
        <v>0</v>
      </c>
      <c r="K91" s="107">
        <f t="shared" si="15"/>
        <v>0</v>
      </c>
      <c r="L91" s="108"/>
      <c r="M91" s="107">
        <f t="shared" si="19"/>
        <v>0</v>
      </c>
      <c r="N91" s="107">
        <f t="shared" si="16"/>
        <v>0</v>
      </c>
      <c r="O91" s="107">
        <f t="shared" si="17"/>
        <v>0</v>
      </c>
      <c r="P91" s="107">
        <f t="shared" si="18"/>
        <v>37.5</v>
      </c>
      <c r="Q91" s="109" t="str">
        <f>LOOKUP(P91,{0,69.5,74.5,76.5,79.5,82.5,85.5,88.5,91.5,94.5,97.5},{"5.0","4.0","3.0","2.75","2.5","2.25","2.0","1.75","1.5","1.25","1.0"})</f>
        <v>5.0</v>
      </c>
      <c r="S91" s="126"/>
    </row>
    <row r="92" spans="1:19" ht="15.75">
      <c r="A92" s="111">
        <v>30</v>
      </c>
      <c r="B92" s="144" t="str">
        <f>INPUT!B38</f>
        <v>Pitas, Elaiza Belle Encallado</v>
      </c>
      <c r="C92" s="106"/>
      <c r="D92" s="107">
        <f t="shared" si="10"/>
        <v>0</v>
      </c>
      <c r="E92" s="107">
        <f t="shared" si="11"/>
        <v>0</v>
      </c>
      <c r="F92" s="108"/>
      <c r="G92" s="107">
        <f t="shared" si="12"/>
        <v>0</v>
      </c>
      <c r="H92" s="107">
        <f t="shared" si="13"/>
        <v>0</v>
      </c>
      <c r="I92" s="108"/>
      <c r="J92" s="107">
        <f t="shared" si="14"/>
        <v>0</v>
      </c>
      <c r="K92" s="107">
        <f t="shared" si="15"/>
        <v>0</v>
      </c>
      <c r="L92" s="108"/>
      <c r="M92" s="107">
        <f t="shared" si="19"/>
        <v>0</v>
      </c>
      <c r="N92" s="107">
        <f t="shared" si="16"/>
        <v>0</v>
      </c>
      <c r="O92" s="107">
        <f t="shared" si="17"/>
        <v>0</v>
      </c>
      <c r="P92" s="107">
        <f t="shared" si="18"/>
        <v>37.5</v>
      </c>
      <c r="Q92" s="109" t="str">
        <f>LOOKUP(P92,{0,69.5,74.5,76.5,79.5,82.5,85.5,88.5,91.5,94.5,97.5},{"5.0","4.0","3.0","2.75","2.5","2.25","2.0","1.75","1.5","1.25","1.0"})</f>
        <v>5.0</v>
      </c>
      <c r="S92" s="123"/>
    </row>
    <row r="93" spans="1:19" ht="15.75">
      <c r="A93" s="111">
        <v>31</v>
      </c>
      <c r="B93" s="144" t="str">
        <f>INPUT!B39</f>
        <v>Salvanera, Frenz Andrea Rosales</v>
      </c>
      <c r="C93" s="106"/>
      <c r="D93" s="107">
        <f t="shared" si="10"/>
        <v>0</v>
      </c>
      <c r="E93" s="107">
        <f t="shared" si="11"/>
        <v>0</v>
      </c>
      <c r="F93" s="108"/>
      <c r="G93" s="107">
        <f t="shared" si="12"/>
        <v>0</v>
      </c>
      <c r="H93" s="107">
        <f t="shared" si="13"/>
        <v>0</v>
      </c>
      <c r="I93" s="108"/>
      <c r="J93" s="107">
        <f t="shared" si="14"/>
        <v>0</v>
      </c>
      <c r="K93" s="107">
        <f t="shared" si="15"/>
        <v>0</v>
      </c>
      <c r="L93" s="108"/>
      <c r="M93" s="107">
        <f t="shared" si="19"/>
        <v>0</v>
      </c>
      <c r="N93" s="107">
        <f t="shared" si="16"/>
        <v>0</v>
      </c>
      <c r="O93" s="107">
        <f t="shared" si="17"/>
        <v>0</v>
      </c>
      <c r="P93" s="107">
        <f t="shared" si="18"/>
        <v>37.5</v>
      </c>
      <c r="Q93" s="109" t="str">
        <f>LOOKUP(P93,{0,69.5,74.5,76.5,79.5,82.5,85.5,88.5,91.5,94.5,97.5},{"5.0","4.0","3.0","2.75","2.5","2.25","2.0","1.75","1.5","1.25","1.0"})</f>
        <v>5.0</v>
      </c>
      <c r="S93" s="123"/>
    </row>
    <row r="94" spans="1:19" ht="15.75">
      <c r="A94" s="111">
        <v>32</v>
      </c>
      <c r="B94" s="144" t="str">
        <f>INPUT!B40</f>
        <v>Sante, John Felix Asis</v>
      </c>
      <c r="C94" s="106"/>
      <c r="D94" s="107">
        <f t="shared" si="10"/>
        <v>0</v>
      </c>
      <c r="E94" s="107">
        <f t="shared" si="11"/>
        <v>0</v>
      </c>
      <c r="F94" s="108"/>
      <c r="G94" s="107">
        <f t="shared" si="12"/>
        <v>0</v>
      </c>
      <c r="H94" s="107">
        <f t="shared" si="13"/>
        <v>0</v>
      </c>
      <c r="I94" s="108"/>
      <c r="J94" s="107">
        <f t="shared" si="14"/>
        <v>0</v>
      </c>
      <c r="K94" s="107">
        <f t="shared" si="15"/>
        <v>0</v>
      </c>
      <c r="L94" s="108"/>
      <c r="M94" s="107">
        <f t="shared" si="19"/>
        <v>0</v>
      </c>
      <c r="N94" s="107">
        <f t="shared" si="16"/>
        <v>0</v>
      </c>
      <c r="O94" s="107">
        <f t="shared" si="17"/>
        <v>0</v>
      </c>
      <c r="P94" s="107">
        <f t="shared" si="18"/>
        <v>37.5</v>
      </c>
      <c r="Q94" s="109" t="str">
        <f>LOOKUP(P94,{0,69.5,74.5,76.5,79.5,82.5,85.5,88.5,91.5,94.5,97.5},{"5.0","4.0","3.0","2.75","2.5","2.25","2.0","1.75","1.5","1.25","1.0"})</f>
        <v>5.0</v>
      </c>
      <c r="S94" s="123"/>
    </row>
    <row r="95" spans="1:19" ht="15.75">
      <c r="A95" s="111">
        <v>33</v>
      </c>
      <c r="B95" s="144" t="str">
        <f>INPUT!B41</f>
        <v>Santos, Jessie Jean Ladines</v>
      </c>
      <c r="C95" s="106"/>
      <c r="D95" s="107">
        <f t="shared" si="10"/>
        <v>0</v>
      </c>
      <c r="E95" s="107">
        <f t="shared" si="11"/>
        <v>0</v>
      </c>
      <c r="F95" s="108"/>
      <c r="G95" s="107">
        <f t="shared" si="12"/>
        <v>0</v>
      </c>
      <c r="H95" s="107">
        <f t="shared" si="13"/>
        <v>0</v>
      </c>
      <c r="I95" s="108"/>
      <c r="J95" s="107">
        <f t="shared" si="14"/>
        <v>0</v>
      </c>
      <c r="K95" s="107">
        <f t="shared" si="15"/>
        <v>0</v>
      </c>
      <c r="L95" s="108"/>
      <c r="M95" s="107">
        <f t="shared" si="19"/>
        <v>0</v>
      </c>
      <c r="N95" s="107">
        <f t="shared" si="16"/>
        <v>0</v>
      </c>
      <c r="O95" s="107">
        <f t="shared" si="17"/>
        <v>0</v>
      </c>
      <c r="P95" s="107">
        <f t="shared" si="18"/>
        <v>37.5</v>
      </c>
      <c r="Q95" s="109" t="str">
        <f>LOOKUP(P95,{0,69.5,74.5,76.5,79.5,82.5,85.5,88.5,91.5,94.5,97.5},{"5.0","4.0","3.0","2.75","2.5","2.25","2.0","1.75","1.5","1.25","1.0"})</f>
        <v>5.0</v>
      </c>
      <c r="S95" s="123"/>
    </row>
    <row r="96" spans="1:19" ht="15.75">
      <c r="A96" s="111">
        <v>34</v>
      </c>
      <c r="B96" s="144" t="str">
        <f>INPUT!B42</f>
        <v>Solis, Romeo JR. Billones</v>
      </c>
      <c r="C96" s="106"/>
      <c r="D96" s="107">
        <f t="shared" si="10"/>
        <v>0</v>
      </c>
      <c r="E96" s="107">
        <f t="shared" si="11"/>
        <v>0</v>
      </c>
      <c r="F96" s="108"/>
      <c r="G96" s="107">
        <f t="shared" si="12"/>
        <v>0</v>
      </c>
      <c r="H96" s="107">
        <f t="shared" si="13"/>
        <v>0</v>
      </c>
      <c r="I96" s="108"/>
      <c r="J96" s="107">
        <f t="shared" si="14"/>
        <v>0</v>
      </c>
      <c r="K96" s="107">
        <f t="shared" si="15"/>
        <v>0</v>
      </c>
      <c r="L96" s="108"/>
      <c r="M96" s="107">
        <f t="shared" si="19"/>
        <v>0</v>
      </c>
      <c r="N96" s="107">
        <f t="shared" si="16"/>
        <v>0</v>
      </c>
      <c r="O96" s="107">
        <f t="shared" si="17"/>
        <v>0</v>
      </c>
      <c r="P96" s="107">
        <f t="shared" si="18"/>
        <v>37.5</v>
      </c>
      <c r="Q96" s="109" t="str">
        <f>LOOKUP(P96,{0,69.5,74.5,76.5,79.5,82.5,85.5,88.5,91.5,94.5,97.5},{"5.0","4.0","3.0","2.75","2.5","2.25","2.0","1.75","1.5","1.25","1.0"})</f>
        <v>5.0</v>
      </c>
      <c r="S96" s="123"/>
    </row>
    <row r="97" spans="1:19" ht="15.75">
      <c r="A97" s="111">
        <v>35</v>
      </c>
      <c r="B97" s="144" t="str">
        <f>INPUT!B43</f>
        <v>Sumilang, John Andrei Lucing</v>
      </c>
      <c r="C97" s="106"/>
      <c r="D97" s="107">
        <f t="shared" si="10"/>
        <v>0</v>
      </c>
      <c r="E97" s="107">
        <f t="shared" si="11"/>
        <v>0</v>
      </c>
      <c r="F97" s="108"/>
      <c r="G97" s="107">
        <f t="shared" si="12"/>
        <v>0</v>
      </c>
      <c r="H97" s="107">
        <f t="shared" si="13"/>
        <v>0</v>
      </c>
      <c r="I97" s="108"/>
      <c r="J97" s="107">
        <f t="shared" si="14"/>
        <v>0</v>
      </c>
      <c r="K97" s="107">
        <f t="shared" si="15"/>
        <v>0</v>
      </c>
      <c r="L97" s="108"/>
      <c r="M97" s="107">
        <f t="shared" si="19"/>
        <v>0</v>
      </c>
      <c r="N97" s="107">
        <f t="shared" si="16"/>
        <v>0</v>
      </c>
      <c r="O97" s="107">
        <f t="shared" si="17"/>
        <v>0</v>
      </c>
      <c r="P97" s="107">
        <f t="shared" si="18"/>
        <v>37.5</v>
      </c>
      <c r="Q97" s="109" t="str">
        <f>LOOKUP(P97,{0,69.5,74.5,76.5,79.5,82.5,85.5,88.5,91.5,94.5,97.5},{"5.0","4.0","3.0","2.75","2.5","2.25","2.0","1.75","1.5","1.25","1.0"})</f>
        <v>5.0</v>
      </c>
      <c r="S97" s="123"/>
    </row>
    <row r="98" spans="1:19" ht="15.75">
      <c r="A98" s="111">
        <v>36</v>
      </c>
      <c r="B98" s="144" t="str">
        <f>INPUT!B44</f>
        <v>Tan, Naomi Kate Espejo</v>
      </c>
      <c r="C98" s="106"/>
      <c r="D98" s="107">
        <f t="shared" si="10"/>
        <v>0</v>
      </c>
      <c r="E98" s="107">
        <f t="shared" si="11"/>
        <v>0</v>
      </c>
      <c r="F98" s="108"/>
      <c r="G98" s="107">
        <f t="shared" si="12"/>
        <v>0</v>
      </c>
      <c r="H98" s="107">
        <f t="shared" si="13"/>
        <v>0</v>
      </c>
      <c r="I98" s="108"/>
      <c r="J98" s="107">
        <f t="shared" si="14"/>
        <v>0</v>
      </c>
      <c r="K98" s="107">
        <f t="shared" si="15"/>
        <v>0</v>
      </c>
      <c r="L98" s="108"/>
      <c r="M98" s="107">
        <f t="shared" si="19"/>
        <v>0</v>
      </c>
      <c r="N98" s="107">
        <f t="shared" si="16"/>
        <v>0</v>
      </c>
      <c r="O98" s="107">
        <f t="shared" si="17"/>
        <v>0</v>
      </c>
      <c r="P98" s="107">
        <f t="shared" si="18"/>
        <v>37.5</v>
      </c>
      <c r="Q98" s="109" t="str">
        <f>LOOKUP(P98,{0,69.5,74.5,76.5,79.5,82.5,85.5,88.5,91.5,94.5,97.5},{"5.0","4.0","3.0","2.75","2.5","2.25","2.0","1.75","1.5","1.25","1.0"})</f>
        <v>5.0</v>
      </c>
      <c r="S98" s="123"/>
    </row>
    <row r="99" spans="1:19" ht="15.75">
      <c r="A99" s="111">
        <v>37</v>
      </c>
      <c r="B99" s="144" t="str">
        <f>INPUT!B45</f>
        <v>Vendiola Arym Sherwin Rodas</v>
      </c>
      <c r="C99" s="106"/>
      <c r="D99" s="107">
        <f t="shared" si="10"/>
        <v>0</v>
      </c>
      <c r="E99" s="107">
        <f t="shared" si="11"/>
        <v>0</v>
      </c>
      <c r="F99" s="108"/>
      <c r="G99" s="107">
        <f t="shared" si="12"/>
        <v>0</v>
      </c>
      <c r="H99" s="107">
        <f t="shared" si="13"/>
        <v>0</v>
      </c>
      <c r="I99" s="108"/>
      <c r="J99" s="107">
        <f t="shared" si="14"/>
        <v>0</v>
      </c>
      <c r="K99" s="107">
        <f t="shared" si="15"/>
        <v>0</v>
      </c>
      <c r="L99" s="108"/>
      <c r="M99" s="107">
        <f t="shared" si="19"/>
        <v>0</v>
      </c>
      <c r="N99" s="107">
        <f t="shared" si="16"/>
        <v>0</v>
      </c>
      <c r="O99" s="107">
        <f t="shared" si="17"/>
        <v>0</v>
      </c>
      <c r="P99" s="107">
        <f t="shared" si="18"/>
        <v>37.5</v>
      </c>
      <c r="Q99" s="109" t="str">
        <f>LOOKUP(P99,{0,69.5,74.5,76.5,79.5,82.5,85.5,88.5,91.5,94.5,97.5},{"5.0","4.0","3.0","2.75","2.5","2.25","2.0","1.75","1.5","1.25","1.0"})</f>
        <v>5.0</v>
      </c>
      <c r="S99" s="123"/>
    </row>
    <row r="100" spans="1:19">
      <c r="S100" s="123"/>
    </row>
    <row r="101" spans="1:19" ht="15.75">
      <c r="A101" s="95"/>
      <c r="B101" s="95" t="s">
        <v>159</v>
      </c>
      <c r="C101" s="94"/>
      <c r="D101" s="94"/>
      <c r="E101" s="94"/>
      <c r="F101" s="178" t="s">
        <v>160</v>
      </c>
      <c r="G101" s="178"/>
      <c r="H101" s="178"/>
      <c r="I101" s="178"/>
      <c r="J101" s="94"/>
      <c r="K101" s="95"/>
      <c r="L101" s="95"/>
      <c r="M101" s="95"/>
      <c r="N101" s="95" t="s">
        <v>161</v>
      </c>
      <c r="O101" s="95"/>
      <c r="P101" s="95"/>
      <c r="Q101" s="95"/>
      <c r="S101" s="123"/>
    </row>
    <row r="102" spans="1:19" ht="15.75">
      <c r="A102" s="95"/>
      <c r="B102" s="95"/>
      <c r="C102" s="94"/>
      <c r="D102" s="94"/>
      <c r="E102" s="94"/>
      <c r="F102" s="117"/>
      <c r="G102" s="117"/>
      <c r="H102" s="95"/>
      <c r="I102" s="94"/>
      <c r="J102" s="94"/>
      <c r="K102" s="95"/>
      <c r="L102" s="95"/>
      <c r="M102" s="95"/>
      <c r="N102" s="95"/>
      <c r="O102" s="95"/>
      <c r="P102" s="95"/>
      <c r="Q102" s="95"/>
      <c r="S102" s="123"/>
    </row>
    <row r="103" spans="1:19" ht="15.75">
      <c r="A103" s="95"/>
      <c r="B103" s="118" t="s">
        <v>62</v>
      </c>
      <c r="C103" s="119"/>
      <c r="D103" s="119"/>
      <c r="E103" s="119"/>
      <c r="F103" s="179" t="s">
        <v>187</v>
      </c>
      <c r="G103" s="179"/>
      <c r="H103" s="179"/>
      <c r="I103" s="179"/>
      <c r="J103" s="179"/>
      <c r="K103" s="179"/>
      <c r="L103" s="95"/>
      <c r="M103" s="95"/>
      <c r="N103" s="96" t="s">
        <v>163</v>
      </c>
      <c r="O103" s="95"/>
      <c r="P103" s="95"/>
      <c r="Q103" s="95"/>
      <c r="S103" s="123"/>
    </row>
    <row r="104" spans="1:19" ht="15.75">
      <c r="A104" s="95"/>
      <c r="B104" s="95" t="s">
        <v>164</v>
      </c>
      <c r="C104" s="119"/>
      <c r="D104" s="119"/>
      <c r="E104" s="119"/>
      <c r="F104" s="178" t="s">
        <v>184</v>
      </c>
      <c r="G104" s="178"/>
      <c r="H104" s="178"/>
      <c r="I104" s="178"/>
      <c r="J104" s="178"/>
      <c r="K104" s="95"/>
      <c r="L104" s="95"/>
      <c r="M104" s="95"/>
      <c r="N104" s="165" t="s">
        <v>165</v>
      </c>
      <c r="O104" s="165"/>
      <c r="P104" s="95"/>
      <c r="Q104" s="95"/>
      <c r="S104" s="123"/>
    </row>
    <row r="105" spans="1:19" ht="15.75">
      <c r="A105" s="95"/>
      <c r="B105" s="95"/>
      <c r="C105" s="119"/>
      <c r="D105" s="119"/>
      <c r="E105" s="119"/>
      <c r="F105" s="122"/>
      <c r="G105" s="122"/>
      <c r="H105" s="95"/>
      <c r="K105" s="95"/>
      <c r="L105" s="95"/>
      <c r="M105" s="95"/>
      <c r="N105" s="95"/>
      <c r="O105" s="95"/>
      <c r="P105" s="95"/>
      <c r="Q105" s="95"/>
    </row>
    <row r="106" spans="1:19" ht="15.75">
      <c r="A106" s="165" t="s">
        <v>103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</row>
    <row r="107" spans="1:19" ht="15.75">
      <c r="A107" s="165" t="s">
        <v>15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</row>
    <row r="108" spans="1:19" ht="15.75">
      <c r="A108" s="165" t="s">
        <v>16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</row>
    <row r="109" spans="1:19" ht="15.75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</row>
    <row r="110" spans="1:19" ht="15.75">
      <c r="A110" s="96" t="s">
        <v>169</v>
      </c>
      <c r="B110" s="95"/>
      <c r="C110" s="95"/>
      <c r="D110" s="95"/>
      <c r="E110" s="166" t="s">
        <v>170</v>
      </c>
      <c r="F110" s="166"/>
      <c r="G110" s="166"/>
      <c r="H110" s="166"/>
      <c r="I110" s="166"/>
      <c r="J110" s="166"/>
      <c r="K110" s="166"/>
      <c r="L110" s="166"/>
      <c r="M110" s="95"/>
      <c r="N110" s="95"/>
      <c r="O110" s="95"/>
      <c r="P110" s="95"/>
      <c r="Q110" s="95"/>
    </row>
    <row r="111" spans="1:19" ht="15.75">
      <c r="A111" s="163" t="s">
        <v>166</v>
      </c>
      <c r="B111" s="163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2">
        <v>2</v>
      </c>
    </row>
    <row r="112" spans="1:19" ht="15.75">
      <c r="A112" s="180" t="s">
        <v>171</v>
      </c>
      <c r="B112" s="181"/>
      <c r="C112" s="172" t="s">
        <v>107</v>
      </c>
      <c r="D112" s="173"/>
      <c r="E112" s="174"/>
      <c r="F112" s="175" t="s">
        <v>108</v>
      </c>
      <c r="G112" s="176"/>
      <c r="H112" s="177"/>
      <c r="I112" s="175" t="s">
        <v>109</v>
      </c>
      <c r="J112" s="176"/>
      <c r="K112" s="177"/>
      <c r="L112" s="175" t="s">
        <v>110</v>
      </c>
      <c r="M112" s="176"/>
      <c r="N112" s="177"/>
      <c r="O112" s="97" t="s">
        <v>32</v>
      </c>
      <c r="P112" s="97" t="s">
        <v>111</v>
      </c>
      <c r="Q112" s="98" t="s">
        <v>29</v>
      </c>
    </row>
    <row r="113" spans="1:19" ht="15" customHeight="1">
      <c r="A113" s="182"/>
      <c r="B113" s="183"/>
      <c r="C113" s="127">
        <v>100</v>
      </c>
      <c r="D113" s="127"/>
      <c r="E113" s="128">
        <v>0.4</v>
      </c>
      <c r="F113" s="127">
        <v>100</v>
      </c>
      <c r="G113" s="127"/>
      <c r="H113" s="128">
        <v>0.3</v>
      </c>
      <c r="I113" s="100">
        <v>30</v>
      </c>
      <c r="J113" s="127"/>
      <c r="K113" s="128">
        <v>0.15</v>
      </c>
      <c r="L113" s="100">
        <v>100</v>
      </c>
      <c r="M113" s="100"/>
      <c r="N113" s="101">
        <v>0.15</v>
      </c>
      <c r="O113" s="102" t="s">
        <v>113</v>
      </c>
      <c r="P113" s="103" t="s">
        <v>29</v>
      </c>
      <c r="Q113" s="103" t="s">
        <v>114</v>
      </c>
    </row>
    <row r="114" spans="1:19" ht="15" customHeight="1">
      <c r="A114" s="104">
        <v>1</v>
      </c>
      <c r="B114" s="105" t="s">
        <v>167</v>
      </c>
      <c r="C114" s="109">
        <v>95</v>
      </c>
      <c r="D114" s="107">
        <f t="shared" ref="D114:D158" si="20">C114/$C$113*100</f>
        <v>95</v>
      </c>
      <c r="E114" s="107">
        <f>D114*0.4</f>
        <v>38</v>
      </c>
      <c r="F114" s="129">
        <v>100</v>
      </c>
      <c r="G114" s="107">
        <f t="shared" ref="G114:G158" si="21">F114/$F$113*100</f>
        <v>100</v>
      </c>
      <c r="H114" s="107">
        <f>G114*0.3</f>
        <v>30</v>
      </c>
      <c r="I114" s="129">
        <v>30</v>
      </c>
      <c r="J114" s="107">
        <f t="shared" ref="J114:J158" si="22">I114/$I$113*100</f>
        <v>100</v>
      </c>
      <c r="K114" s="107">
        <f>J114*0.15</f>
        <v>15</v>
      </c>
      <c r="L114" s="129">
        <v>90</v>
      </c>
      <c r="M114" s="107">
        <f t="shared" ref="M114:M158" si="23">L114/$L$113*100</f>
        <v>90</v>
      </c>
      <c r="N114" s="107">
        <f>M114*0.15</f>
        <v>13.5</v>
      </c>
      <c r="O114" s="107">
        <f>E114+H114+K114+N114</f>
        <v>96.5</v>
      </c>
      <c r="P114" s="107">
        <f>(O114*0.625)+37.5</f>
        <v>97.8125</v>
      </c>
      <c r="Q114" s="109" t="str">
        <f>LOOKUP(P114,{0,69.5,74.5,76.5,79.5,82.5,85.5,88.5,91.5,94.5,97.5},{"5.0","4.0","3.0","2.75","2.5","2.25","2.0","1.75","1.5","1.25","1.0"})</f>
        <v>1.0</v>
      </c>
    </row>
    <row r="115" spans="1:19" ht="15" customHeight="1">
      <c r="A115" s="111">
        <v>2</v>
      </c>
      <c r="B115" s="105" t="s">
        <v>115</v>
      </c>
      <c r="C115" s="109">
        <v>95</v>
      </c>
      <c r="D115" s="107">
        <f t="shared" si="20"/>
        <v>95</v>
      </c>
      <c r="E115" s="107">
        <f t="shared" ref="E115:E158" si="24">D115*0.4</f>
        <v>38</v>
      </c>
      <c r="F115" s="129">
        <v>100</v>
      </c>
      <c r="G115" s="107">
        <f t="shared" si="21"/>
        <v>100</v>
      </c>
      <c r="H115" s="107">
        <f t="shared" ref="H115:H158" si="25">G115*0.3</f>
        <v>30</v>
      </c>
      <c r="I115" s="129">
        <v>30</v>
      </c>
      <c r="J115" s="107">
        <f t="shared" si="22"/>
        <v>100</v>
      </c>
      <c r="K115" s="107">
        <f t="shared" ref="K115:K158" si="26">J115*0.15</f>
        <v>15</v>
      </c>
      <c r="L115" s="129">
        <v>97</v>
      </c>
      <c r="M115" s="107">
        <f t="shared" si="23"/>
        <v>97</v>
      </c>
      <c r="N115" s="107">
        <f t="shared" ref="N115:N158" si="27">M115*0.15</f>
        <v>14.549999999999999</v>
      </c>
      <c r="O115" s="107">
        <f t="shared" ref="O115:O158" si="28">E115+H115+K115+N115</f>
        <v>97.55</v>
      </c>
      <c r="P115" s="107">
        <f t="shared" ref="P115:P158" si="29">(O115*0.625)+37.5</f>
        <v>98.46875</v>
      </c>
      <c r="Q115" s="109" t="str">
        <f>LOOKUP(P115,{0,69.5,74.5,76.5,79.5,82.5,85.5,88.5,91.5,94.5,97.5},{"5.0","4.0","3.0","2.75","2.5","2.25","2.0","1.75","1.5","1.25","1.0"})</f>
        <v>1.0</v>
      </c>
    </row>
    <row r="116" spans="1:19" ht="15" customHeight="1">
      <c r="A116" s="111">
        <v>3</v>
      </c>
      <c r="B116" s="105" t="s">
        <v>116</v>
      </c>
      <c r="C116" s="109">
        <v>92</v>
      </c>
      <c r="D116" s="107">
        <f t="shared" si="20"/>
        <v>92</v>
      </c>
      <c r="E116" s="107">
        <f t="shared" si="24"/>
        <v>36.800000000000004</v>
      </c>
      <c r="F116" s="129">
        <v>100</v>
      </c>
      <c r="G116" s="107">
        <f t="shared" si="21"/>
        <v>100</v>
      </c>
      <c r="H116" s="107">
        <f t="shared" si="25"/>
        <v>30</v>
      </c>
      <c r="I116" s="129">
        <v>30</v>
      </c>
      <c r="J116" s="107">
        <f t="shared" si="22"/>
        <v>100</v>
      </c>
      <c r="K116" s="107">
        <f t="shared" si="26"/>
        <v>15</v>
      </c>
      <c r="L116" s="129"/>
      <c r="M116" s="107">
        <f t="shared" si="23"/>
        <v>0</v>
      </c>
      <c r="N116" s="107">
        <f t="shared" si="27"/>
        <v>0</v>
      </c>
      <c r="O116" s="107">
        <f t="shared" si="28"/>
        <v>81.800000000000011</v>
      </c>
      <c r="P116" s="107">
        <f t="shared" si="29"/>
        <v>88.625</v>
      </c>
      <c r="Q116" s="109" t="str">
        <f>LOOKUP(P116,{0,69.5,74.5,76.5,79.5,82.5,85.5,88.5,91.5,94.5,97.5},{"5.0","4.0","3.0","2.75","2.5","2.25","2.0","1.75","1.5","1.25","1.0"})</f>
        <v>1.75</v>
      </c>
    </row>
    <row r="117" spans="1:19" ht="15" customHeight="1">
      <c r="A117" s="111">
        <v>4</v>
      </c>
      <c r="B117" s="112" t="s">
        <v>117</v>
      </c>
      <c r="C117" s="109">
        <v>97</v>
      </c>
      <c r="D117" s="107">
        <f t="shared" si="20"/>
        <v>97</v>
      </c>
      <c r="E117" s="107">
        <f t="shared" si="24"/>
        <v>38.800000000000004</v>
      </c>
      <c r="F117" s="129">
        <v>100</v>
      </c>
      <c r="G117" s="107">
        <f t="shared" si="21"/>
        <v>100</v>
      </c>
      <c r="H117" s="107">
        <f t="shared" si="25"/>
        <v>30</v>
      </c>
      <c r="I117" s="129">
        <v>30</v>
      </c>
      <c r="J117" s="107">
        <f t="shared" si="22"/>
        <v>100</v>
      </c>
      <c r="K117" s="107">
        <f t="shared" si="26"/>
        <v>15</v>
      </c>
      <c r="L117" s="129">
        <v>100</v>
      </c>
      <c r="M117" s="107">
        <f t="shared" si="23"/>
        <v>100</v>
      </c>
      <c r="N117" s="107">
        <f t="shared" si="27"/>
        <v>15</v>
      </c>
      <c r="O117" s="107">
        <f t="shared" si="28"/>
        <v>98.800000000000011</v>
      </c>
      <c r="P117" s="107">
        <f t="shared" si="29"/>
        <v>99.25</v>
      </c>
      <c r="Q117" s="109" t="str">
        <f>LOOKUP(P117,{0,69.5,74.5,76.5,79.5,82.5,85.5,88.5,91.5,94.5,97.5},{"5.0","4.0","3.0","2.75","2.5","2.25","2.0","1.75","1.5","1.25","1.0"})</f>
        <v>1.0</v>
      </c>
    </row>
    <row r="118" spans="1:19" ht="15" customHeight="1">
      <c r="A118" s="111">
        <v>5</v>
      </c>
      <c r="B118" s="112" t="s">
        <v>118</v>
      </c>
      <c r="C118" s="109">
        <v>94</v>
      </c>
      <c r="D118" s="107">
        <f t="shared" si="20"/>
        <v>94</v>
      </c>
      <c r="E118" s="107">
        <f t="shared" si="24"/>
        <v>37.6</v>
      </c>
      <c r="F118" s="129">
        <v>100</v>
      </c>
      <c r="G118" s="107">
        <f t="shared" si="21"/>
        <v>100</v>
      </c>
      <c r="H118" s="107">
        <f t="shared" si="25"/>
        <v>30</v>
      </c>
      <c r="I118" s="129">
        <v>30</v>
      </c>
      <c r="J118" s="107">
        <f t="shared" si="22"/>
        <v>100</v>
      </c>
      <c r="K118" s="107">
        <f t="shared" si="26"/>
        <v>15</v>
      </c>
      <c r="L118" s="129">
        <v>90</v>
      </c>
      <c r="M118" s="107">
        <f t="shared" si="23"/>
        <v>90</v>
      </c>
      <c r="N118" s="107">
        <f t="shared" si="27"/>
        <v>13.5</v>
      </c>
      <c r="O118" s="107">
        <f t="shared" si="28"/>
        <v>96.1</v>
      </c>
      <c r="P118" s="107">
        <f t="shared" si="29"/>
        <v>97.5625</v>
      </c>
      <c r="Q118" s="109" t="str">
        <f>LOOKUP(P118,{0,69.5,74.5,76.5,79.5,82.5,85.5,88.5,91.5,94.5,97.5},{"5.0","4.0","3.0","2.75","2.5","2.25","2.0","1.75","1.5","1.25","1.0"})</f>
        <v>1.0</v>
      </c>
      <c r="S118" s="110"/>
    </row>
    <row r="119" spans="1:19" ht="15" customHeight="1">
      <c r="A119" s="111">
        <v>6</v>
      </c>
      <c r="B119" s="112" t="s">
        <v>119</v>
      </c>
      <c r="C119" s="109">
        <v>95</v>
      </c>
      <c r="D119" s="107">
        <f t="shared" si="20"/>
        <v>95</v>
      </c>
      <c r="E119" s="107">
        <f t="shared" si="24"/>
        <v>38</v>
      </c>
      <c r="F119" s="129">
        <v>100</v>
      </c>
      <c r="G119" s="107">
        <f t="shared" si="21"/>
        <v>100</v>
      </c>
      <c r="H119" s="107">
        <f t="shared" si="25"/>
        <v>30</v>
      </c>
      <c r="I119" s="129">
        <v>30</v>
      </c>
      <c r="J119" s="107">
        <f t="shared" si="22"/>
        <v>100</v>
      </c>
      <c r="K119" s="107">
        <f t="shared" si="26"/>
        <v>15</v>
      </c>
      <c r="L119" s="129">
        <v>90</v>
      </c>
      <c r="M119" s="107">
        <f t="shared" si="23"/>
        <v>90</v>
      </c>
      <c r="N119" s="107">
        <f t="shared" si="27"/>
        <v>13.5</v>
      </c>
      <c r="O119" s="107">
        <f t="shared" si="28"/>
        <v>96.5</v>
      </c>
      <c r="P119" s="107">
        <f t="shared" si="29"/>
        <v>97.8125</v>
      </c>
      <c r="Q119" s="109" t="str">
        <f>LOOKUP(P119,{0,69.5,74.5,76.5,79.5,82.5,85.5,88.5,91.5,94.5,97.5},{"5.0","4.0","3.0","2.75","2.5","2.25","2.0","1.75","1.5","1.25","1.0"})</f>
        <v>1.0</v>
      </c>
      <c r="S119" s="110"/>
    </row>
    <row r="120" spans="1:19" ht="15" customHeight="1">
      <c r="A120" s="111">
        <v>7</v>
      </c>
      <c r="B120" s="112" t="s">
        <v>120</v>
      </c>
      <c r="C120" s="109">
        <v>95</v>
      </c>
      <c r="D120" s="107">
        <f t="shared" si="20"/>
        <v>95</v>
      </c>
      <c r="E120" s="107">
        <f t="shared" si="24"/>
        <v>38</v>
      </c>
      <c r="F120" s="129">
        <v>100</v>
      </c>
      <c r="G120" s="107">
        <f t="shared" si="21"/>
        <v>100</v>
      </c>
      <c r="H120" s="107">
        <f t="shared" si="25"/>
        <v>30</v>
      </c>
      <c r="I120" s="129">
        <v>30</v>
      </c>
      <c r="J120" s="107">
        <f t="shared" si="22"/>
        <v>100</v>
      </c>
      <c r="K120" s="107">
        <f t="shared" si="26"/>
        <v>15</v>
      </c>
      <c r="L120" s="129">
        <v>90</v>
      </c>
      <c r="M120" s="107">
        <f t="shared" si="23"/>
        <v>90</v>
      </c>
      <c r="N120" s="107">
        <f t="shared" si="27"/>
        <v>13.5</v>
      </c>
      <c r="O120" s="107">
        <f t="shared" si="28"/>
        <v>96.5</v>
      </c>
      <c r="P120" s="107">
        <f t="shared" si="29"/>
        <v>97.8125</v>
      </c>
      <c r="Q120" s="109" t="str">
        <f>LOOKUP(P120,{0,69.5,74.5,76.5,79.5,82.5,85.5,88.5,91.5,94.5,97.5},{"5.0","4.0","3.0","2.75","2.5","2.25","2.0","1.75","1.5","1.25","1.0"})</f>
        <v>1.0</v>
      </c>
      <c r="S120" s="110"/>
    </row>
    <row r="121" spans="1:19" ht="15" customHeight="1">
      <c r="A121" s="111">
        <v>8</v>
      </c>
      <c r="B121" s="112" t="s">
        <v>121</v>
      </c>
      <c r="C121" s="109">
        <v>97</v>
      </c>
      <c r="D121" s="107">
        <f t="shared" si="20"/>
        <v>97</v>
      </c>
      <c r="E121" s="107">
        <f t="shared" si="24"/>
        <v>38.800000000000004</v>
      </c>
      <c r="F121" s="129">
        <v>100</v>
      </c>
      <c r="G121" s="107">
        <f t="shared" si="21"/>
        <v>100</v>
      </c>
      <c r="H121" s="107">
        <f t="shared" si="25"/>
        <v>30</v>
      </c>
      <c r="I121" s="129">
        <v>30</v>
      </c>
      <c r="J121" s="107">
        <f t="shared" si="22"/>
        <v>100</v>
      </c>
      <c r="K121" s="107">
        <f t="shared" si="26"/>
        <v>15</v>
      </c>
      <c r="L121" s="129">
        <v>100</v>
      </c>
      <c r="M121" s="107">
        <f t="shared" si="23"/>
        <v>100</v>
      </c>
      <c r="N121" s="107">
        <f t="shared" si="27"/>
        <v>15</v>
      </c>
      <c r="O121" s="107">
        <f t="shared" si="28"/>
        <v>98.800000000000011</v>
      </c>
      <c r="P121" s="107">
        <f t="shared" si="29"/>
        <v>99.25</v>
      </c>
      <c r="Q121" s="109" t="str">
        <f>LOOKUP(P121,{0,69.5,74.5,76.5,79.5,82.5,85.5,88.5,91.5,94.5,97.5},{"5.0","4.0","3.0","2.75","2.5","2.25","2.0","1.75","1.5","1.25","1.0"})</f>
        <v>1.0</v>
      </c>
      <c r="S121" s="110"/>
    </row>
    <row r="122" spans="1:19" ht="15" customHeight="1">
      <c r="A122" s="111">
        <v>9</v>
      </c>
      <c r="B122" s="112" t="s">
        <v>122</v>
      </c>
      <c r="C122" s="109">
        <v>94</v>
      </c>
      <c r="D122" s="107">
        <f t="shared" si="20"/>
        <v>94</v>
      </c>
      <c r="E122" s="107">
        <f t="shared" si="24"/>
        <v>37.6</v>
      </c>
      <c r="F122" s="129">
        <v>100</v>
      </c>
      <c r="G122" s="107">
        <f t="shared" si="21"/>
        <v>100</v>
      </c>
      <c r="H122" s="107">
        <f t="shared" si="25"/>
        <v>30</v>
      </c>
      <c r="I122" s="129">
        <v>30</v>
      </c>
      <c r="J122" s="107">
        <f t="shared" si="22"/>
        <v>100</v>
      </c>
      <c r="K122" s="107">
        <f t="shared" si="26"/>
        <v>15</v>
      </c>
      <c r="L122" s="129">
        <v>90</v>
      </c>
      <c r="M122" s="107">
        <f t="shared" si="23"/>
        <v>90</v>
      </c>
      <c r="N122" s="107">
        <f t="shared" si="27"/>
        <v>13.5</v>
      </c>
      <c r="O122" s="107">
        <f t="shared" si="28"/>
        <v>96.1</v>
      </c>
      <c r="P122" s="107">
        <f t="shared" si="29"/>
        <v>97.5625</v>
      </c>
      <c r="Q122" s="109" t="str">
        <f>LOOKUP(P122,{0,69.5,74.5,76.5,79.5,82.5,85.5,88.5,91.5,94.5,97.5},{"5.0","4.0","3.0","2.75","2.5","2.25","2.0","1.75","1.5","1.25","1.0"})</f>
        <v>1.0</v>
      </c>
      <c r="S122" s="110"/>
    </row>
    <row r="123" spans="1:19" ht="15" customHeight="1">
      <c r="A123" s="111">
        <v>10</v>
      </c>
      <c r="B123" s="112" t="s">
        <v>123</v>
      </c>
      <c r="C123" s="109">
        <v>95</v>
      </c>
      <c r="D123" s="107">
        <f t="shared" si="20"/>
        <v>95</v>
      </c>
      <c r="E123" s="107">
        <f t="shared" si="24"/>
        <v>38</v>
      </c>
      <c r="F123" s="129">
        <v>100</v>
      </c>
      <c r="G123" s="107">
        <f t="shared" si="21"/>
        <v>100</v>
      </c>
      <c r="H123" s="107">
        <f t="shared" si="25"/>
        <v>30</v>
      </c>
      <c r="I123" s="129">
        <v>30</v>
      </c>
      <c r="J123" s="107">
        <f t="shared" si="22"/>
        <v>100</v>
      </c>
      <c r="K123" s="107">
        <f t="shared" si="26"/>
        <v>15</v>
      </c>
      <c r="L123" s="129">
        <v>97</v>
      </c>
      <c r="M123" s="107">
        <f t="shared" si="23"/>
        <v>97</v>
      </c>
      <c r="N123" s="107">
        <f t="shared" si="27"/>
        <v>14.549999999999999</v>
      </c>
      <c r="O123" s="107">
        <f t="shared" si="28"/>
        <v>97.55</v>
      </c>
      <c r="P123" s="107">
        <f t="shared" si="29"/>
        <v>98.46875</v>
      </c>
      <c r="Q123" s="109" t="str">
        <f>LOOKUP(P123,{0,69.5,74.5,76.5,79.5,82.5,85.5,88.5,91.5,94.5,97.5},{"5.0","4.0","3.0","2.75","2.5","2.25","2.0","1.75","1.5","1.25","1.0"})</f>
        <v>1.0</v>
      </c>
      <c r="S123" s="110"/>
    </row>
    <row r="124" spans="1:19" ht="15" customHeight="1">
      <c r="A124" s="111">
        <v>11</v>
      </c>
      <c r="B124" s="112" t="s">
        <v>124</v>
      </c>
      <c r="C124" s="109">
        <v>96</v>
      </c>
      <c r="D124" s="107">
        <f t="shared" si="20"/>
        <v>96</v>
      </c>
      <c r="E124" s="107">
        <f t="shared" si="24"/>
        <v>38.400000000000006</v>
      </c>
      <c r="F124" s="129">
        <v>100</v>
      </c>
      <c r="G124" s="107">
        <f t="shared" si="21"/>
        <v>100</v>
      </c>
      <c r="H124" s="107">
        <f t="shared" si="25"/>
        <v>30</v>
      </c>
      <c r="I124" s="129">
        <v>30</v>
      </c>
      <c r="J124" s="107">
        <f t="shared" si="22"/>
        <v>100</v>
      </c>
      <c r="K124" s="107">
        <f t="shared" si="26"/>
        <v>15</v>
      </c>
      <c r="L124" s="129">
        <v>97</v>
      </c>
      <c r="M124" s="107">
        <f t="shared" si="23"/>
        <v>97</v>
      </c>
      <c r="N124" s="107">
        <f t="shared" si="27"/>
        <v>14.549999999999999</v>
      </c>
      <c r="O124" s="107">
        <f t="shared" si="28"/>
        <v>97.95</v>
      </c>
      <c r="P124" s="107">
        <f t="shared" si="29"/>
        <v>98.71875</v>
      </c>
      <c r="Q124" s="109" t="str">
        <f>LOOKUP(P124,{0,69.5,74.5,76.5,79.5,82.5,85.5,88.5,91.5,94.5,97.5},{"5.0","4.0","3.0","2.75","2.5","2.25","2.0","1.75","1.5","1.25","1.0"})</f>
        <v>1.0</v>
      </c>
      <c r="S124" s="110"/>
    </row>
    <row r="125" spans="1:19" ht="15" customHeight="1">
      <c r="A125" s="111">
        <v>12</v>
      </c>
      <c r="B125" s="113" t="s">
        <v>125</v>
      </c>
      <c r="C125" s="109">
        <v>95</v>
      </c>
      <c r="D125" s="107">
        <f t="shared" si="20"/>
        <v>95</v>
      </c>
      <c r="E125" s="107">
        <f t="shared" si="24"/>
        <v>38</v>
      </c>
      <c r="F125" s="129">
        <v>100</v>
      </c>
      <c r="G125" s="107">
        <f t="shared" si="21"/>
        <v>100</v>
      </c>
      <c r="H125" s="107">
        <f t="shared" si="25"/>
        <v>30</v>
      </c>
      <c r="I125" s="129">
        <v>30</v>
      </c>
      <c r="J125" s="107">
        <f t="shared" si="22"/>
        <v>100</v>
      </c>
      <c r="K125" s="107">
        <f t="shared" si="26"/>
        <v>15</v>
      </c>
      <c r="L125" s="129">
        <v>97</v>
      </c>
      <c r="M125" s="107">
        <f t="shared" si="23"/>
        <v>97</v>
      </c>
      <c r="N125" s="107">
        <f t="shared" si="27"/>
        <v>14.549999999999999</v>
      </c>
      <c r="O125" s="107">
        <f t="shared" si="28"/>
        <v>97.55</v>
      </c>
      <c r="P125" s="107">
        <f t="shared" si="29"/>
        <v>98.46875</v>
      </c>
      <c r="Q125" s="109" t="str">
        <f>LOOKUP(P125,{0,69.5,74.5,76.5,79.5,82.5,85.5,88.5,91.5,94.5,97.5},{"5.0","4.0","3.0","2.75","2.5","2.25","2.0","1.75","1.5","1.25","1.0"})</f>
        <v>1.0</v>
      </c>
      <c r="S125" s="110"/>
    </row>
    <row r="126" spans="1:19" ht="15" customHeight="1">
      <c r="A126" s="111">
        <v>13</v>
      </c>
      <c r="B126" s="112" t="s">
        <v>126</v>
      </c>
      <c r="C126" s="109">
        <v>95</v>
      </c>
      <c r="D126" s="107">
        <f t="shared" si="20"/>
        <v>95</v>
      </c>
      <c r="E126" s="107">
        <f t="shared" si="24"/>
        <v>38</v>
      </c>
      <c r="F126" s="129">
        <v>100</v>
      </c>
      <c r="G126" s="107">
        <f t="shared" si="21"/>
        <v>100</v>
      </c>
      <c r="H126" s="107">
        <f t="shared" si="25"/>
        <v>30</v>
      </c>
      <c r="I126" s="129">
        <v>30</v>
      </c>
      <c r="J126" s="107">
        <f t="shared" si="22"/>
        <v>100</v>
      </c>
      <c r="K126" s="107">
        <f t="shared" si="26"/>
        <v>15</v>
      </c>
      <c r="L126" s="129">
        <v>90</v>
      </c>
      <c r="M126" s="107">
        <f t="shared" si="23"/>
        <v>90</v>
      </c>
      <c r="N126" s="107">
        <f t="shared" si="27"/>
        <v>13.5</v>
      </c>
      <c r="O126" s="107">
        <f t="shared" si="28"/>
        <v>96.5</v>
      </c>
      <c r="P126" s="107">
        <f t="shared" si="29"/>
        <v>97.8125</v>
      </c>
      <c r="Q126" s="109" t="str">
        <f>LOOKUP(P126,{0,69.5,74.5,76.5,79.5,82.5,85.5,88.5,91.5,94.5,97.5},{"5.0","4.0","3.0","2.75","2.5","2.25","2.0","1.75","1.5","1.25","1.0"})</f>
        <v>1.0</v>
      </c>
      <c r="S126" s="110"/>
    </row>
    <row r="127" spans="1:19" ht="15" customHeight="1">
      <c r="A127" s="111">
        <v>14</v>
      </c>
      <c r="B127" s="112" t="s">
        <v>127</v>
      </c>
      <c r="C127" s="109">
        <v>94</v>
      </c>
      <c r="D127" s="107">
        <f t="shared" si="20"/>
        <v>94</v>
      </c>
      <c r="E127" s="107">
        <f t="shared" si="24"/>
        <v>37.6</v>
      </c>
      <c r="F127" s="129">
        <v>100</v>
      </c>
      <c r="G127" s="107">
        <f t="shared" si="21"/>
        <v>100</v>
      </c>
      <c r="H127" s="107">
        <f t="shared" si="25"/>
        <v>30</v>
      </c>
      <c r="I127" s="129">
        <v>30</v>
      </c>
      <c r="J127" s="107">
        <f t="shared" si="22"/>
        <v>100</v>
      </c>
      <c r="K127" s="107">
        <f t="shared" si="26"/>
        <v>15</v>
      </c>
      <c r="L127" s="129">
        <v>90</v>
      </c>
      <c r="M127" s="107">
        <f t="shared" si="23"/>
        <v>90</v>
      </c>
      <c r="N127" s="107">
        <f t="shared" si="27"/>
        <v>13.5</v>
      </c>
      <c r="O127" s="107">
        <f t="shared" si="28"/>
        <v>96.1</v>
      </c>
      <c r="P127" s="107">
        <f t="shared" si="29"/>
        <v>97.5625</v>
      </c>
      <c r="Q127" s="109" t="str">
        <f>LOOKUP(P127,{0,69.5,74.5,76.5,79.5,82.5,85.5,88.5,91.5,94.5,97.5},{"5.0","4.0","3.0","2.75","2.5","2.25","2.0","1.75","1.5","1.25","1.0"})</f>
        <v>1.0</v>
      </c>
      <c r="S127" s="110"/>
    </row>
    <row r="128" spans="1:19" ht="15" customHeight="1">
      <c r="A128" s="111">
        <v>15</v>
      </c>
      <c r="B128" s="112" t="s">
        <v>128</v>
      </c>
      <c r="C128" s="109">
        <v>95</v>
      </c>
      <c r="D128" s="107">
        <f t="shared" si="20"/>
        <v>95</v>
      </c>
      <c r="E128" s="107">
        <f t="shared" si="24"/>
        <v>38</v>
      </c>
      <c r="F128" s="129">
        <v>100</v>
      </c>
      <c r="G128" s="107">
        <f t="shared" si="21"/>
        <v>100</v>
      </c>
      <c r="H128" s="107">
        <f t="shared" si="25"/>
        <v>30</v>
      </c>
      <c r="I128" s="129">
        <v>30</v>
      </c>
      <c r="J128" s="107">
        <f t="shared" si="22"/>
        <v>100</v>
      </c>
      <c r="K128" s="107">
        <f t="shared" si="26"/>
        <v>15</v>
      </c>
      <c r="L128" s="129">
        <v>97</v>
      </c>
      <c r="M128" s="107">
        <f t="shared" si="23"/>
        <v>97</v>
      </c>
      <c r="N128" s="107">
        <f t="shared" si="27"/>
        <v>14.549999999999999</v>
      </c>
      <c r="O128" s="107">
        <f t="shared" si="28"/>
        <v>97.55</v>
      </c>
      <c r="P128" s="107">
        <f t="shared" si="29"/>
        <v>98.46875</v>
      </c>
      <c r="Q128" s="109" t="str">
        <f>LOOKUP(P128,{0,69.5,74.5,76.5,79.5,82.5,85.5,88.5,91.5,94.5,97.5},{"5.0","4.0","3.0","2.75","2.5","2.25","2.0","1.75","1.5","1.25","1.0"})</f>
        <v>1.0</v>
      </c>
      <c r="S128" s="110"/>
    </row>
    <row r="129" spans="1:19" ht="15" customHeight="1">
      <c r="A129" s="111">
        <v>16</v>
      </c>
      <c r="B129" s="112" t="s">
        <v>129</v>
      </c>
      <c r="C129" s="109">
        <v>9</v>
      </c>
      <c r="D129" s="107">
        <f t="shared" si="20"/>
        <v>9</v>
      </c>
      <c r="E129" s="107">
        <f t="shared" si="24"/>
        <v>3.6</v>
      </c>
      <c r="F129" s="129">
        <v>100</v>
      </c>
      <c r="G129" s="107">
        <f t="shared" si="21"/>
        <v>100</v>
      </c>
      <c r="H129" s="107">
        <f t="shared" si="25"/>
        <v>30</v>
      </c>
      <c r="I129" s="129">
        <v>30</v>
      </c>
      <c r="J129" s="107">
        <f t="shared" si="22"/>
        <v>100</v>
      </c>
      <c r="K129" s="107">
        <f t="shared" si="26"/>
        <v>15</v>
      </c>
      <c r="L129" s="129"/>
      <c r="M129" s="107">
        <f t="shared" si="23"/>
        <v>0</v>
      </c>
      <c r="N129" s="107">
        <f t="shared" si="27"/>
        <v>0</v>
      </c>
      <c r="O129" s="107">
        <f t="shared" si="28"/>
        <v>48.6</v>
      </c>
      <c r="P129" s="107">
        <f t="shared" si="29"/>
        <v>67.875</v>
      </c>
      <c r="Q129" s="109" t="str">
        <f>LOOKUP(P129,{0,69.5,74.5,76.5,79.5,82.5,85.5,88.5,91.5,94.5,97.5},{"5.0","4.0","3.0","2.75","2.5","2.25","2.0","1.75","1.5","1.25","1.0"})</f>
        <v>5.0</v>
      </c>
      <c r="S129" s="110"/>
    </row>
    <row r="130" spans="1:19" ht="15" customHeight="1">
      <c r="A130" s="111">
        <v>17</v>
      </c>
      <c r="B130" s="112" t="s">
        <v>130</v>
      </c>
      <c r="C130" s="109">
        <v>93</v>
      </c>
      <c r="D130" s="107">
        <f t="shared" si="20"/>
        <v>93</v>
      </c>
      <c r="E130" s="107">
        <f t="shared" si="24"/>
        <v>37.200000000000003</v>
      </c>
      <c r="F130" s="129">
        <v>100</v>
      </c>
      <c r="G130" s="107">
        <f t="shared" si="21"/>
        <v>100</v>
      </c>
      <c r="H130" s="107">
        <f t="shared" si="25"/>
        <v>30</v>
      </c>
      <c r="I130" s="129">
        <v>30</v>
      </c>
      <c r="J130" s="107">
        <f t="shared" si="22"/>
        <v>100</v>
      </c>
      <c r="K130" s="107">
        <f t="shared" si="26"/>
        <v>15</v>
      </c>
      <c r="L130" s="129"/>
      <c r="M130" s="107">
        <f t="shared" si="23"/>
        <v>0</v>
      </c>
      <c r="N130" s="107">
        <f t="shared" si="27"/>
        <v>0</v>
      </c>
      <c r="O130" s="107">
        <f t="shared" si="28"/>
        <v>82.2</v>
      </c>
      <c r="P130" s="107">
        <f t="shared" si="29"/>
        <v>88.875</v>
      </c>
      <c r="Q130" s="109" t="str">
        <f>LOOKUP(P130,{0,69.5,74.5,76.5,79.5,82.5,85.5,88.5,91.5,94.5,97.5},{"5.0","4.0","3.0","2.75","2.5","2.25","2.0","1.75","1.5","1.25","1.0"})</f>
        <v>1.75</v>
      </c>
      <c r="S130" s="110"/>
    </row>
    <row r="131" spans="1:19" ht="15" customHeight="1">
      <c r="A131" s="111">
        <v>18</v>
      </c>
      <c r="B131" s="112" t="s">
        <v>131</v>
      </c>
      <c r="C131" s="109">
        <v>94</v>
      </c>
      <c r="D131" s="107">
        <f t="shared" si="20"/>
        <v>94</v>
      </c>
      <c r="E131" s="107">
        <f t="shared" si="24"/>
        <v>37.6</v>
      </c>
      <c r="F131" s="129">
        <v>100</v>
      </c>
      <c r="G131" s="107">
        <f t="shared" si="21"/>
        <v>100</v>
      </c>
      <c r="H131" s="107">
        <f t="shared" si="25"/>
        <v>30</v>
      </c>
      <c r="I131" s="129">
        <v>30</v>
      </c>
      <c r="J131" s="107">
        <f t="shared" si="22"/>
        <v>100</v>
      </c>
      <c r="K131" s="107">
        <f t="shared" si="26"/>
        <v>15</v>
      </c>
      <c r="L131" s="129">
        <v>90</v>
      </c>
      <c r="M131" s="107">
        <f t="shared" si="23"/>
        <v>90</v>
      </c>
      <c r="N131" s="107">
        <f t="shared" si="27"/>
        <v>13.5</v>
      </c>
      <c r="O131" s="107">
        <f t="shared" si="28"/>
        <v>96.1</v>
      </c>
      <c r="P131" s="107">
        <f t="shared" si="29"/>
        <v>97.5625</v>
      </c>
      <c r="Q131" s="109" t="str">
        <f>LOOKUP(P131,{0,69.5,74.5,76.5,79.5,82.5,85.5,88.5,91.5,94.5,97.5},{"5.0","4.0","3.0","2.75","2.5","2.25","2.0","1.75","1.5","1.25","1.0"})</f>
        <v>1.0</v>
      </c>
      <c r="S131" s="110"/>
    </row>
    <row r="132" spans="1:19" ht="15" customHeight="1">
      <c r="A132" s="111">
        <v>19</v>
      </c>
      <c r="B132" s="112" t="s">
        <v>132</v>
      </c>
      <c r="C132" s="109">
        <v>95</v>
      </c>
      <c r="D132" s="107">
        <f t="shared" si="20"/>
        <v>95</v>
      </c>
      <c r="E132" s="107">
        <f t="shared" si="24"/>
        <v>38</v>
      </c>
      <c r="F132" s="129">
        <v>100</v>
      </c>
      <c r="G132" s="107">
        <f t="shared" si="21"/>
        <v>100</v>
      </c>
      <c r="H132" s="107">
        <f t="shared" si="25"/>
        <v>30</v>
      </c>
      <c r="I132" s="129">
        <v>30</v>
      </c>
      <c r="J132" s="107">
        <f t="shared" si="22"/>
        <v>100</v>
      </c>
      <c r="K132" s="107">
        <f t="shared" si="26"/>
        <v>15</v>
      </c>
      <c r="L132" s="129">
        <v>97</v>
      </c>
      <c r="M132" s="107">
        <f t="shared" si="23"/>
        <v>97</v>
      </c>
      <c r="N132" s="107">
        <f t="shared" si="27"/>
        <v>14.549999999999999</v>
      </c>
      <c r="O132" s="107">
        <f t="shared" si="28"/>
        <v>97.55</v>
      </c>
      <c r="P132" s="107">
        <f t="shared" si="29"/>
        <v>98.46875</v>
      </c>
      <c r="Q132" s="109" t="str">
        <f>LOOKUP(P132,{0,69.5,74.5,76.5,79.5,82.5,85.5,88.5,91.5,94.5,97.5},{"5.0","4.0","3.0","2.75","2.5","2.25","2.0","1.75","1.5","1.25","1.0"})</f>
        <v>1.0</v>
      </c>
      <c r="S132" s="110"/>
    </row>
    <row r="133" spans="1:19" ht="15" customHeight="1">
      <c r="A133" s="111">
        <v>20</v>
      </c>
      <c r="B133" s="112" t="s">
        <v>133</v>
      </c>
      <c r="C133" s="109">
        <v>97</v>
      </c>
      <c r="D133" s="107">
        <f t="shared" si="20"/>
        <v>97</v>
      </c>
      <c r="E133" s="107">
        <f t="shared" si="24"/>
        <v>38.800000000000004</v>
      </c>
      <c r="F133" s="129">
        <v>100</v>
      </c>
      <c r="G133" s="107">
        <f t="shared" si="21"/>
        <v>100</v>
      </c>
      <c r="H133" s="107">
        <f t="shared" si="25"/>
        <v>30</v>
      </c>
      <c r="I133" s="129">
        <v>30</v>
      </c>
      <c r="J133" s="107">
        <f t="shared" si="22"/>
        <v>100</v>
      </c>
      <c r="K133" s="107">
        <f t="shared" si="26"/>
        <v>15</v>
      </c>
      <c r="L133" s="129">
        <v>100</v>
      </c>
      <c r="M133" s="107">
        <f t="shared" si="23"/>
        <v>100</v>
      </c>
      <c r="N133" s="107">
        <f t="shared" si="27"/>
        <v>15</v>
      </c>
      <c r="O133" s="107">
        <f t="shared" si="28"/>
        <v>98.800000000000011</v>
      </c>
      <c r="P133" s="107">
        <f t="shared" si="29"/>
        <v>99.25</v>
      </c>
      <c r="Q133" s="109" t="str">
        <f>LOOKUP(P133,{0,69.5,74.5,76.5,79.5,82.5,85.5,88.5,91.5,94.5,97.5},{"5.0","4.0","3.0","2.75","2.5","2.25","2.0","1.75","1.5","1.25","1.0"})</f>
        <v>1.0</v>
      </c>
      <c r="S133" s="110"/>
    </row>
    <row r="134" spans="1:19" ht="15.75">
      <c r="A134" s="111">
        <v>21</v>
      </c>
      <c r="B134" s="112" t="s">
        <v>134</v>
      </c>
      <c r="C134" s="109">
        <v>95</v>
      </c>
      <c r="D134" s="107">
        <f t="shared" si="20"/>
        <v>95</v>
      </c>
      <c r="E134" s="107">
        <f t="shared" si="24"/>
        <v>38</v>
      </c>
      <c r="F134" s="129">
        <v>100</v>
      </c>
      <c r="G134" s="107">
        <f t="shared" si="21"/>
        <v>100</v>
      </c>
      <c r="H134" s="107">
        <f t="shared" si="25"/>
        <v>30</v>
      </c>
      <c r="I134" s="129">
        <v>30</v>
      </c>
      <c r="J134" s="107">
        <f t="shared" si="22"/>
        <v>100</v>
      </c>
      <c r="K134" s="107">
        <f t="shared" si="26"/>
        <v>15</v>
      </c>
      <c r="L134" s="129">
        <v>90</v>
      </c>
      <c r="M134" s="107">
        <f t="shared" si="23"/>
        <v>90</v>
      </c>
      <c r="N134" s="107">
        <f t="shared" si="27"/>
        <v>13.5</v>
      </c>
      <c r="O134" s="107">
        <f t="shared" si="28"/>
        <v>96.5</v>
      </c>
      <c r="P134" s="107">
        <f t="shared" si="29"/>
        <v>97.8125</v>
      </c>
      <c r="Q134" s="109" t="str">
        <f>LOOKUP(P134,{0,69.5,74.5,76.5,79.5,82.5,85.5,88.5,91.5,94.5,97.5},{"5.0","4.0","3.0","2.75","2.5","2.25","2.0","1.75","1.5","1.25","1.0"})</f>
        <v>1.0</v>
      </c>
      <c r="S134" s="110"/>
    </row>
    <row r="135" spans="1:19" ht="15.75">
      <c r="A135" s="111">
        <v>22</v>
      </c>
      <c r="B135" s="112" t="s">
        <v>135</v>
      </c>
      <c r="C135" s="109">
        <v>92</v>
      </c>
      <c r="D135" s="107">
        <f t="shared" si="20"/>
        <v>92</v>
      </c>
      <c r="E135" s="107">
        <f t="shared" si="24"/>
        <v>36.800000000000004</v>
      </c>
      <c r="F135" s="129">
        <v>100</v>
      </c>
      <c r="G135" s="107">
        <f t="shared" si="21"/>
        <v>100</v>
      </c>
      <c r="H135" s="107">
        <f t="shared" si="25"/>
        <v>30</v>
      </c>
      <c r="I135" s="129">
        <v>30</v>
      </c>
      <c r="J135" s="107">
        <f t="shared" si="22"/>
        <v>100</v>
      </c>
      <c r="K135" s="107">
        <f t="shared" si="26"/>
        <v>15</v>
      </c>
      <c r="L135" s="129"/>
      <c r="M135" s="107">
        <f t="shared" si="23"/>
        <v>0</v>
      </c>
      <c r="N135" s="107">
        <f t="shared" si="27"/>
        <v>0</v>
      </c>
      <c r="O135" s="107">
        <f t="shared" si="28"/>
        <v>81.800000000000011</v>
      </c>
      <c r="P135" s="107">
        <f t="shared" si="29"/>
        <v>88.625</v>
      </c>
      <c r="Q135" s="109" t="str">
        <f>LOOKUP(P135,{0,69.5,74.5,76.5,79.5,82.5,85.5,88.5,91.5,94.5,97.5},{"5.0","4.0","3.0","2.75","2.5","2.25","2.0","1.75","1.5","1.25","1.0"})</f>
        <v>1.75</v>
      </c>
      <c r="S135" s="110"/>
    </row>
    <row r="136" spans="1:19" ht="15.75">
      <c r="A136" s="111">
        <v>23</v>
      </c>
      <c r="B136" s="112" t="s">
        <v>136</v>
      </c>
      <c r="C136" s="109">
        <v>95</v>
      </c>
      <c r="D136" s="107">
        <f t="shared" si="20"/>
        <v>95</v>
      </c>
      <c r="E136" s="107">
        <f t="shared" si="24"/>
        <v>38</v>
      </c>
      <c r="F136" s="129">
        <v>100</v>
      </c>
      <c r="G136" s="107">
        <f t="shared" si="21"/>
        <v>100</v>
      </c>
      <c r="H136" s="107">
        <f t="shared" si="25"/>
        <v>30</v>
      </c>
      <c r="I136" s="129">
        <v>30</v>
      </c>
      <c r="J136" s="107">
        <f t="shared" si="22"/>
        <v>100</v>
      </c>
      <c r="K136" s="107">
        <f t="shared" si="26"/>
        <v>15</v>
      </c>
      <c r="L136" s="129">
        <v>90</v>
      </c>
      <c r="M136" s="107">
        <f t="shared" si="23"/>
        <v>90</v>
      </c>
      <c r="N136" s="107">
        <f t="shared" si="27"/>
        <v>13.5</v>
      </c>
      <c r="O136" s="107">
        <f t="shared" si="28"/>
        <v>96.5</v>
      </c>
      <c r="P136" s="107">
        <f t="shared" si="29"/>
        <v>97.8125</v>
      </c>
      <c r="Q136" s="109" t="str">
        <f>LOOKUP(P136,{0,69.5,74.5,76.5,79.5,82.5,85.5,88.5,91.5,94.5,97.5},{"5.0","4.0","3.0","2.75","2.5","2.25","2.0","1.75","1.5","1.25","1.0"})</f>
        <v>1.0</v>
      </c>
      <c r="S136" s="110"/>
    </row>
    <row r="137" spans="1:19" ht="15.75">
      <c r="A137" s="111">
        <v>24</v>
      </c>
      <c r="B137" s="112" t="s">
        <v>137</v>
      </c>
      <c r="C137" s="109">
        <v>96</v>
      </c>
      <c r="D137" s="107">
        <f t="shared" si="20"/>
        <v>96</v>
      </c>
      <c r="E137" s="107">
        <f t="shared" si="24"/>
        <v>38.400000000000006</v>
      </c>
      <c r="F137" s="129">
        <v>100</v>
      </c>
      <c r="G137" s="107">
        <f t="shared" si="21"/>
        <v>100</v>
      </c>
      <c r="H137" s="107">
        <f t="shared" si="25"/>
        <v>30</v>
      </c>
      <c r="I137" s="129">
        <v>30</v>
      </c>
      <c r="J137" s="107">
        <f t="shared" si="22"/>
        <v>100</v>
      </c>
      <c r="K137" s="107">
        <f t="shared" si="26"/>
        <v>15</v>
      </c>
      <c r="L137" s="129">
        <v>90</v>
      </c>
      <c r="M137" s="107">
        <f t="shared" si="23"/>
        <v>90</v>
      </c>
      <c r="N137" s="107">
        <f t="shared" si="27"/>
        <v>13.5</v>
      </c>
      <c r="O137" s="107">
        <f t="shared" si="28"/>
        <v>96.9</v>
      </c>
      <c r="P137" s="107">
        <f t="shared" si="29"/>
        <v>98.0625</v>
      </c>
      <c r="Q137" s="109" t="str">
        <f>LOOKUP(P137,{0,69.5,74.5,76.5,79.5,82.5,85.5,88.5,91.5,94.5,97.5},{"5.0","4.0","3.0","2.75","2.5","2.25","2.0","1.75","1.5","1.25","1.0"})</f>
        <v>1.0</v>
      </c>
      <c r="S137" s="110"/>
    </row>
    <row r="138" spans="1:19" ht="15.75">
      <c r="A138" s="111">
        <v>25</v>
      </c>
      <c r="B138" s="112" t="s">
        <v>138</v>
      </c>
      <c r="C138" s="109">
        <v>95</v>
      </c>
      <c r="D138" s="107">
        <f t="shared" si="20"/>
        <v>95</v>
      </c>
      <c r="E138" s="107">
        <f t="shared" si="24"/>
        <v>38</v>
      </c>
      <c r="F138" s="129">
        <v>100</v>
      </c>
      <c r="G138" s="107">
        <f t="shared" si="21"/>
        <v>100</v>
      </c>
      <c r="H138" s="107">
        <f t="shared" si="25"/>
        <v>30</v>
      </c>
      <c r="I138" s="129">
        <v>30</v>
      </c>
      <c r="J138" s="107">
        <f t="shared" si="22"/>
        <v>100</v>
      </c>
      <c r="K138" s="107">
        <f t="shared" si="26"/>
        <v>15</v>
      </c>
      <c r="L138" s="129">
        <v>90</v>
      </c>
      <c r="M138" s="107">
        <f t="shared" si="23"/>
        <v>90</v>
      </c>
      <c r="N138" s="107">
        <f t="shared" si="27"/>
        <v>13.5</v>
      </c>
      <c r="O138" s="107">
        <f t="shared" si="28"/>
        <v>96.5</v>
      </c>
      <c r="P138" s="107">
        <f t="shared" si="29"/>
        <v>97.8125</v>
      </c>
      <c r="Q138" s="109" t="str">
        <f>LOOKUP(P138,{0,69.5,74.5,76.5,79.5,82.5,85.5,88.5,91.5,94.5,97.5},{"5.0","4.0","3.0","2.75","2.5","2.25","2.0","1.75","1.5","1.25","1.0"})</f>
        <v>1.0</v>
      </c>
      <c r="S138" s="110"/>
    </row>
    <row r="139" spans="1:19" ht="15.75" customHeight="1">
      <c r="A139" s="111">
        <v>26</v>
      </c>
      <c r="B139" s="112" t="s">
        <v>139</v>
      </c>
      <c r="C139" s="109">
        <v>95</v>
      </c>
      <c r="D139" s="107">
        <f t="shared" si="20"/>
        <v>95</v>
      </c>
      <c r="E139" s="107">
        <f t="shared" si="24"/>
        <v>38</v>
      </c>
      <c r="F139" s="129">
        <v>100</v>
      </c>
      <c r="G139" s="107">
        <f t="shared" si="21"/>
        <v>100</v>
      </c>
      <c r="H139" s="107">
        <f t="shared" si="25"/>
        <v>30</v>
      </c>
      <c r="I139" s="129">
        <v>30</v>
      </c>
      <c r="J139" s="107">
        <f t="shared" si="22"/>
        <v>100</v>
      </c>
      <c r="K139" s="107">
        <f t="shared" si="26"/>
        <v>15</v>
      </c>
      <c r="L139" s="129">
        <v>90</v>
      </c>
      <c r="M139" s="107">
        <f t="shared" si="23"/>
        <v>90</v>
      </c>
      <c r="N139" s="107">
        <f t="shared" si="27"/>
        <v>13.5</v>
      </c>
      <c r="O139" s="107">
        <f t="shared" si="28"/>
        <v>96.5</v>
      </c>
      <c r="P139" s="107">
        <f t="shared" si="29"/>
        <v>97.8125</v>
      </c>
      <c r="Q139" s="109" t="str">
        <f>LOOKUP(P139,{0,69.5,74.5,76.5,79.5,82.5,85.5,88.5,91.5,94.5,97.5},{"5.0","4.0","3.0","2.75","2.5","2.25","2.0","1.75","1.5","1.25","1.0"})</f>
        <v>1.0</v>
      </c>
      <c r="S139" s="110"/>
    </row>
    <row r="140" spans="1:19" ht="15.95" customHeight="1">
      <c r="A140" s="111">
        <v>27</v>
      </c>
      <c r="B140" s="112" t="s">
        <v>140</v>
      </c>
      <c r="C140" s="109">
        <v>96</v>
      </c>
      <c r="D140" s="107">
        <f t="shared" si="20"/>
        <v>96</v>
      </c>
      <c r="E140" s="107">
        <f t="shared" si="24"/>
        <v>38.400000000000006</v>
      </c>
      <c r="F140" s="129">
        <v>100</v>
      </c>
      <c r="G140" s="107">
        <f t="shared" si="21"/>
        <v>100</v>
      </c>
      <c r="H140" s="107">
        <f t="shared" si="25"/>
        <v>30</v>
      </c>
      <c r="I140" s="129">
        <v>30</v>
      </c>
      <c r="J140" s="107">
        <f t="shared" si="22"/>
        <v>100</v>
      </c>
      <c r="K140" s="107">
        <f t="shared" si="26"/>
        <v>15</v>
      </c>
      <c r="L140" s="129">
        <v>100</v>
      </c>
      <c r="M140" s="107">
        <f t="shared" si="23"/>
        <v>100</v>
      </c>
      <c r="N140" s="107">
        <f t="shared" si="27"/>
        <v>15</v>
      </c>
      <c r="O140" s="107">
        <f t="shared" si="28"/>
        <v>98.4</v>
      </c>
      <c r="P140" s="107">
        <f t="shared" si="29"/>
        <v>99</v>
      </c>
      <c r="Q140" s="109" t="str">
        <f>LOOKUP(P140,{0,69.5,74.5,76.5,79.5,82.5,85.5,88.5,91.5,94.5,97.5},{"5.0","4.0","3.0","2.75","2.5","2.25","2.0","1.75","1.5","1.25","1.0"})</f>
        <v>1.0</v>
      </c>
      <c r="S140" s="110"/>
    </row>
    <row r="141" spans="1:19" ht="17.100000000000001" customHeight="1">
      <c r="A141" s="111">
        <v>28</v>
      </c>
      <c r="B141" s="112" t="s">
        <v>141</v>
      </c>
      <c r="C141" s="109">
        <v>97</v>
      </c>
      <c r="D141" s="107">
        <f t="shared" si="20"/>
        <v>97</v>
      </c>
      <c r="E141" s="107">
        <f t="shared" si="24"/>
        <v>38.800000000000004</v>
      </c>
      <c r="F141" s="129">
        <v>100</v>
      </c>
      <c r="G141" s="107">
        <f t="shared" si="21"/>
        <v>100</v>
      </c>
      <c r="H141" s="107">
        <f t="shared" si="25"/>
        <v>30</v>
      </c>
      <c r="I141" s="129">
        <v>30</v>
      </c>
      <c r="J141" s="107">
        <f t="shared" si="22"/>
        <v>100</v>
      </c>
      <c r="K141" s="107">
        <f t="shared" si="26"/>
        <v>15</v>
      </c>
      <c r="L141" s="129"/>
      <c r="M141" s="107">
        <f t="shared" si="23"/>
        <v>0</v>
      </c>
      <c r="N141" s="107">
        <f t="shared" si="27"/>
        <v>0</v>
      </c>
      <c r="O141" s="107">
        <f t="shared" si="28"/>
        <v>83.800000000000011</v>
      </c>
      <c r="P141" s="107">
        <f t="shared" si="29"/>
        <v>89.875</v>
      </c>
      <c r="Q141" s="109" t="str">
        <f>LOOKUP(P141,{0,69.5,74.5,76.5,79.5,82.5,85.5,88.5,91.5,94.5,97.5},{"5.0","4.0","3.0","2.75","2.5","2.25","2.0","1.75","1.5","1.25","1.0"})</f>
        <v>1.75</v>
      </c>
      <c r="S141" s="110"/>
    </row>
    <row r="142" spans="1:19" ht="15.75">
      <c r="A142" s="111">
        <v>29</v>
      </c>
      <c r="B142" s="112" t="s">
        <v>142</v>
      </c>
      <c r="C142" s="109">
        <v>93</v>
      </c>
      <c r="D142" s="107">
        <f t="shared" si="20"/>
        <v>93</v>
      </c>
      <c r="E142" s="107">
        <f t="shared" si="24"/>
        <v>37.200000000000003</v>
      </c>
      <c r="F142" s="129">
        <v>100</v>
      </c>
      <c r="G142" s="107">
        <f t="shared" si="21"/>
        <v>100</v>
      </c>
      <c r="H142" s="107">
        <f t="shared" si="25"/>
        <v>30</v>
      </c>
      <c r="I142" s="129">
        <v>30</v>
      </c>
      <c r="J142" s="107">
        <f t="shared" si="22"/>
        <v>100</v>
      </c>
      <c r="K142" s="107">
        <f t="shared" si="26"/>
        <v>15</v>
      </c>
      <c r="L142" s="129"/>
      <c r="M142" s="107">
        <f t="shared" si="23"/>
        <v>0</v>
      </c>
      <c r="N142" s="107">
        <f t="shared" si="27"/>
        <v>0</v>
      </c>
      <c r="O142" s="107">
        <f t="shared" si="28"/>
        <v>82.2</v>
      </c>
      <c r="P142" s="107">
        <f t="shared" si="29"/>
        <v>88.875</v>
      </c>
      <c r="Q142" s="109" t="str">
        <f>LOOKUP(P142,{0,69.5,74.5,76.5,79.5,82.5,85.5,88.5,91.5,94.5,97.5},{"5.0","4.0","3.0","2.75","2.5","2.25","2.0","1.75","1.5","1.25","1.0"})</f>
        <v>1.75</v>
      </c>
      <c r="S142" s="110"/>
    </row>
    <row r="143" spans="1:19" ht="15.75">
      <c r="A143" s="111">
        <v>30</v>
      </c>
      <c r="B143" s="112" t="s">
        <v>143</v>
      </c>
      <c r="C143" s="109">
        <v>95</v>
      </c>
      <c r="D143" s="107">
        <f t="shared" si="20"/>
        <v>95</v>
      </c>
      <c r="E143" s="107">
        <f t="shared" si="24"/>
        <v>38</v>
      </c>
      <c r="F143" s="129">
        <v>100</v>
      </c>
      <c r="G143" s="107">
        <f t="shared" si="21"/>
        <v>100</v>
      </c>
      <c r="H143" s="107">
        <f t="shared" si="25"/>
        <v>30</v>
      </c>
      <c r="I143" s="129">
        <v>30</v>
      </c>
      <c r="J143" s="107">
        <f t="shared" si="22"/>
        <v>100</v>
      </c>
      <c r="K143" s="107">
        <f t="shared" si="26"/>
        <v>15</v>
      </c>
      <c r="L143" s="129">
        <v>90</v>
      </c>
      <c r="M143" s="107">
        <f t="shared" si="23"/>
        <v>90</v>
      </c>
      <c r="N143" s="107">
        <f t="shared" si="27"/>
        <v>13.5</v>
      </c>
      <c r="O143" s="107">
        <f t="shared" si="28"/>
        <v>96.5</v>
      </c>
      <c r="P143" s="107">
        <f t="shared" si="29"/>
        <v>97.8125</v>
      </c>
      <c r="Q143" s="109" t="str">
        <f>LOOKUP(P143,{0,69.5,74.5,76.5,79.5,82.5,85.5,88.5,91.5,94.5,97.5},{"5.0","4.0","3.0","2.75","2.5","2.25","2.0","1.75","1.5","1.25","1.0"})</f>
        <v>1.0</v>
      </c>
      <c r="S143" s="110"/>
    </row>
    <row r="144" spans="1:19" ht="15.75">
      <c r="A144" s="111">
        <v>31</v>
      </c>
      <c r="B144" s="112" t="s">
        <v>144</v>
      </c>
      <c r="C144" s="109">
        <v>95</v>
      </c>
      <c r="D144" s="107">
        <f t="shared" si="20"/>
        <v>95</v>
      </c>
      <c r="E144" s="107">
        <f t="shared" si="24"/>
        <v>38</v>
      </c>
      <c r="F144" s="129">
        <v>100</v>
      </c>
      <c r="G144" s="107">
        <f t="shared" si="21"/>
        <v>100</v>
      </c>
      <c r="H144" s="107">
        <f t="shared" si="25"/>
        <v>30</v>
      </c>
      <c r="I144" s="129">
        <v>30</v>
      </c>
      <c r="J144" s="107">
        <f t="shared" si="22"/>
        <v>100</v>
      </c>
      <c r="K144" s="107">
        <f t="shared" si="26"/>
        <v>15</v>
      </c>
      <c r="L144" s="129">
        <v>97</v>
      </c>
      <c r="M144" s="107">
        <f t="shared" si="23"/>
        <v>97</v>
      </c>
      <c r="N144" s="107">
        <f t="shared" si="27"/>
        <v>14.549999999999999</v>
      </c>
      <c r="O144" s="107">
        <f t="shared" si="28"/>
        <v>97.55</v>
      </c>
      <c r="P144" s="107">
        <f t="shared" si="29"/>
        <v>98.46875</v>
      </c>
      <c r="Q144" s="109" t="str">
        <f>LOOKUP(P144,{0,69.5,74.5,76.5,79.5,82.5,85.5,88.5,91.5,94.5,97.5},{"5.0","4.0","3.0","2.75","2.5","2.25","2.0","1.75","1.5","1.25","1.0"})</f>
        <v>1.0</v>
      </c>
      <c r="S144" s="110"/>
    </row>
    <row r="145" spans="1:19" ht="15.75">
      <c r="A145" s="111">
        <v>32</v>
      </c>
      <c r="B145" s="112" t="s">
        <v>145</v>
      </c>
      <c r="C145" s="109">
        <v>92</v>
      </c>
      <c r="D145" s="107">
        <f t="shared" si="20"/>
        <v>92</v>
      </c>
      <c r="E145" s="107">
        <f t="shared" si="24"/>
        <v>36.800000000000004</v>
      </c>
      <c r="F145" s="129">
        <v>100</v>
      </c>
      <c r="G145" s="107">
        <f t="shared" si="21"/>
        <v>100</v>
      </c>
      <c r="H145" s="107">
        <f t="shared" si="25"/>
        <v>30</v>
      </c>
      <c r="I145" s="129">
        <v>30</v>
      </c>
      <c r="J145" s="107">
        <f t="shared" si="22"/>
        <v>100</v>
      </c>
      <c r="K145" s="107">
        <f t="shared" si="26"/>
        <v>15</v>
      </c>
      <c r="L145" s="129"/>
      <c r="M145" s="107">
        <f t="shared" si="23"/>
        <v>0</v>
      </c>
      <c r="N145" s="107">
        <f t="shared" si="27"/>
        <v>0</v>
      </c>
      <c r="O145" s="107">
        <f t="shared" si="28"/>
        <v>81.800000000000011</v>
      </c>
      <c r="P145" s="107">
        <f t="shared" si="29"/>
        <v>88.625</v>
      </c>
      <c r="Q145" s="109" t="str">
        <f>LOOKUP(P145,{0,69.5,74.5,76.5,79.5,82.5,85.5,88.5,91.5,94.5,97.5},{"5.0","4.0","3.0","2.75","2.5","2.25","2.0","1.75","1.5","1.25","1.0"})</f>
        <v>1.75</v>
      </c>
      <c r="S145" s="110"/>
    </row>
    <row r="146" spans="1:19" ht="15.75">
      <c r="A146" s="111">
        <v>33</v>
      </c>
      <c r="B146" s="112" t="s">
        <v>146</v>
      </c>
      <c r="C146" s="109">
        <v>95</v>
      </c>
      <c r="D146" s="107">
        <f t="shared" si="20"/>
        <v>95</v>
      </c>
      <c r="E146" s="107">
        <f t="shared" si="24"/>
        <v>38</v>
      </c>
      <c r="F146" s="129">
        <v>100</v>
      </c>
      <c r="G146" s="107">
        <f t="shared" si="21"/>
        <v>100</v>
      </c>
      <c r="H146" s="107">
        <f t="shared" si="25"/>
        <v>30</v>
      </c>
      <c r="I146" s="129">
        <v>30</v>
      </c>
      <c r="J146" s="107">
        <f t="shared" si="22"/>
        <v>100</v>
      </c>
      <c r="K146" s="107">
        <f t="shared" si="26"/>
        <v>15</v>
      </c>
      <c r="L146" s="129">
        <v>90</v>
      </c>
      <c r="M146" s="107">
        <f t="shared" si="23"/>
        <v>90</v>
      </c>
      <c r="N146" s="107">
        <f t="shared" si="27"/>
        <v>13.5</v>
      </c>
      <c r="O146" s="107">
        <f t="shared" si="28"/>
        <v>96.5</v>
      </c>
      <c r="P146" s="107">
        <f t="shared" si="29"/>
        <v>97.8125</v>
      </c>
      <c r="Q146" s="109" t="str">
        <f>LOOKUP(P146,{0,69.5,74.5,76.5,79.5,82.5,85.5,88.5,91.5,94.5,97.5},{"5.0","4.0","3.0","2.75","2.5","2.25","2.0","1.75","1.5","1.25","1.0"})</f>
        <v>1.0</v>
      </c>
      <c r="S146" s="110"/>
    </row>
    <row r="147" spans="1:19" ht="15.75">
      <c r="A147" s="111">
        <v>34</v>
      </c>
      <c r="B147" s="112" t="s">
        <v>147</v>
      </c>
      <c r="C147" s="109">
        <v>95</v>
      </c>
      <c r="D147" s="107">
        <f t="shared" si="20"/>
        <v>95</v>
      </c>
      <c r="E147" s="107">
        <f t="shared" si="24"/>
        <v>38</v>
      </c>
      <c r="F147" s="129">
        <v>100</v>
      </c>
      <c r="G147" s="107">
        <f t="shared" si="21"/>
        <v>100</v>
      </c>
      <c r="H147" s="107">
        <f t="shared" si="25"/>
        <v>30</v>
      </c>
      <c r="I147" s="129">
        <v>30</v>
      </c>
      <c r="J147" s="107">
        <f t="shared" si="22"/>
        <v>100</v>
      </c>
      <c r="K147" s="107">
        <f t="shared" si="26"/>
        <v>15</v>
      </c>
      <c r="L147" s="129">
        <v>90</v>
      </c>
      <c r="M147" s="107">
        <f t="shared" si="23"/>
        <v>90</v>
      </c>
      <c r="N147" s="107">
        <f t="shared" si="27"/>
        <v>13.5</v>
      </c>
      <c r="O147" s="107">
        <f t="shared" si="28"/>
        <v>96.5</v>
      </c>
      <c r="P147" s="107">
        <f t="shared" si="29"/>
        <v>97.8125</v>
      </c>
      <c r="Q147" s="109" t="str">
        <f>LOOKUP(P147,{0,69.5,74.5,76.5,79.5,82.5,85.5,88.5,91.5,94.5,97.5},{"5.0","4.0","3.0","2.75","2.5","2.25","2.0","1.75","1.5","1.25","1.0"})</f>
        <v>1.0</v>
      </c>
      <c r="S147" s="110"/>
    </row>
    <row r="148" spans="1:19" ht="15.75">
      <c r="A148" s="111">
        <v>35</v>
      </c>
      <c r="B148" s="112" t="s">
        <v>148</v>
      </c>
      <c r="C148" s="109">
        <v>93</v>
      </c>
      <c r="D148" s="107">
        <f t="shared" si="20"/>
        <v>93</v>
      </c>
      <c r="E148" s="107">
        <f t="shared" si="24"/>
        <v>37.200000000000003</v>
      </c>
      <c r="F148" s="129">
        <v>100</v>
      </c>
      <c r="G148" s="107">
        <f t="shared" si="21"/>
        <v>100</v>
      </c>
      <c r="H148" s="107">
        <f t="shared" si="25"/>
        <v>30</v>
      </c>
      <c r="I148" s="129">
        <v>30</v>
      </c>
      <c r="J148" s="107">
        <f t="shared" si="22"/>
        <v>100</v>
      </c>
      <c r="K148" s="107">
        <f t="shared" si="26"/>
        <v>15</v>
      </c>
      <c r="L148" s="129"/>
      <c r="M148" s="107">
        <f t="shared" si="23"/>
        <v>0</v>
      </c>
      <c r="N148" s="107">
        <f t="shared" si="27"/>
        <v>0</v>
      </c>
      <c r="O148" s="107">
        <f t="shared" si="28"/>
        <v>82.2</v>
      </c>
      <c r="P148" s="107">
        <f t="shared" si="29"/>
        <v>88.875</v>
      </c>
      <c r="Q148" s="109" t="str">
        <f>LOOKUP(P148,{0,69.5,74.5,76.5,79.5,82.5,85.5,88.5,91.5,94.5,97.5},{"5.0","4.0","3.0","2.75","2.5","2.25","2.0","1.75","1.5","1.25","1.0"})</f>
        <v>1.75</v>
      </c>
      <c r="S148" s="110"/>
    </row>
    <row r="149" spans="1:19" ht="15.75">
      <c r="A149" s="111">
        <v>36</v>
      </c>
      <c r="B149" s="112" t="s">
        <v>149</v>
      </c>
      <c r="C149" s="109">
        <v>95</v>
      </c>
      <c r="D149" s="107">
        <f t="shared" si="20"/>
        <v>95</v>
      </c>
      <c r="E149" s="107">
        <f t="shared" si="24"/>
        <v>38</v>
      </c>
      <c r="F149" s="129">
        <v>100</v>
      </c>
      <c r="G149" s="107">
        <f t="shared" si="21"/>
        <v>100</v>
      </c>
      <c r="H149" s="107">
        <f t="shared" si="25"/>
        <v>30</v>
      </c>
      <c r="I149" s="129">
        <v>30</v>
      </c>
      <c r="J149" s="107">
        <f t="shared" si="22"/>
        <v>100</v>
      </c>
      <c r="K149" s="107">
        <f t="shared" si="26"/>
        <v>15</v>
      </c>
      <c r="L149" s="129">
        <v>90</v>
      </c>
      <c r="M149" s="107">
        <f t="shared" si="23"/>
        <v>90</v>
      </c>
      <c r="N149" s="107">
        <f t="shared" si="27"/>
        <v>13.5</v>
      </c>
      <c r="O149" s="107">
        <f t="shared" si="28"/>
        <v>96.5</v>
      </c>
      <c r="P149" s="107">
        <f t="shared" si="29"/>
        <v>97.8125</v>
      </c>
      <c r="Q149" s="109" t="str">
        <f>LOOKUP(P149,{0,69.5,74.5,76.5,79.5,82.5,85.5,88.5,91.5,94.5,97.5},{"5.0","4.0","3.0","2.75","2.5","2.25","2.0","1.75","1.5","1.25","1.0"})</f>
        <v>1.0</v>
      </c>
      <c r="S149" s="110"/>
    </row>
    <row r="150" spans="1:19" ht="15.75">
      <c r="A150" s="111">
        <v>37</v>
      </c>
      <c r="B150" s="112" t="s">
        <v>150</v>
      </c>
      <c r="C150" s="109">
        <v>95</v>
      </c>
      <c r="D150" s="107">
        <f t="shared" si="20"/>
        <v>95</v>
      </c>
      <c r="E150" s="107">
        <f t="shared" si="24"/>
        <v>38</v>
      </c>
      <c r="F150" s="129">
        <v>100</v>
      </c>
      <c r="G150" s="107">
        <f t="shared" si="21"/>
        <v>100</v>
      </c>
      <c r="H150" s="107">
        <f t="shared" si="25"/>
        <v>30</v>
      </c>
      <c r="I150" s="129">
        <v>30</v>
      </c>
      <c r="J150" s="107">
        <f t="shared" si="22"/>
        <v>100</v>
      </c>
      <c r="K150" s="107">
        <f t="shared" si="26"/>
        <v>15</v>
      </c>
      <c r="L150" s="129">
        <v>90</v>
      </c>
      <c r="M150" s="107">
        <f t="shared" si="23"/>
        <v>90</v>
      </c>
      <c r="N150" s="107">
        <f t="shared" si="27"/>
        <v>13.5</v>
      </c>
      <c r="O150" s="107">
        <f t="shared" si="28"/>
        <v>96.5</v>
      </c>
      <c r="P150" s="107">
        <f t="shared" si="29"/>
        <v>97.8125</v>
      </c>
      <c r="Q150" s="109" t="str">
        <f>LOOKUP(P150,{0,69.5,74.5,76.5,79.5,82.5,85.5,88.5,91.5,94.5,97.5},{"5.0","4.0","3.0","2.75","2.5","2.25","2.0","1.75","1.5","1.25","1.0"})</f>
        <v>1.0</v>
      </c>
      <c r="S150" s="110"/>
    </row>
    <row r="151" spans="1:19" ht="15.75">
      <c r="A151" s="111">
        <v>38</v>
      </c>
      <c r="B151" s="112" t="s">
        <v>151</v>
      </c>
      <c r="C151" s="109">
        <v>95</v>
      </c>
      <c r="D151" s="107">
        <f t="shared" si="20"/>
        <v>95</v>
      </c>
      <c r="E151" s="107">
        <f t="shared" si="24"/>
        <v>38</v>
      </c>
      <c r="F151" s="129">
        <v>100</v>
      </c>
      <c r="G151" s="107">
        <f t="shared" si="21"/>
        <v>100</v>
      </c>
      <c r="H151" s="107">
        <f t="shared" si="25"/>
        <v>30</v>
      </c>
      <c r="I151" s="129">
        <v>30</v>
      </c>
      <c r="J151" s="107">
        <f t="shared" si="22"/>
        <v>100</v>
      </c>
      <c r="K151" s="107">
        <f t="shared" si="26"/>
        <v>15</v>
      </c>
      <c r="L151" s="129">
        <v>90</v>
      </c>
      <c r="M151" s="107">
        <f t="shared" si="23"/>
        <v>90</v>
      </c>
      <c r="N151" s="107">
        <f t="shared" si="27"/>
        <v>13.5</v>
      </c>
      <c r="O151" s="107">
        <f t="shared" si="28"/>
        <v>96.5</v>
      </c>
      <c r="P151" s="107">
        <f t="shared" si="29"/>
        <v>97.8125</v>
      </c>
      <c r="Q151" s="109" t="str">
        <f>LOOKUP(P151,{0,69.5,74.5,76.5,79.5,82.5,85.5,88.5,91.5,94.5,97.5},{"5.0","4.0","3.0","2.75","2.5","2.25","2.0","1.75","1.5","1.25","1.0"})</f>
        <v>1.0</v>
      </c>
      <c r="S151" s="110"/>
    </row>
    <row r="152" spans="1:19" ht="15.75">
      <c r="A152" s="111">
        <v>39</v>
      </c>
      <c r="B152" s="112" t="s">
        <v>152</v>
      </c>
      <c r="C152" s="109">
        <v>95</v>
      </c>
      <c r="D152" s="107">
        <f t="shared" si="20"/>
        <v>95</v>
      </c>
      <c r="E152" s="107">
        <f t="shared" si="24"/>
        <v>38</v>
      </c>
      <c r="F152" s="129">
        <v>100</v>
      </c>
      <c r="G152" s="107">
        <f t="shared" si="21"/>
        <v>100</v>
      </c>
      <c r="H152" s="107">
        <f t="shared" si="25"/>
        <v>30</v>
      </c>
      <c r="I152" s="129">
        <v>30</v>
      </c>
      <c r="J152" s="107">
        <f t="shared" si="22"/>
        <v>100</v>
      </c>
      <c r="K152" s="107">
        <f t="shared" si="26"/>
        <v>15</v>
      </c>
      <c r="L152" s="129">
        <v>90</v>
      </c>
      <c r="M152" s="107">
        <f t="shared" si="23"/>
        <v>90</v>
      </c>
      <c r="N152" s="107">
        <f t="shared" si="27"/>
        <v>13.5</v>
      </c>
      <c r="O152" s="107">
        <f t="shared" si="28"/>
        <v>96.5</v>
      </c>
      <c r="P152" s="107">
        <f t="shared" si="29"/>
        <v>97.8125</v>
      </c>
      <c r="Q152" s="109" t="str">
        <f>LOOKUP(P152,{0,69.5,74.5,76.5,79.5,82.5,85.5,88.5,91.5,94.5,97.5},{"5.0","4.0","3.0","2.75","2.5","2.25","2.0","1.75","1.5","1.25","1.0"})</f>
        <v>1.0</v>
      </c>
      <c r="S152" s="110"/>
    </row>
    <row r="153" spans="1:19" ht="15.75">
      <c r="A153" s="111">
        <v>40</v>
      </c>
      <c r="B153" s="116" t="s">
        <v>153</v>
      </c>
      <c r="C153" s="109">
        <v>96</v>
      </c>
      <c r="D153" s="107">
        <f t="shared" si="20"/>
        <v>96</v>
      </c>
      <c r="E153" s="107">
        <f t="shared" si="24"/>
        <v>38.400000000000006</v>
      </c>
      <c r="F153" s="129">
        <v>100</v>
      </c>
      <c r="G153" s="107">
        <f t="shared" si="21"/>
        <v>100</v>
      </c>
      <c r="H153" s="107">
        <f t="shared" si="25"/>
        <v>30</v>
      </c>
      <c r="I153" s="129">
        <v>30</v>
      </c>
      <c r="J153" s="107">
        <f t="shared" si="22"/>
        <v>100</v>
      </c>
      <c r="K153" s="107">
        <f t="shared" si="26"/>
        <v>15</v>
      </c>
      <c r="L153" s="129">
        <v>100</v>
      </c>
      <c r="M153" s="107">
        <f t="shared" si="23"/>
        <v>100</v>
      </c>
      <c r="N153" s="107">
        <f t="shared" si="27"/>
        <v>15</v>
      </c>
      <c r="O153" s="107">
        <f t="shared" si="28"/>
        <v>98.4</v>
      </c>
      <c r="P153" s="107">
        <f t="shared" si="29"/>
        <v>99</v>
      </c>
      <c r="Q153" s="109" t="str">
        <f>LOOKUP(P153,{0,69.5,74.5,76.5,79.5,82.5,85.5,88.5,91.5,94.5,97.5},{"5.0","4.0","3.0","2.75","2.5","2.25","2.0","1.75","1.5","1.25","1.0"})</f>
        <v>1.0</v>
      </c>
      <c r="S153" s="110"/>
    </row>
    <row r="154" spans="1:19" ht="15.75">
      <c r="A154" s="111">
        <v>41</v>
      </c>
      <c r="B154" s="116" t="s">
        <v>154</v>
      </c>
      <c r="C154" s="109">
        <v>92</v>
      </c>
      <c r="D154" s="107">
        <f t="shared" si="20"/>
        <v>92</v>
      </c>
      <c r="E154" s="107">
        <f t="shared" si="24"/>
        <v>36.800000000000004</v>
      </c>
      <c r="F154" s="129">
        <v>100</v>
      </c>
      <c r="G154" s="107">
        <f t="shared" si="21"/>
        <v>100</v>
      </c>
      <c r="H154" s="107">
        <f t="shared" si="25"/>
        <v>30</v>
      </c>
      <c r="I154" s="129">
        <v>30</v>
      </c>
      <c r="J154" s="107">
        <f t="shared" si="22"/>
        <v>100</v>
      </c>
      <c r="K154" s="107">
        <f t="shared" si="26"/>
        <v>15</v>
      </c>
      <c r="L154" s="129"/>
      <c r="M154" s="107">
        <f t="shared" si="23"/>
        <v>0</v>
      </c>
      <c r="N154" s="107">
        <f t="shared" si="27"/>
        <v>0</v>
      </c>
      <c r="O154" s="107">
        <f t="shared" si="28"/>
        <v>81.800000000000011</v>
      </c>
      <c r="P154" s="107">
        <f t="shared" si="29"/>
        <v>88.625</v>
      </c>
      <c r="Q154" s="109" t="str">
        <f>LOOKUP(P154,{0,69.5,74.5,76.5,79.5,82.5,85.5,88.5,91.5,94.5,97.5},{"5.0","4.0","3.0","2.75","2.5","2.25","2.0","1.75","1.5","1.25","1.0"})</f>
        <v>1.75</v>
      </c>
      <c r="S154" s="110"/>
    </row>
    <row r="155" spans="1:19" ht="15.75">
      <c r="A155" s="111">
        <v>42</v>
      </c>
      <c r="B155" s="116" t="s">
        <v>155</v>
      </c>
      <c r="C155" s="109">
        <v>95</v>
      </c>
      <c r="D155" s="107">
        <f t="shared" si="20"/>
        <v>95</v>
      </c>
      <c r="E155" s="107">
        <f t="shared" si="24"/>
        <v>38</v>
      </c>
      <c r="F155" s="129">
        <v>100</v>
      </c>
      <c r="G155" s="107">
        <f t="shared" si="21"/>
        <v>100</v>
      </c>
      <c r="H155" s="107">
        <f t="shared" si="25"/>
        <v>30</v>
      </c>
      <c r="I155" s="129">
        <v>30</v>
      </c>
      <c r="J155" s="107">
        <f t="shared" si="22"/>
        <v>100</v>
      </c>
      <c r="K155" s="107">
        <f t="shared" si="26"/>
        <v>15</v>
      </c>
      <c r="L155" s="129">
        <v>90</v>
      </c>
      <c r="M155" s="107">
        <f t="shared" si="23"/>
        <v>90</v>
      </c>
      <c r="N155" s="107">
        <f t="shared" si="27"/>
        <v>13.5</v>
      </c>
      <c r="O155" s="107">
        <f t="shared" si="28"/>
        <v>96.5</v>
      </c>
      <c r="P155" s="107">
        <f t="shared" si="29"/>
        <v>97.8125</v>
      </c>
      <c r="Q155" s="109" t="str">
        <f>LOOKUP(P155,{0,69.5,74.5,76.5,79.5,82.5,85.5,88.5,91.5,94.5,97.5},{"5.0","4.0","3.0","2.75","2.5","2.25","2.0","1.75","1.5","1.25","1.0"})</f>
        <v>1.0</v>
      </c>
      <c r="S155" s="110"/>
    </row>
    <row r="156" spans="1:19" ht="15.75">
      <c r="A156" s="111">
        <v>43</v>
      </c>
      <c r="B156" s="116" t="s">
        <v>156</v>
      </c>
      <c r="C156" s="109">
        <v>96</v>
      </c>
      <c r="D156" s="107">
        <f t="shared" si="20"/>
        <v>96</v>
      </c>
      <c r="E156" s="107">
        <f t="shared" si="24"/>
        <v>38.400000000000006</v>
      </c>
      <c r="F156" s="129">
        <v>100</v>
      </c>
      <c r="G156" s="107">
        <f t="shared" si="21"/>
        <v>100</v>
      </c>
      <c r="H156" s="107">
        <f t="shared" si="25"/>
        <v>30</v>
      </c>
      <c r="I156" s="129">
        <v>30</v>
      </c>
      <c r="J156" s="107">
        <f t="shared" si="22"/>
        <v>100</v>
      </c>
      <c r="K156" s="107">
        <f t="shared" si="26"/>
        <v>15</v>
      </c>
      <c r="L156" s="129">
        <v>90</v>
      </c>
      <c r="M156" s="107">
        <f t="shared" si="23"/>
        <v>90</v>
      </c>
      <c r="N156" s="107">
        <f t="shared" si="27"/>
        <v>13.5</v>
      </c>
      <c r="O156" s="107">
        <f t="shared" si="28"/>
        <v>96.9</v>
      </c>
      <c r="P156" s="107">
        <f t="shared" si="29"/>
        <v>98.0625</v>
      </c>
      <c r="Q156" s="109" t="str">
        <f>LOOKUP(P156,{0,69.5,74.5,76.5,79.5,82.5,85.5,88.5,91.5,94.5,97.5},{"5.0","4.0","3.0","2.75","2.5","2.25","2.0","1.75","1.5","1.25","1.0"})</f>
        <v>1.0</v>
      </c>
      <c r="S156" s="110"/>
    </row>
    <row r="157" spans="1:19" ht="15.75">
      <c r="A157" s="111">
        <v>44</v>
      </c>
      <c r="B157" s="116" t="s">
        <v>157</v>
      </c>
      <c r="C157" s="109">
        <v>97</v>
      </c>
      <c r="D157" s="107">
        <f t="shared" si="20"/>
        <v>97</v>
      </c>
      <c r="E157" s="107">
        <f t="shared" si="24"/>
        <v>38.800000000000004</v>
      </c>
      <c r="F157" s="129">
        <v>100</v>
      </c>
      <c r="G157" s="107">
        <f t="shared" si="21"/>
        <v>100</v>
      </c>
      <c r="H157" s="107">
        <f t="shared" si="25"/>
        <v>30</v>
      </c>
      <c r="I157" s="129">
        <v>30</v>
      </c>
      <c r="J157" s="107">
        <f t="shared" si="22"/>
        <v>100</v>
      </c>
      <c r="K157" s="107">
        <f t="shared" si="26"/>
        <v>15</v>
      </c>
      <c r="L157" s="129">
        <v>100</v>
      </c>
      <c r="M157" s="107">
        <f t="shared" si="23"/>
        <v>100</v>
      </c>
      <c r="N157" s="107">
        <f t="shared" si="27"/>
        <v>15</v>
      </c>
      <c r="O157" s="107">
        <f t="shared" si="28"/>
        <v>98.800000000000011</v>
      </c>
      <c r="P157" s="107">
        <f t="shared" si="29"/>
        <v>99.25</v>
      </c>
      <c r="Q157" s="109" t="str">
        <f>LOOKUP(P157,{0,69.5,74.5,76.5,79.5,82.5,85.5,88.5,91.5,94.5,97.5},{"5.0","4.0","3.0","2.75","2.5","2.25","2.0","1.75","1.5","1.25","1.0"})</f>
        <v>1.0</v>
      </c>
      <c r="S157" s="110"/>
    </row>
    <row r="158" spans="1:19" ht="15.75">
      <c r="A158" s="111">
        <v>45</v>
      </c>
      <c r="B158" s="116" t="s">
        <v>158</v>
      </c>
      <c r="C158" s="109">
        <v>97</v>
      </c>
      <c r="D158" s="107">
        <f t="shared" si="20"/>
        <v>97</v>
      </c>
      <c r="E158" s="107">
        <f t="shared" si="24"/>
        <v>38.800000000000004</v>
      </c>
      <c r="F158" s="129">
        <v>100</v>
      </c>
      <c r="G158" s="107">
        <f t="shared" si="21"/>
        <v>100</v>
      </c>
      <c r="H158" s="107">
        <f t="shared" si="25"/>
        <v>30</v>
      </c>
      <c r="I158" s="129">
        <v>30</v>
      </c>
      <c r="J158" s="107">
        <f t="shared" si="22"/>
        <v>100</v>
      </c>
      <c r="K158" s="107">
        <f t="shared" si="26"/>
        <v>15</v>
      </c>
      <c r="L158" s="129">
        <v>100</v>
      </c>
      <c r="M158" s="107">
        <f t="shared" si="23"/>
        <v>100</v>
      </c>
      <c r="N158" s="107">
        <f t="shared" si="27"/>
        <v>15</v>
      </c>
      <c r="O158" s="107">
        <f t="shared" si="28"/>
        <v>98.800000000000011</v>
      </c>
      <c r="P158" s="107">
        <f t="shared" si="29"/>
        <v>99.25</v>
      </c>
      <c r="Q158" s="109" t="str">
        <f>LOOKUP(P158,{0,69.5,74.5,76.5,79.5,82.5,85.5,88.5,91.5,94.5,97.5},{"5.0","4.0","3.0","2.75","2.5","2.25","2.0","1.75","1.5","1.25","1.0"})</f>
        <v>1.0</v>
      </c>
      <c r="S158" s="110"/>
    </row>
    <row r="159" spans="1:19">
      <c r="S159" s="110"/>
    </row>
    <row r="160" spans="1:19" ht="15.75">
      <c r="A160" s="95"/>
      <c r="B160" s="95" t="s">
        <v>159</v>
      </c>
      <c r="C160" s="94"/>
      <c r="D160" s="94"/>
      <c r="E160" s="94"/>
      <c r="F160" s="178" t="s">
        <v>160</v>
      </c>
      <c r="G160" s="178"/>
      <c r="H160" s="178"/>
      <c r="I160" s="178"/>
      <c r="J160" s="94"/>
      <c r="K160" s="95"/>
      <c r="L160" s="95"/>
      <c r="M160" s="95"/>
      <c r="N160" s="95" t="s">
        <v>161</v>
      </c>
      <c r="O160" s="95"/>
      <c r="P160" s="95"/>
      <c r="Q160" s="95"/>
      <c r="S160" s="110"/>
    </row>
    <row r="161" spans="1:19" ht="15.75">
      <c r="A161" s="95"/>
      <c r="B161" s="95"/>
      <c r="C161" s="94"/>
      <c r="D161" s="94"/>
      <c r="E161" s="94"/>
      <c r="F161" s="117"/>
      <c r="G161" s="117"/>
      <c r="H161" s="95"/>
      <c r="I161" s="94"/>
      <c r="J161" s="94"/>
      <c r="K161" s="95"/>
      <c r="L161" s="95"/>
      <c r="M161" s="95"/>
      <c r="N161" s="95"/>
      <c r="O161" s="95"/>
      <c r="P161" s="95"/>
      <c r="Q161" s="95"/>
      <c r="S161" s="110"/>
    </row>
    <row r="162" spans="1:19" ht="15.75">
      <c r="A162" s="95"/>
      <c r="B162" s="96" t="s">
        <v>162</v>
      </c>
      <c r="C162" s="119"/>
      <c r="D162" s="119"/>
      <c r="E162" s="119"/>
      <c r="F162" s="96" t="s">
        <v>168</v>
      </c>
      <c r="G162" s="96"/>
      <c r="H162" s="96"/>
      <c r="I162" s="96"/>
      <c r="J162" s="96"/>
      <c r="K162" s="96"/>
      <c r="L162" s="95"/>
      <c r="M162" s="95"/>
      <c r="N162" s="96" t="s">
        <v>163</v>
      </c>
      <c r="O162" s="95"/>
      <c r="P162" s="95"/>
      <c r="Q162" s="95"/>
      <c r="S162" s="110"/>
    </row>
    <row r="163" spans="1:19" ht="15.75">
      <c r="A163" s="95"/>
      <c r="B163" s="95" t="s">
        <v>164</v>
      </c>
      <c r="C163" s="119"/>
      <c r="D163" s="119"/>
      <c r="E163" s="119"/>
      <c r="F163" s="178" t="s">
        <v>172</v>
      </c>
      <c r="G163" s="178"/>
      <c r="H163" s="178"/>
      <c r="I163" s="178"/>
      <c r="J163" s="178"/>
      <c r="K163" s="95"/>
      <c r="L163" s="95"/>
      <c r="M163" s="95"/>
      <c r="N163" s="165" t="s">
        <v>165</v>
      </c>
      <c r="O163" s="165"/>
      <c r="P163" s="95"/>
      <c r="Q163" s="95"/>
      <c r="S163" s="110"/>
    </row>
    <row r="164" spans="1:19" ht="15.75">
      <c r="A164" s="95"/>
      <c r="K164" s="95"/>
      <c r="L164" s="95"/>
      <c r="M164" s="95"/>
      <c r="N164" s="95"/>
      <c r="O164" s="95"/>
      <c r="P164" s="95"/>
      <c r="Q164" s="95"/>
      <c r="S164" s="110"/>
    </row>
    <row r="165" spans="1:19" ht="15.75">
      <c r="A165" s="95"/>
      <c r="K165" s="95"/>
      <c r="L165" s="95"/>
      <c r="M165" s="95"/>
      <c r="N165" s="95"/>
      <c r="O165" s="95"/>
      <c r="P165" s="95"/>
      <c r="Q165" s="95"/>
      <c r="S165" s="110"/>
    </row>
    <row r="166" spans="1:19" ht="15.75">
      <c r="A166" s="95"/>
      <c r="K166" s="95"/>
      <c r="L166" s="95"/>
      <c r="M166" s="95"/>
      <c r="N166" s="95"/>
      <c r="O166" s="95"/>
      <c r="P166" s="95"/>
      <c r="Q166" s="95"/>
      <c r="S166" s="110"/>
    </row>
    <row r="167" spans="1:19" ht="15.75">
      <c r="A167" s="95"/>
      <c r="K167" s="95"/>
      <c r="L167" s="95"/>
      <c r="M167" s="95"/>
      <c r="N167" s="95"/>
      <c r="O167" s="95"/>
      <c r="P167" s="95"/>
      <c r="Q167" s="95"/>
    </row>
    <row r="168" spans="1:19" ht="15.75">
      <c r="A168" s="95"/>
      <c r="K168" s="95"/>
      <c r="L168" s="95"/>
      <c r="M168" s="95"/>
      <c r="N168" s="95"/>
      <c r="O168" s="95"/>
      <c r="P168" s="95"/>
      <c r="Q168" s="95"/>
    </row>
    <row r="169" spans="1:19" ht="15.75">
      <c r="A169" s="95"/>
      <c r="K169" s="95"/>
      <c r="L169" s="95"/>
      <c r="M169" s="95"/>
      <c r="N169" s="95"/>
      <c r="O169" s="95"/>
      <c r="P169" s="95"/>
      <c r="Q169" s="95"/>
    </row>
    <row r="170" spans="1:19" ht="15.75">
      <c r="A170" s="95"/>
      <c r="K170" s="95"/>
      <c r="L170" s="95"/>
      <c r="M170" s="95"/>
      <c r="N170" s="95"/>
      <c r="O170" s="95"/>
      <c r="P170" s="95"/>
      <c r="Q170" s="95"/>
    </row>
    <row r="171" spans="1:19" ht="15.75">
      <c r="A171" s="95"/>
      <c r="K171" s="95"/>
      <c r="L171" s="95"/>
      <c r="M171" s="95"/>
      <c r="N171" s="95"/>
      <c r="O171" s="95"/>
      <c r="P171" s="95"/>
      <c r="Q171" s="95"/>
    </row>
    <row r="172" spans="1:19" ht="15.75">
      <c r="A172" s="95"/>
      <c r="K172" s="95"/>
      <c r="L172" s="95"/>
      <c r="M172" s="95"/>
      <c r="N172" s="95"/>
      <c r="O172" s="95"/>
      <c r="P172" s="95"/>
      <c r="Q172" s="95"/>
    </row>
    <row r="173" spans="1:19" ht="15.75">
      <c r="A173" s="95"/>
      <c r="K173" s="95"/>
      <c r="L173" s="95"/>
      <c r="M173" s="95"/>
      <c r="N173" s="95"/>
      <c r="O173" s="95"/>
      <c r="P173" s="95"/>
      <c r="Q173" s="95"/>
    </row>
    <row r="175" spans="1:19">
      <c r="A175" s="184" t="s">
        <v>103</v>
      </c>
      <c r="B175" s="184"/>
      <c r="C175" s="184"/>
      <c r="D175" s="184"/>
      <c r="E175" s="184"/>
      <c r="F175" s="184"/>
      <c r="G175" s="184"/>
    </row>
    <row r="176" spans="1:19">
      <c r="A176" s="184" t="s">
        <v>15</v>
      </c>
      <c r="B176" s="184"/>
      <c r="C176" s="184"/>
      <c r="D176" s="184"/>
      <c r="E176" s="184"/>
      <c r="F176" s="184"/>
      <c r="G176" s="184"/>
    </row>
    <row r="177" spans="1:14">
      <c r="A177" s="184" t="s">
        <v>16</v>
      </c>
      <c r="B177" s="184"/>
      <c r="C177" s="184"/>
      <c r="D177" s="184"/>
      <c r="E177" s="184"/>
      <c r="F177" s="184"/>
      <c r="G177" s="184"/>
    </row>
    <row r="178" spans="1:14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</row>
    <row r="179" spans="1:14" ht="15.75">
      <c r="A179" s="131"/>
      <c r="B179" s="185" t="s">
        <v>173</v>
      </c>
      <c r="C179" s="185"/>
      <c r="D179" s="185"/>
      <c r="E179" s="185"/>
      <c r="F179" s="185"/>
    </row>
    <row r="180" spans="1:14" ht="15.75">
      <c r="A180" s="131" t="s">
        <v>174</v>
      </c>
      <c r="D180" s="131"/>
      <c r="E180" s="130"/>
      <c r="F180" s="132"/>
      <c r="G180" s="132"/>
      <c r="H180" s="132"/>
      <c r="I180" s="130"/>
      <c r="J180" s="96"/>
      <c r="K180" s="130"/>
      <c r="L180" s="132"/>
      <c r="M180" s="132"/>
      <c r="N180" s="130"/>
    </row>
    <row r="181" spans="1:14">
      <c r="A181" s="163" t="s">
        <v>175</v>
      </c>
      <c r="B181" s="163"/>
    </row>
    <row r="182" spans="1:14">
      <c r="A182" s="180" t="s">
        <v>171</v>
      </c>
      <c r="B182" s="181"/>
      <c r="C182" s="133" t="s">
        <v>176</v>
      </c>
      <c r="D182" s="134" t="s">
        <v>177</v>
      </c>
      <c r="E182" s="134" t="s">
        <v>178</v>
      </c>
      <c r="F182" s="97" t="s">
        <v>179</v>
      </c>
      <c r="G182" s="97" t="s">
        <v>180</v>
      </c>
    </row>
    <row r="183" spans="1:14" ht="15.75">
      <c r="A183" s="135" t="s">
        <v>170</v>
      </c>
      <c r="B183" s="136"/>
      <c r="C183" s="98"/>
      <c r="D183" s="98"/>
      <c r="E183" s="98"/>
      <c r="F183" s="137"/>
      <c r="G183" s="98" t="s">
        <v>181</v>
      </c>
    </row>
    <row r="184" spans="1:14" ht="15.75">
      <c r="A184" s="111">
        <v>1</v>
      </c>
      <c r="B184" s="138" t="s">
        <v>167</v>
      </c>
      <c r="C184" s="107" t="str">
        <f t="shared" ref="C184:C220" si="30">Q10</f>
        <v>5.0</v>
      </c>
      <c r="D184" s="107" t="str">
        <f t="shared" ref="D184:D220" si="31">Q63</f>
        <v>5.0</v>
      </c>
      <c r="E184" s="107" t="str">
        <f t="shared" ref="E184:E228" si="32">Q114</f>
        <v>1.0</v>
      </c>
      <c r="F184" s="107">
        <f>C184+D184+E184</f>
        <v>11</v>
      </c>
      <c r="G184" s="107" t="str">
        <f>LOOKUP(F184,{3,3.26,4.01,4.76,5.51,6.26,7.01,7.76,8.51,10.51,12.01},{"1.00","1.25","1.50","1.75","2.00","2.25","2.50","2.75","3.00","4.00","5.00"})</f>
        <v>4.00</v>
      </c>
    </row>
    <row r="185" spans="1:14" ht="15" customHeight="1">
      <c r="A185" s="104">
        <v>2</v>
      </c>
      <c r="B185" s="138" t="s">
        <v>115</v>
      </c>
      <c r="C185" s="107" t="str">
        <f t="shared" si="30"/>
        <v>5.0</v>
      </c>
      <c r="D185" s="107" t="str">
        <f t="shared" si="31"/>
        <v>5.0</v>
      </c>
      <c r="E185" s="107" t="str">
        <f t="shared" si="32"/>
        <v>1.0</v>
      </c>
      <c r="F185" s="107">
        <f t="shared" ref="F185:F228" si="33">C185+D185+E185</f>
        <v>11</v>
      </c>
      <c r="G185" s="107" t="str">
        <f>LOOKUP(F185,{3,3.26,4.01,4.76,5.51,6.26,7.01,7.76,8.51,10.51,12.01},{"1.00","1.25","1.50","1.75","2.00","2.25","2.50","2.75","3.00","4.00","5.00"})</f>
        <v>4.00</v>
      </c>
    </row>
    <row r="186" spans="1:14" ht="15.75">
      <c r="A186" s="104">
        <v>3</v>
      </c>
      <c r="B186" s="138" t="s">
        <v>116</v>
      </c>
      <c r="C186" s="107" t="str">
        <f t="shared" si="30"/>
        <v>5.0</v>
      </c>
      <c r="D186" s="107" t="str">
        <f t="shared" si="31"/>
        <v>5.0</v>
      </c>
      <c r="E186" s="107" t="str">
        <f t="shared" si="32"/>
        <v>1.75</v>
      </c>
      <c r="F186" s="107">
        <f t="shared" si="33"/>
        <v>11.75</v>
      </c>
      <c r="G186" s="107" t="str">
        <f>LOOKUP(F186,{3,3.26,4.01,4.76,5.51,6.26,7.01,7.76,8.51,10.51,12.01},{"1.00","1.25","1.50","1.75","2.00","2.25","2.50","2.75","3.00","4.00","5.00"})</f>
        <v>4.00</v>
      </c>
    </row>
    <row r="187" spans="1:14" ht="15.75">
      <c r="A187" s="104">
        <v>4</v>
      </c>
      <c r="B187" s="139" t="s">
        <v>117</v>
      </c>
      <c r="C187" s="107" t="str">
        <f t="shared" si="30"/>
        <v>5.0</v>
      </c>
      <c r="D187" s="107" t="str">
        <f t="shared" si="31"/>
        <v>5.0</v>
      </c>
      <c r="E187" s="107" t="str">
        <f t="shared" si="32"/>
        <v>1.0</v>
      </c>
      <c r="F187" s="107">
        <f t="shared" si="33"/>
        <v>11</v>
      </c>
      <c r="G187" s="107" t="str">
        <f>LOOKUP(F187,{3,3.26,4.01,4.76,5.51,6.26,7.01,7.76,8.51,10.51,12.01},{"1.00","1.25","1.50","1.75","2.00","2.25","2.50","2.75","3.00","4.00","5.00"})</f>
        <v>4.00</v>
      </c>
    </row>
    <row r="188" spans="1:14" ht="15" customHeight="1">
      <c r="A188" s="104">
        <v>5</v>
      </c>
      <c r="B188" s="140" t="s">
        <v>118</v>
      </c>
      <c r="C188" s="107" t="str">
        <f t="shared" si="30"/>
        <v>5.0</v>
      </c>
      <c r="D188" s="107" t="str">
        <f t="shared" si="31"/>
        <v>5.0</v>
      </c>
      <c r="E188" s="107" t="str">
        <f t="shared" si="32"/>
        <v>1.0</v>
      </c>
      <c r="F188" s="107">
        <f t="shared" si="33"/>
        <v>11</v>
      </c>
      <c r="G188" s="107" t="str">
        <f>LOOKUP(F188,{3,3.26,4.01,4.76,5.51,6.26,7.01,7.76,8.51,10.51,12.01},{"1.00","1.25","1.50","1.75","2.00","2.25","2.50","2.75","3.00","4.00","5.00"})</f>
        <v>4.00</v>
      </c>
    </row>
    <row r="189" spans="1:14" ht="15" customHeight="1">
      <c r="A189" s="104">
        <v>6</v>
      </c>
      <c r="B189" s="140" t="s">
        <v>119</v>
      </c>
      <c r="C189" s="107" t="str">
        <f t="shared" si="30"/>
        <v>5.0</v>
      </c>
      <c r="D189" s="107" t="str">
        <f t="shared" si="31"/>
        <v>5.0</v>
      </c>
      <c r="E189" s="107" t="str">
        <f t="shared" si="32"/>
        <v>1.0</v>
      </c>
      <c r="F189" s="107">
        <f t="shared" si="33"/>
        <v>11</v>
      </c>
      <c r="G189" s="107" t="str">
        <f>LOOKUP(F189,{3,3.26,4.01,4.76,5.51,6.26,7.01,7.76,8.51,10.51,12.01},{"1.00","1.25","1.50","1.75","2.00","2.25","2.50","2.75","3.00","4.00","5.00"})</f>
        <v>4.00</v>
      </c>
    </row>
    <row r="190" spans="1:14" ht="15" customHeight="1">
      <c r="A190" s="104">
        <v>7</v>
      </c>
      <c r="B190" s="140" t="s">
        <v>120</v>
      </c>
      <c r="C190" s="107" t="str">
        <f t="shared" si="30"/>
        <v>5.0</v>
      </c>
      <c r="D190" s="107" t="str">
        <f t="shared" si="31"/>
        <v>5.0</v>
      </c>
      <c r="E190" s="107" t="str">
        <f t="shared" si="32"/>
        <v>1.0</v>
      </c>
      <c r="F190" s="107">
        <f t="shared" si="33"/>
        <v>11</v>
      </c>
      <c r="G190" s="107" t="str">
        <f>LOOKUP(F190,{3,3.26,4.01,4.76,5.51,6.26,7.01,7.76,8.51,10.51,12.01},{"1.00","1.25","1.50","1.75","2.00","2.25","2.50","2.75","3.00","4.00","5.00"})</f>
        <v>4.00</v>
      </c>
    </row>
    <row r="191" spans="1:14" ht="15" customHeight="1">
      <c r="A191" s="104">
        <v>8</v>
      </c>
      <c r="B191" s="140" t="s">
        <v>121</v>
      </c>
      <c r="C191" s="107" t="str">
        <f t="shared" si="30"/>
        <v>5.0</v>
      </c>
      <c r="D191" s="107" t="str">
        <f t="shared" si="31"/>
        <v>5.0</v>
      </c>
      <c r="E191" s="107" t="str">
        <f t="shared" si="32"/>
        <v>1.0</v>
      </c>
      <c r="F191" s="107">
        <f t="shared" si="33"/>
        <v>11</v>
      </c>
      <c r="G191" s="107" t="str">
        <f>LOOKUP(F191,{3,3.26,4.01,4.76,5.51,6.26,7.01,7.76,8.51,10.51,12.01},{"1.00","1.25","1.50","1.75","2.00","2.25","2.50","2.75","3.00","4.00","5.00"})</f>
        <v>4.00</v>
      </c>
    </row>
    <row r="192" spans="1:14" ht="15" customHeight="1">
      <c r="A192" s="104">
        <v>9</v>
      </c>
      <c r="B192" s="140" t="s">
        <v>122</v>
      </c>
      <c r="C192" s="107" t="str">
        <f t="shared" si="30"/>
        <v>5.0</v>
      </c>
      <c r="D192" s="107" t="str">
        <f t="shared" si="31"/>
        <v>5.0</v>
      </c>
      <c r="E192" s="107" t="str">
        <f t="shared" si="32"/>
        <v>1.0</v>
      </c>
      <c r="F192" s="107">
        <f t="shared" si="33"/>
        <v>11</v>
      </c>
      <c r="G192" s="107" t="str">
        <f>LOOKUP(F192,{3,3.26,4.01,4.76,5.51,6.26,7.01,7.76,8.51,10.51,12.01},{"1.00","1.25","1.50","1.75","2.00","2.25","2.50","2.75","3.00","4.00","5.00"})</f>
        <v>4.00</v>
      </c>
    </row>
    <row r="193" spans="1:7" ht="15" customHeight="1">
      <c r="A193" s="104">
        <v>10</v>
      </c>
      <c r="B193" s="140" t="s">
        <v>123</v>
      </c>
      <c r="C193" s="107" t="str">
        <f t="shared" si="30"/>
        <v>5.0</v>
      </c>
      <c r="D193" s="107" t="str">
        <f t="shared" si="31"/>
        <v>5.0</v>
      </c>
      <c r="E193" s="107" t="str">
        <f t="shared" si="32"/>
        <v>1.0</v>
      </c>
      <c r="F193" s="107">
        <f t="shared" si="33"/>
        <v>11</v>
      </c>
      <c r="G193" s="107" t="str">
        <f>LOOKUP(F193,{3,3.26,4.01,4.76,5.51,6.26,7.01,7.76,8.51,10.51,12.01},{"1.00","1.25","1.50","1.75","2.00","2.25","2.50","2.75","3.00","4.00","5.00"})</f>
        <v>4.00</v>
      </c>
    </row>
    <row r="194" spans="1:7" ht="15" customHeight="1">
      <c r="A194" s="104">
        <v>11</v>
      </c>
      <c r="B194" s="140" t="s">
        <v>124</v>
      </c>
      <c r="C194" s="107" t="str">
        <f t="shared" si="30"/>
        <v>5.0</v>
      </c>
      <c r="D194" s="107" t="str">
        <f t="shared" si="31"/>
        <v>5.0</v>
      </c>
      <c r="E194" s="107" t="str">
        <f t="shared" si="32"/>
        <v>1.0</v>
      </c>
      <c r="F194" s="107">
        <f t="shared" si="33"/>
        <v>11</v>
      </c>
      <c r="G194" s="107" t="str">
        <f>LOOKUP(F194,{3,3.26,4.01,4.76,5.51,6.26,7.01,7.76,8.51,10.51,12.01},{"1.00","1.25","1.50","1.75","2.00","2.25","2.50","2.75","3.00","4.00","5.00"})</f>
        <v>4.00</v>
      </c>
    </row>
    <row r="195" spans="1:7" ht="15" customHeight="1">
      <c r="A195" s="104">
        <v>12</v>
      </c>
      <c r="B195" s="141" t="s">
        <v>125</v>
      </c>
      <c r="C195" s="107" t="str">
        <f t="shared" si="30"/>
        <v>5.0</v>
      </c>
      <c r="D195" s="107" t="str">
        <f t="shared" si="31"/>
        <v>5.0</v>
      </c>
      <c r="E195" s="107" t="str">
        <f t="shared" si="32"/>
        <v>1.0</v>
      </c>
      <c r="F195" s="107">
        <f t="shared" si="33"/>
        <v>11</v>
      </c>
      <c r="G195" s="107" t="str">
        <f>LOOKUP(F195,{3,3.26,4.01,4.76,5.51,6.26,7.01,7.76,8.51,10.51,12.01},{"1.00","1.25","1.50","1.75","2.00","2.25","2.50","2.75","3.00","4.00","5.00"})</f>
        <v>4.00</v>
      </c>
    </row>
    <row r="196" spans="1:7" ht="15" customHeight="1">
      <c r="A196" s="104">
        <v>13</v>
      </c>
      <c r="B196" s="140" t="s">
        <v>126</v>
      </c>
      <c r="C196" s="107" t="str">
        <f t="shared" si="30"/>
        <v>5.0</v>
      </c>
      <c r="D196" s="107" t="str">
        <f t="shared" si="31"/>
        <v>5.0</v>
      </c>
      <c r="E196" s="107" t="str">
        <f t="shared" si="32"/>
        <v>1.0</v>
      </c>
      <c r="F196" s="107">
        <f t="shared" si="33"/>
        <v>11</v>
      </c>
      <c r="G196" s="107" t="str">
        <f>LOOKUP(F196,{3,3.26,4.01,4.76,5.51,6.26,7.01,7.76,8.51,10.51,12.01},{"1.00","1.25","1.50","1.75","2.00","2.25","2.50","2.75","3.00","4.00","5.00"})</f>
        <v>4.00</v>
      </c>
    </row>
    <row r="197" spans="1:7" ht="15" customHeight="1">
      <c r="A197" s="104">
        <v>14</v>
      </c>
      <c r="B197" s="140" t="s">
        <v>127</v>
      </c>
      <c r="C197" s="107" t="str">
        <f t="shared" si="30"/>
        <v>5.0</v>
      </c>
      <c r="D197" s="107" t="str">
        <f t="shared" si="31"/>
        <v>5.0</v>
      </c>
      <c r="E197" s="107" t="str">
        <f t="shared" si="32"/>
        <v>1.0</v>
      </c>
      <c r="F197" s="107">
        <f t="shared" si="33"/>
        <v>11</v>
      </c>
      <c r="G197" s="107" t="str">
        <f>LOOKUP(F197,{3,3.26,4.01,4.76,5.51,6.26,7.01,7.76,8.51,10.51,12.01},{"1.00","1.25","1.50","1.75","2.00","2.25","2.50","2.75","3.00","4.00","5.00"})</f>
        <v>4.00</v>
      </c>
    </row>
    <row r="198" spans="1:7" ht="15" customHeight="1">
      <c r="A198" s="104">
        <v>15</v>
      </c>
      <c r="B198" s="140" t="s">
        <v>128</v>
      </c>
      <c r="C198" s="107" t="str">
        <f t="shared" si="30"/>
        <v>5.0</v>
      </c>
      <c r="D198" s="107" t="str">
        <f t="shared" si="31"/>
        <v>5.0</v>
      </c>
      <c r="E198" s="107" t="str">
        <f t="shared" si="32"/>
        <v>1.0</v>
      </c>
      <c r="F198" s="107">
        <f t="shared" si="33"/>
        <v>11</v>
      </c>
      <c r="G198" s="107" t="str">
        <f>LOOKUP(F198,{3,3.26,4.01,4.76,5.51,6.26,7.01,7.76,8.51,10.51,12.01},{"1.00","1.25","1.50","1.75","2.00","2.25","2.50","2.75","3.00","4.00","5.00"})</f>
        <v>4.00</v>
      </c>
    </row>
    <row r="199" spans="1:7" ht="15" customHeight="1">
      <c r="A199" s="104">
        <v>16</v>
      </c>
      <c r="B199" s="140" t="s">
        <v>129</v>
      </c>
      <c r="C199" s="107" t="str">
        <f t="shared" si="30"/>
        <v>5.0</v>
      </c>
      <c r="D199" s="107" t="str">
        <f t="shared" si="31"/>
        <v>5.0</v>
      </c>
      <c r="E199" s="107" t="str">
        <f t="shared" si="32"/>
        <v>5.0</v>
      </c>
      <c r="F199" s="107">
        <f t="shared" si="33"/>
        <v>15</v>
      </c>
      <c r="G199" s="107" t="str">
        <f>LOOKUP(F199,{3,3.26,4.01,4.76,5.51,6.26,7.01,7.76,8.51,10.51,12.01},{"1.00","1.25","1.50","1.75","2.00","2.25","2.50","2.75","3.00","4.00","5.00"})</f>
        <v>5.00</v>
      </c>
    </row>
    <row r="200" spans="1:7" ht="15" customHeight="1">
      <c r="A200" s="104">
        <v>17</v>
      </c>
      <c r="B200" s="140" t="s">
        <v>130</v>
      </c>
      <c r="C200" s="107" t="str">
        <f t="shared" si="30"/>
        <v>5.0</v>
      </c>
      <c r="D200" s="107" t="str">
        <f t="shared" si="31"/>
        <v>5.0</v>
      </c>
      <c r="E200" s="107" t="str">
        <f t="shared" si="32"/>
        <v>1.75</v>
      </c>
      <c r="F200" s="107">
        <f t="shared" si="33"/>
        <v>11.75</v>
      </c>
      <c r="G200" s="107" t="str">
        <f>LOOKUP(F200,{3,3.26,4.01,4.76,5.51,6.26,7.01,7.76,8.51,10.51,12.01},{"1.00","1.25","1.50","1.75","2.00","2.25","2.50","2.75","3.00","4.00","5.00"})</f>
        <v>4.00</v>
      </c>
    </row>
    <row r="201" spans="1:7" ht="15" customHeight="1">
      <c r="A201" s="104">
        <v>18</v>
      </c>
      <c r="B201" s="140" t="s">
        <v>131</v>
      </c>
      <c r="C201" s="107" t="str">
        <f t="shared" si="30"/>
        <v>5.0</v>
      </c>
      <c r="D201" s="107" t="str">
        <f t="shared" si="31"/>
        <v>5.0</v>
      </c>
      <c r="E201" s="107" t="str">
        <f t="shared" si="32"/>
        <v>1.0</v>
      </c>
      <c r="F201" s="107">
        <f t="shared" si="33"/>
        <v>11</v>
      </c>
      <c r="G201" s="107" t="str">
        <f>LOOKUP(F201,{3,3.26,4.01,4.76,5.51,6.26,7.01,7.76,8.51,10.51,12.01},{"1.00","1.25","1.50","1.75","2.00","2.25","2.50","2.75","3.00","4.00","5.00"})</f>
        <v>4.00</v>
      </c>
    </row>
    <row r="202" spans="1:7" ht="15" customHeight="1">
      <c r="A202" s="104">
        <v>19</v>
      </c>
      <c r="B202" s="140" t="s">
        <v>132</v>
      </c>
      <c r="C202" s="107" t="str">
        <f t="shared" si="30"/>
        <v>5.0</v>
      </c>
      <c r="D202" s="107" t="str">
        <f t="shared" si="31"/>
        <v>5.0</v>
      </c>
      <c r="E202" s="107" t="str">
        <f t="shared" si="32"/>
        <v>1.0</v>
      </c>
      <c r="F202" s="107">
        <f t="shared" si="33"/>
        <v>11</v>
      </c>
      <c r="G202" s="107" t="str">
        <f>LOOKUP(F202,{3,3.26,4.01,4.76,5.51,6.26,7.01,7.76,8.51,10.51,12.01},{"1.00","1.25","1.50","1.75","2.00","2.25","2.50","2.75","3.00","4.00","5.00"})</f>
        <v>4.00</v>
      </c>
    </row>
    <row r="203" spans="1:7" ht="15" customHeight="1">
      <c r="A203" s="104">
        <v>20</v>
      </c>
      <c r="B203" s="140" t="s">
        <v>133</v>
      </c>
      <c r="C203" s="107" t="str">
        <f t="shared" si="30"/>
        <v>5.0</v>
      </c>
      <c r="D203" s="107" t="str">
        <f t="shared" si="31"/>
        <v>5.0</v>
      </c>
      <c r="E203" s="107" t="str">
        <f t="shared" si="32"/>
        <v>1.0</v>
      </c>
      <c r="F203" s="107">
        <f t="shared" si="33"/>
        <v>11</v>
      </c>
      <c r="G203" s="107" t="str">
        <f>LOOKUP(F203,{3,3.26,4.01,4.76,5.51,6.26,7.01,7.76,8.51,10.51,12.01},{"1.00","1.25","1.50","1.75","2.00","2.25","2.50","2.75","3.00","4.00","5.00"})</f>
        <v>4.00</v>
      </c>
    </row>
    <row r="204" spans="1:7" ht="15" customHeight="1">
      <c r="A204" s="104">
        <v>21</v>
      </c>
      <c r="B204" s="140" t="s">
        <v>134</v>
      </c>
      <c r="C204" s="107" t="str">
        <f t="shared" si="30"/>
        <v>5.0</v>
      </c>
      <c r="D204" s="107" t="str">
        <f t="shared" si="31"/>
        <v>5.0</v>
      </c>
      <c r="E204" s="107" t="str">
        <f t="shared" si="32"/>
        <v>1.0</v>
      </c>
      <c r="F204" s="107">
        <f t="shared" si="33"/>
        <v>11</v>
      </c>
      <c r="G204" s="107" t="str">
        <f>LOOKUP(F204,{3,3.26,4.01,4.76,5.51,6.26,7.01,7.76,8.51,10.51,12.01},{"1.00","1.25","1.50","1.75","2.00","2.25","2.50","2.75","3.00","4.00","5.00"})</f>
        <v>4.00</v>
      </c>
    </row>
    <row r="205" spans="1:7" ht="15.75">
      <c r="A205" s="104">
        <v>22</v>
      </c>
      <c r="B205" s="140" t="s">
        <v>135</v>
      </c>
      <c r="C205" s="107" t="str">
        <f t="shared" si="30"/>
        <v>5.0</v>
      </c>
      <c r="D205" s="107" t="str">
        <f t="shared" si="31"/>
        <v>5.0</v>
      </c>
      <c r="E205" s="107" t="str">
        <f t="shared" si="32"/>
        <v>1.75</v>
      </c>
      <c r="F205" s="107">
        <f t="shared" si="33"/>
        <v>11.75</v>
      </c>
      <c r="G205" s="107" t="str">
        <f>LOOKUP(F205,{3,3.26,4.01,4.76,5.51,6.26,7.01,7.76,8.51,10.51,12.01},{"1.00","1.25","1.50","1.75","2.00","2.25","2.50","2.75","3.00","4.00","5.00"})</f>
        <v>4.00</v>
      </c>
    </row>
    <row r="206" spans="1:7" ht="15.75">
      <c r="A206" s="104">
        <v>23</v>
      </c>
      <c r="B206" s="140" t="s">
        <v>136</v>
      </c>
      <c r="C206" s="107" t="str">
        <f t="shared" si="30"/>
        <v>5.0</v>
      </c>
      <c r="D206" s="107" t="str">
        <f t="shared" si="31"/>
        <v>5.0</v>
      </c>
      <c r="E206" s="107" t="str">
        <f t="shared" si="32"/>
        <v>1.0</v>
      </c>
      <c r="F206" s="107">
        <f t="shared" si="33"/>
        <v>11</v>
      </c>
      <c r="G206" s="107" t="str">
        <f>LOOKUP(F206,{3,3.26,4.01,4.76,5.51,6.26,7.01,7.76,8.51,10.51,12.01},{"1.00","1.25","1.50","1.75","2.00","2.25","2.50","2.75","3.00","4.00","5.00"})</f>
        <v>4.00</v>
      </c>
    </row>
    <row r="207" spans="1:7" ht="15.75">
      <c r="A207" s="104">
        <v>24</v>
      </c>
      <c r="B207" s="140" t="s">
        <v>137</v>
      </c>
      <c r="C207" s="107" t="str">
        <f t="shared" si="30"/>
        <v>5.0</v>
      </c>
      <c r="D207" s="107" t="str">
        <f t="shared" si="31"/>
        <v>5.0</v>
      </c>
      <c r="E207" s="107" t="str">
        <f t="shared" si="32"/>
        <v>1.0</v>
      </c>
      <c r="F207" s="107">
        <f t="shared" si="33"/>
        <v>11</v>
      </c>
      <c r="G207" s="107" t="str">
        <f>LOOKUP(F207,{3,3.26,4.01,4.76,5.51,6.26,7.01,7.76,8.51,10.51,12.01},{"1.00","1.25","1.50","1.75","2.00","2.25","2.50","2.75","3.00","4.00","5.00"})</f>
        <v>4.00</v>
      </c>
    </row>
    <row r="208" spans="1:7" ht="15.75">
      <c r="A208" s="104">
        <v>25</v>
      </c>
      <c r="B208" s="140" t="s">
        <v>138</v>
      </c>
      <c r="C208" s="107" t="str">
        <f t="shared" si="30"/>
        <v>5.0</v>
      </c>
      <c r="D208" s="107" t="str">
        <f t="shared" si="31"/>
        <v>5.0</v>
      </c>
      <c r="E208" s="107" t="str">
        <f t="shared" si="32"/>
        <v>1.0</v>
      </c>
      <c r="F208" s="107">
        <f t="shared" si="33"/>
        <v>11</v>
      </c>
      <c r="G208" s="107" t="str">
        <f>LOOKUP(F208,{3,3.26,4.01,4.76,5.51,6.26,7.01,7.76,8.51,10.51,12.01},{"1.00","1.25","1.50","1.75","2.00","2.25","2.50","2.75","3.00","4.00","5.00"})</f>
        <v>4.00</v>
      </c>
    </row>
    <row r="209" spans="1:7" ht="15.75">
      <c r="A209" s="104">
        <v>26</v>
      </c>
      <c r="B209" s="140" t="s">
        <v>139</v>
      </c>
      <c r="C209" s="107" t="str">
        <f t="shared" si="30"/>
        <v>5.0</v>
      </c>
      <c r="D209" s="107" t="str">
        <f t="shared" si="31"/>
        <v>5.0</v>
      </c>
      <c r="E209" s="107" t="str">
        <f t="shared" si="32"/>
        <v>1.0</v>
      </c>
      <c r="F209" s="107">
        <f t="shared" si="33"/>
        <v>11</v>
      </c>
      <c r="G209" s="107" t="str">
        <f>LOOKUP(F209,{3,3.26,4.01,4.76,5.51,6.26,7.01,7.76,8.51,10.51,12.01},{"1.00","1.25","1.50","1.75","2.00","2.25","2.50","2.75","3.00","4.00","5.00"})</f>
        <v>4.00</v>
      </c>
    </row>
    <row r="210" spans="1:7" ht="15.75">
      <c r="A210" s="104">
        <v>27</v>
      </c>
      <c r="B210" s="140" t="s">
        <v>140</v>
      </c>
      <c r="C210" s="107" t="str">
        <f t="shared" si="30"/>
        <v>5.0</v>
      </c>
      <c r="D210" s="107" t="str">
        <f t="shared" si="31"/>
        <v>5.0</v>
      </c>
      <c r="E210" s="107" t="str">
        <f t="shared" si="32"/>
        <v>1.0</v>
      </c>
      <c r="F210" s="107">
        <f t="shared" si="33"/>
        <v>11</v>
      </c>
      <c r="G210" s="107" t="str">
        <f>LOOKUP(F210,{3,3.26,4.01,4.76,5.51,6.26,7.01,7.76,8.51,10.51,12.01},{"1.00","1.25","1.50","1.75","2.00","2.25","2.50","2.75","3.00","4.00","5.00"})</f>
        <v>4.00</v>
      </c>
    </row>
    <row r="211" spans="1:7" ht="15.75">
      <c r="A211" s="104">
        <v>28</v>
      </c>
      <c r="B211" s="140" t="s">
        <v>141</v>
      </c>
      <c r="C211" s="107" t="str">
        <f t="shared" si="30"/>
        <v>5.0</v>
      </c>
      <c r="D211" s="107" t="str">
        <f t="shared" si="31"/>
        <v>5.0</v>
      </c>
      <c r="E211" s="107" t="str">
        <f t="shared" si="32"/>
        <v>1.75</v>
      </c>
      <c r="F211" s="107">
        <f t="shared" si="33"/>
        <v>11.75</v>
      </c>
      <c r="G211" s="107" t="str">
        <f>LOOKUP(F211,{3,3.26,4.01,4.76,5.51,6.26,7.01,7.76,8.51,10.51,12.01},{"1.00","1.25","1.50","1.75","2.00","2.25","2.50","2.75","3.00","4.00","5.00"})</f>
        <v>4.00</v>
      </c>
    </row>
    <row r="212" spans="1:7" ht="15.95" customHeight="1">
      <c r="A212" s="104">
        <v>29</v>
      </c>
      <c r="B212" s="140" t="s">
        <v>142</v>
      </c>
      <c r="C212" s="107" t="str">
        <f t="shared" si="30"/>
        <v>5.0</v>
      </c>
      <c r="D212" s="107" t="str">
        <f t="shared" si="31"/>
        <v>5.0</v>
      </c>
      <c r="E212" s="107" t="str">
        <f t="shared" si="32"/>
        <v>1.75</v>
      </c>
      <c r="F212" s="107">
        <f t="shared" si="33"/>
        <v>11.75</v>
      </c>
      <c r="G212" s="107" t="str">
        <f>LOOKUP(F212,{3,3.26,4.01,4.76,5.51,6.26,7.01,7.76,8.51,10.51,12.01},{"1.00","1.25","1.50","1.75","2.00","2.25","2.50","2.75","3.00","4.00","5.00"})</f>
        <v>4.00</v>
      </c>
    </row>
    <row r="213" spans="1:7" ht="15.75">
      <c r="A213" s="104">
        <v>30</v>
      </c>
      <c r="B213" s="140" t="s">
        <v>143</v>
      </c>
      <c r="C213" s="107" t="str">
        <f t="shared" si="30"/>
        <v>5.0</v>
      </c>
      <c r="D213" s="107" t="str">
        <f t="shared" si="31"/>
        <v>5.0</v>
      </c>
      <c r="E213" s="107" t="str">
        <f t="shared" si="32"/>
        <v>1.0</v>
      </c>
      <c r="F213" s="107">
        <f t="shared" si="33"/>
        <v>11</v>
      </c>
      <c r="G213" s="107" t="str">
        <f>LOOKUP(F213,{3,3.26,4.01,4.76,5.51,6.26,7.01,7.76,8.51,10.51,12.01},{"1.00","1.25","1.50","1.75","2.00","2.25","2.50","2.75","3.00","4.00","5.00"})</f>
        <v>4.00</v>
      </c>
    </row>
    <row r="214" spans="1:7" ht="15.75">
      <c r="A214" s="104">
        <v>31</v>
      </c>
      <c r="B214" s="140" t="s">
        <v>144</v>
      </c>
      <c r="C214" s="107" t="str">
        <f t="shared" si="30"/>
        <v>5.0</v>
      </c>
      <c r="D214" s="107" t="str">
        <f t="shared" si="31"/>
        <v>5.0</v>
      </c>
      <c r="E214" s="107" t="str">
        <f t="shared" si="32"/>
        <v>1.0</v>
      </c>
      <c r="F214" s="107">
        <f t="shared" si="33"/>
        <v>11</v>
      </c>
      <c r="G214" s="107" t="str">
        <f>LOOKUP(F214,{3,3.26,4.01,4.76,5.51,6.26,7.01,7.76,8.51,10.51,12.01},{"1.00","1.25","1.50","1.75","2.00","2.25","2.50","2.75","3.00","4.00","5.00"})</f>
        <v>4.00</v>
      </c>
    </row>
    <row r="215" spans="1:7" ht="15.75">
      <c r="A215" s="104">
        <v>32</v>
      </c>
      <c r="B215" s="140" t="s">
        <v>145</v>
      </c>
      <c r="C215" s="107" t="str">
        <f t="shared" si="30"/>
        <v>5.0</v>
      </c>
      <c r="D215" s="107" t="str">
        <f t="shared" si="31"/>
        <v>5.0</v>
      </c>
      <c r="E215" s="107" t="str">
        <f t="shared" si="32"/>
        <v>1.75</v>
      </c>
      <c r="F215" s="107">
        <f t="shared" si="33"/>
        <v>11.75</v>
      </c>
      <c r="G215" s="107" t="str">
        <f>LOOKUP(F215,{3,3.26,4.01,4.76,5.51,6.26,7.01,7.76,8.51,10.51,12.01},{"1.00","1.25","1.50","1.75","2.00","2.25","2.50","2.75","3.00","4.00","5.00"})</f>
        <v>4.00</v>
      </c>
    </row>
    <row r="216" spans="1:7" ht="15.75">
      <c r="A216" s="104">
        <v>33</v>
      </c>
      <c r="B216" s="140" t="s">
        <v>146</v>
      </c>
      <c r="C216" s="107" t="str">
        <f t="shared" si="30"/>
        <v>5.0</v>
      </c>
      <c r="D216" s="107" t="str">
        <f t="shared" si="31"/>
        <v>5.0</v>
      </c>
      <c r="E216" s="107" t="str">
        <f t="shared" si="32"/>
        <v>1.0</v>
      </c>
      <c r="F216" s="107">
        <f t="shared" si="33"/>
        <v>11</v>
      </c>
      <c r="G216" s="107" t="str">
        <f>LOOKUP(F216,{3,3.26,4.01,4.76,5.51,6.26,7.01,7.76,8.51,10.51,12.01},{"1.00","1.25","1.50","1.75","2.00","2.25","2.50","2.75","3.00","4.00","5.00"})</f>
        <v>4.00</v>
      </c>
    </row>
    <row r="217" spans="1:7" ht="15.75">
      <c r="A217" s="104">
        <v>34</v>
      </c>
      <c r="B217" s="140" t="s">
        <v>147</v>
      </c>
      <c r="C217" s="107" t="str">
        <f t="shared" si="30"/>
        <v>5.0</v>
      </c>
      <c r="D217" s="107" t="str">
        <f t="shared" si="31"/>
        <v>5.0</v>
      </c>
      <c r="E217" s="107" t="str">
        <f t="shared" si="32"/>
        <v>1.0</v>
      </c>
      <c r="F217" s="107">
        <f t="shared" si="33"/>
        <v>11</v>
      </c>
      <c r="G217" s="107" t="str">
        <f>LOOKUP(F217,{3,3.26,4.01,4.76,5.51,6.26,7.01,7.76,8.51,10.51,12.01},{"1.00","1.25","1.50","1.75","2.00","2.25","2.50","2.75","3.00","4.00","5.00"})</f>
        <v>4.00</v>
      </c>
    </row>
    <row r="218" spans="1:7" ht="15.75">
      <c r="A218" s="104">
        <v>35</v>
      </c>
      <c r="B218" s="140" t="s">
        <v>148</v>
      </c>
      <c r="C218" s="107" t="str">
        <f t="shared" si="30"/>
        <v>5.0</v>
      </c>
      <c r="D218" s="107" t="str">
        <f t="shared" si="31"/>
        <v>5.0</v>
      </c>
      <c r="E218" s="107" t="str">
        <f t="shared" si="32"/>
        <v>1.75</v>
      </c>
      <c r="F218" s="107">
        <f t="shared" si="33"/>
        <v>11.75</v>
      </c>
      <c r="G218" s="107" t="str">
        <f>LOOKUP(F218,{3,3.26,4.01,4.76,5.51,6.26,7.01,7.76,8.51,10.51,12.01},{"1.00","1.25","1.50","1.75","2.00","2.25","2.50","2.75","3.00","4.00","5.00"})</f>
        <v>4.00</v>
      </c>
    </row>
    <row r="219" spans="1:7" ht="15.75">
      <c r="A219" s="104">
        <v>36</v>
      </c>
      <c r="B219" s="140" t="s">
        <v>149</v>
      </c>
      <c r="C219" s="107" t="str">
        <f t="shared" si="30"/>
        <v>5.0</v>
      </c>
      <c r="D219" s="107" t="str">
        <f t="shared" si="31"/>
        <v>5.0</v>
      </c>
      <c r="E219" s="107" t="str">
        <f t="shared" si="32"/>
        <v>1.0</v>
      </c>
      <c r="F219" s="107">
        <f t="shared" si="33"/>
        <v>11</v>
      </c>
      <c r="G219" s="107" t="str">
        <f>LOOKUP(F219,{3,3.26,4.01,4.76,5.51,6.26,7.01,7.76,8.51,10.51,12.01},{"1.00","1.25","1.50","1.75","2.00","2.25","2.50","2.75","3.00","4.00","5.00"})</f>
        <v>4.00</v>
      </c>
    </row>
    <row r="220" spans="1:7" ht="15.75">
      <c r="A220" s="104">
        <v>37</v>
      </c>
      <c r="B220" s="140" t="s">
        <v>150</v>
      </c>
      <c r="C220" s="107" t="str">
        <f t="shared" si="30"/>
        <v>5.0</v>
      </c>
      <c r="D220" s="107" t="str">
        <f t="shared" si="31"/>
        <v>5.0</v>
      </c>
      <c r="E220" s="107" t="str">
        <f t="shared" si="32"/>
        <v>1.0</v>
      </c>
      <c r="F220" s="107">
        <f t="shared" si="33"/>
        <v>11</v>
      </c>
      <c r="G220" s="107" t="str">
        <f>LOOKUP(F220,{3,3.26,4.01,4.76,5.51,6.26,7.01,7.76,8.51,10.51,12.01},{"1.00","1.25","1.50","1.75","2.00","2.25","2.50","2.75","3.00","4.00","5.00"})</f>
        <v>4.00</v>
      </c>
    </row>
    <row r="221" spans="1:7" ht="15.75">
      <c r="A221" s="104">
        <v>38</v>
      </c>
      <c r="B221" s="140" t="s">
        <v>151</v>
      </c>
      <c r="C221" s="107" t="e">
        <f>#REF!</f>
        <v>#REF!</v>
      </c>
      <c r="D221" s="107" t="e">
        <f>#REF!</f>
        <v>#REF!</v>
      </c>
      <c r="E221" s="107" t="str">
        <f t="shared" si="32"/>
        <v>1.0</v>
      </c>
      <c r="F221" s="107" t="e">
        <f t="shared" si="33"/>
        <v>#REF!</v>
      </c>
      <c r="G221" s="107" t="e">
        <f>LOOKUP(F221,{3,3.26,4.01,4.76,5.51,6.26,7.01,7.76,8.51,10.51,12.01},{"1.00","1.25","1.50","1.75","2.00","2.25","2.50","2.75","3.00","4.00","5.00"})</f>
        <v>#REF!</v>
      </c>
    </row>
    <row r="222" spans="1:7" ht="15.75">
      <c r="A222" s="104">
        <v>39</v>
      </c>
      <c r="B222" s="140" t="s">
        <v>152</v>
      </c>
      <c r="C222" s="107" t="e">
        <f>#REF!</f>
        <v>#REF!</v>
      </c>
      <c r="D222" s="107" t="e">
        <f>#REF!</f>
        <v>#REF!</v>
      </c>
      <c r="E222" s="107" t="str">
        <f t="shared" si="32"/>
        <v>1.0</v>
      </c>
      <c r="F222" s="107" t="e">
        <f t="shared" si="33"/>
        <v>#REF!</v>
      </c>
      <c r="G222" s="107" t="e">
        <f>LOOKUP(F222,{3,3.26,4.01,4.76,5.51,6.26,7.01,7.76,8.51,10.51,12.01},{"1.00","1.25","1.50","1.75","2.00","2.25","2.50","2.75","3.00","4.00","5.00"})</f>
        <v>#REF!</v>
      </c>
    </row>
    <row r="223" spans="1:7" ht="15.75">
      <c r="A223" s="104">
        <v>40</v>
      </c>
      <c r="B223" s="142" t="s">
        <v>153</v>
      </c>
      <c r="C223" s="107" t="e">
        <f>#REF!</f>
        <v>#REF!</v>
      </c>
      <c r="D223" s="107" t="e">
        <f>#REF!</f>
        <v>#REF!</v>
      </c>
      <c r="E223" s="107" t="str">
        <f t="shared" si="32"/>
        <v>1.0</v>
      </c>
      <c r="F223" s="107" t="e">
        <f t="shared" si="33"/>
        <v>#REF!</v>
      </c>
      <c r="G223" s="107" t="e">
        <f>LOOKUP(F223,{3,3.26,4.01,4.76,5.51,6.26,7.01,7.76,8.51,10.51,12.01},{"1.00","1.25","1.50","1.75","2.00","2.25","2.50","2.75","3.00","4.00","5.00"})</f>
        <v>#REF!</v>
      </c>
    </row>
    <row r="224" spans="1:7" ht="15.75">
      <c r="A224" s="104">
        <v>41</v>
      </c>
      <c r="B224" s="142" t="s">
        <v>154</v>
      </c>
      <c r="C224" s="107" t="e">
        <f>#REF!</f>
        <v>#REF!</v>
      </c>
      <c r="D224" s="107" t="e">
        <f>#REF!</f>
        <v>#REF!</v>
      </c>
      <c r="E224" s="107" t="str">
        <f t="shared" si="32"/>
        <v>1.75</v>
      </c>
      <c r="F224" s="107" t="e">
        <f t="shared" si="33"/>
        <v>#REF!</v>
      </c>
      <c r="G224" s="107" t="e">
        <f>LOOKUP(F224,{3,3.26,4.01,4.76,5.51,6.26,7.01,7.76,8.51,10.51,12.01},{"1.00","1.25","1.50","1.75","2.00","2.25","2.50","2.75","3.00","4.00","5.00"})</f>
        <v>#REF!</v>
      </c>
    </row>
    <row r="225" spans="1:14" ht="15.75">
      <c r="A225" s="104">
        <v>42</v>
      </c>
      <c r="B225" s="142" t="s">
        <v>155</v>
      </c>
      <c r="C225" s="107" t="e">
        <f>#REF!</f>
        <v>#REF!</v>
      </c>
      <c r="D225" s="107" t="e">
        <f>#REF!</f>
        <v>#REF!</v>
      </c>
      <c r="E225" s="107" t="str">
        <f t="shared" si="32"/>
        <v>1.0</v>
      </c>
      <c r="F225" s="107" t="e">
        <f t="shared" si="33"/>
        <v>#REF!</v>
      </c>
      <c r="G225" s="107" t="e">
        <f>LOOKUP(F225,{3,3.26,4.01,4.76,5.51,6.26,7.01,7.76,8.51,10.51,12.01},{"1.00","1.25","1.50","1.75","2.00","2.25","2.50","2.75","3.00","4.00","5.00"})</f>
        <v>#REF!</v>
      </c>
    </row>
    <row r="226" spans="1:14" ht="15.75">
      <c r="A226" s="104">
        <v>43</v>
      </c>
      <c r="B226" s="142" t="s">
        <v>156</v>
      </c>
      <c r="C226" s="107" t="e">
        <f>#REF!</f>
        <v>#REF!</v>
      </c>
      <c r="D226" s="107" t="e">
        <f>#REF!</f>
        <v>#REF!</v>
      </c>
      <c r="E226" s="107" t="str">
        <f t="shared" si="32"/>
        <v>1.0</v>
      </c>
      <c r="F226" s="107" t="e">
        <f t="shared" si="33"/>
        <v>#REF!</v>
      </c>
      <c r="G226" s="107" t="e">
        <f>LOOKUP(F226,{3,3.26,4.01,4.76,5.51,6.26,7.01,7.76,8.51,10.51,12.01},{"1.00","1.25","1.50","1.75","2.00","2.25","2.50","2.75","3.00","4.00","5.00"})</f>
        <v>#REF!</v>
      </c>
    </row>
    <row r="227" spans="1:14" ht="15.75">
      <c r="A227" s="104">
        <v>44</v>
      </c>
      <c r="B227" s="142" t="s">
        <v>157</v>
      </c>
      <c r="C227" s="107" t="e">
        <f>#REF!</f>
        <v>#REF!</v>
      </c>
      <c r="D227" s="107" t="e">
        <f>#REF!</f>
        <v>#REF!</v>
      </c>
      <c r="E227" s="107" t="str">
        <f t="shared" si="32"/>
        <v>1.0</v>
      </c>
      <c r="F227" s="107" t="e">
        <f t="shared" si="33"/>
        <v>#REF!</v>
      </c>
      <c r="G227" s="107" t="e">
        <f>LOOKUP(F227,{3,3.26,4.01,4.76,5.51,6.26,7.01,7.76,8.51,10.51,12.01},{"1.00","1.25","1.50","1.75","2.00","2.25","2.50","2.75","3.00","4.00","5.00"})</f>
        <v>#REF!</v>
      </c>
    </row>
    <row r="228" spans="1:14" ht="15.75">
      <c r="A228" s="104">
        <v>45</v>
      </c>
      <c r="B228" s="142" t="s">
        <v>158</v>
      </c>
      <c r="C228" s="107" t="e">
        <f>#REF!</f>
        <v>#REF!</v>
      </c>
      <c r="D228" s="107" t="e">
        <f>#REF!</f>
        <v>#REF!</v>
      </c>
      <c r="E228" s="107" t="str">
        <f t="shared" si="32"/>
        <v>1.0</v>
      </c>
      <c r="F228" s="107" t="e">
        <f t="shared" si="33"/>
        <v>#REF!</v>
      </c>
      <c r="G228" s="107" t="e">
        <f>LOOKUP(F228,{3,3.26,4.01,4.76,5.51,6.26,7.01,7.76,8.51,10.51,12.01},{"1.00","1.25","1.50","1.75","2.00","2.25","2.50","2.75","3.00","4.00","5.00"})</f>
        <v>#REF!</v>
      </c>
    </row>
    <row r="229" spans="1:14">
      <c r="N229" s="143"/>
    </row>
    <row r="230" spans="1:14" ht="15.75">
      <c r="A230" s="95" t="s">
        <v>159</v>
      </c>
      <c r="B230" s="94"/>
      <c r="C230" s="117"/>
      <c r="D230" s="95" t="s">
        <v>160</v>
      </c>
      <c r="E230" s="94"/>
      <c r="F230" s="94"/>
      <c r="G230" s="95"/>
      <c r="N230" s="143"/>
    </row>
    <row r="231" spans="1:14" ht="15.75">
      <c r="A231" s="95"/>
      <c r="B231" s="94"/>
      <c r="C231" s="117"/>
      <c r="D231" s="95"/>
      <c r="E231" s="94"/>
      <c r="F231" s="94"/>
      <c r="G231" s="95"/>
    </row>
    <row r="232" spans="1:14" ht="15.75">
      <c r="A232" s="96" t="s">
        <v>162</v>
      </c>
      <c r="B232" s="119"/>
      <c r="C232" s="185" t="s">
        <v>168</v>
      </c>
      <c r="D232" s="185"/>
      <c r="E232" s="185"/>
      <c r="F232" s="185"/>
      <c r="G232" s="185"/>
      <c r="H232" s="94"/>
      <c r="I232" s="94"/>
      <c r="J232" s="95"/>
      <c r="K232" s="95"/>
    </row>
    <row r="233" spans="1:14" ht="15.75">
      <c r="A233" s="95" t="s">
        <v>164</v>
      </c>
      <c r="B233" s="119"/>
      <c r="C233" s="122"/>
      <c r="D233" s="165" t="s">
        <v>182</v>
      </c>
      <c r="E233" s="165"/>
      <c r="F233" s="165"/>
      <c r="G233" s="95"/>
      <c r="H233" s="94"/>
      <c r="I233" s="94"/>
      <c r="J233" s="95"/>
      <c r="K233" s="95"/>
    </row>
    <row r="234" spans="1:14" ht="15.75">
      <c r="H234" s="94"/>
      <c r="I234" s="94"/>
      <c r="J234" s="95"/>
      <c r="K234" s="95"/>
    </row>
    <row r="235" spans="1:14" ht="15.75">
      <c r="H235" s="94"/>
      <c r="I235" s="94"/>
      <c r="J235" s="95"/>
      <c r="K235" s="95"/>
    </row>
    <row r="237" spans="1:14" ht="15.75">
      <c r="A237" s="95" t="s">
        <v>161</v>
      </c>
    </row>
    <row r="239" spans="1:14">
      <c r="A239" s="131" t="s">
        <v>163</v>
      </c>
    </row>
    <row r="240" spans="1:14">
      <c r="A240" s="92" t="s">
        <v>165</v>
      </c>
    </row>
  </sheetData>
  <mergeCells count="53">
    <mergeCell ref="D233:F233"/>
    <mergeCell ref="A113:B113"/>
    <mergeCell ref="F160:I160"/>
    <mergeCell ref="F163:J163"/>
    <mergeCell ref="N163:O163"/>
    <mergeCell ref="A175:G175"/>
    <mergeCell ref="A176:G176"/>
    <mergeCell ref="A177:G177"/>
    <mergeCell ref="B179:F179"/>
    <mergeCell ref="A181:B181"/>
    <mergeCell ref="A182:B182"/>
    <mergeCell ref="C232:G232"/>
    <mergeCell ref="A108:Q108"/>
    <mergeCell ref="E110:L110"/>
    <mergeCell ref="A111:B111"/>
    <mergeCell ref="A112:B112"/>
    <mergeCell ref="C112:E112"/>
    <mergeCell ref="F112:H112"/>
    <mergeCell ref="I112:K112"/>
    <mergeCell ref="L112:N112"/>
    <mergeCell ref="A107:Q107"/>
    <mergeCell ref="A60:B60"/>
    <mergeCell ref="C61:E61"/>
    <mergeCell ref="F61:H61"/>
    <mergeCell ref="I61:K61"/>
    <mergeCell ref="L61:N61"/>
    <mergeCell ref="A61:B62"/>
    <mergeCell ref="E60:L60"/>
    <mergeCell ref="F101:I101"/>
    <mergeCell ref="F103:K103"/>
    <mergeCell ref="F104:J104"/>
    <mergeCell ref="N104:O104"/>
    <mergeCell ref="A106:Q106"/>
    <mergeCell ref="E59:L59"/>
    <mergeCell ref="E58:L58"/>
    <mergeCell ref="A8:B9"/>
    <mergeCell ref="C8:E8"/>
    <mergeCell ref="F8:H8"/>
    <mergeCell ref="I8:K8"/>
    <mergeCell ref="L8:N8"/>
    <mergeCell ref="F48:I48"/>
    <mergeCell ref="F51:J51"/>
    <mergeCell ref="N51:O51"/>
    <mergeCell ref="A54:Q54"/>
    <mergeCell ref="A55:Q55"/>
    <mergeCell ref="A56:Q56"/>
    <mergeCell ref="A7:B7"/>
    <mergeCell ref="E7:L7"/>
    <mergeCell ref="A1:Q1"/>
    <mergeCell ref="A2:Q2"/>
    <mergeCell ref="A3:Q3"/>
    <mergeCell ref="E5:L5"/>
    <mergeCell ref="E6:L6"/>
  </mergeCells>
  <pageMargins left="0.25" right="0.25" top="0.75" bottom="0.75" header="0.3" footer="0.3"/>
  <pageSetup paperSize="9" scale="7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workbookViewId="0">
      <selection activeCell="C4" sqref="C4:G4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86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7" t="s">
        <v>6</v>
      </c>
      <c r="B4" s="187"/>
      <c r="C4" s="190" t="s">
        <v>215</v>
      </c>
      <c r="D4" s="190"/>
      <c r="E4" s="190"/>
      <c r="F4" s="190"/>
      <c r="G4" s="190"/>
      <c r="H4" s="3"/>
      <c r="I4" s="187" t="s">
        <v>3</v>
      </c>
      <c r="J4" s="187"/>
      <c r="K4" s="188" t="s">
        <v>59</v>
      </c>
      <c r="L4" s="188"/>
      <c r="M4" s="188"/>
      <c r="N4" s="188"/>
    </row>
    <row r="5" spans="1:14" ht="15.75">
      <c r="A5" s="187" t="s">
        <v>2</v>
      </c>
      <c r="B5" s="187"/>
      <c r="C5" s="190" t="s">
        <v>213</v>
      </c>
      <c r="D5" s="190"/>
      <c r="E5" s="190"/>
      <c r="F5" s="190"/>
      <c r="G5" s="190"/>
      <c r="H5" s="3"/>
      <c r="I5" s="187" t="s">
        <v>4</v>
      </c>
      <c r="J5" s="187"/>
      <c r="K5" s="188" t="s">
        <v>214</v>
      </c>
      <c r="L5" s="188"/>
      <c r="M5" s="188"/>
      <c r="N5" s="188"/>
    </row>
    <row r="6" spans="1:14" ht="15.75">
      <c r="A6" s="187" t="s">
        <v>37</v>
      </c>
      <c r="B6" s="187"/>
      <c r="C6" s="190" t="s">
        <v>57</v>
      </c>
      <c r="D6" s="190"/>
      <c r="E6" s="190"/>
      <c r="F6" s="190"/>
      <c r="G6" s="190"/>
      <c r="H6" s="3"/>
      <c r="I6" s="187" t="s">
        <v>5</v>
      </c>
      <c r="J6" s="187"/>
      <c r="K6" s="188">
        <f>COUNTA(B9:B46)</f>
        <v>38</v>
      </c>
      <c r="L6" s="188"/>
      <c r="M6" s="188"/>
      <c r="N6" s="188"/>
    </row>
    <row r="7" spans="1:14" ht="15.75">
      <c r="A7" s="1"/>
      <c r="B7" s="1"/>
      <c r="C7" s="1"/>
      <c r="D7" s="1"/>
      <c r="E7" s="1"/>
      <c r="F7" s="1"/>
    </row>
    <row r="8" spans="1:14" ht="15.75">
      <c r="A8" s="189" t="s">
        <v>40</v>
      </c>
      <c r="B8" s="189"/>
      <c r="C8" s="1"/>
      <c r="D8" s="1"/>
      <c r="E8" s="1"/>
      <c r="F8" s="1"/>
    </row>
    <row r="9" spans="1:14" ht="15.75">
      <c r="A9" s="4">
        <v>1</v>
      </c>
      <c r="B9" s="4" t="str">
        <f>'INPUT (2)'!B9:B46</f>
        <v>Almacen, Adrian Bosi</v>
      </c>
      <c r="C9" s="1"/>
      <c r="D9" s="1"/>
      <c r="E9" s="1"/>
      <c r="F9" s="1"/>
    </row>
    <row r="10" spans="1:14" ht="15.75">
      <c r="A10" s="4">
        <v>2</v>
      </c>
      <c r="B10" s="4" t="str">
        <f>'INPUT (2)'!B10:B46</f>
        <v>Araneta, Andrey Salvosa</v>
      </c>
      <c r="C10" s="1"/>
      <c r="D10" s="1"/>
      <c r="E10" s="1"/>
      <c r="F10" s="1"/>
    </row>
    <row r="11" spans="1:14" ht="15.75">
      <c r="A11" s="4">
        <v>3</v>
      </c>
      <c r="B11" s="4" t="str">
        <f>'INPUT (2)'!B11:B46</f>
        <v>Avila, Francis Reune Villalba</v>
      </c>
      <c r="C11" s="1"/>
      <c r="D11" s="1"/>
      <c r="E11" s="1"/>
      <c r="F11" s="1"/>
    </row>
    <row r="12" spans="1:14" ht="15.75">
      <c r="A12" s="4">
        <v>4</v>
      </c>
      <c r="B12" s="4" t="str">
        <f>'INPUT (2)'!B12:B46</f>
        <v>Azores, Star Angel Caparros</v>
      </c>
      <c r="C12" s="1"/>
      <c r="D12" s="1"/>
      <c r="E12" s="1"/>
      <c r="F12" s="1"/>
    </row>
    <row r="13" spans="1:14" ht="15.75">
      <c r="A13" s="4">
        <v>5</v>
      </c>
      <c r="B13" s="4" t="str">
        <f>'INPUT (2)'!B13:B46</f>
        <v>Barnuevo, Jame Marc Tabernilla</v>
      </c>
      <c r="C13" s="1"/>
      <c r="D13" s="1"/>
      <c r="E13" s="1"/>
      <c r="F13" s="1"/>
    </row>
    <row r="14" spans="1:14" ht="15.75">
      <c r="A14" s="4">
        <v>6</v>
      </c>
      <c r="B14" s="4" t="str">
        <f>'INPUT (2)'!B14:B46</f>
        <v>Calabano, Jedrick Pagana</v>
      </c>
      <c r="C14" s="1"/>
      <c r="D14" s="1"/>
      <c r="E14" s="1"/>
      <c r="F14" s="1"/>
    </row>
    <row r="15" spans="1:14" ht="15.75">
      <c r="A15" s="4">
        <v>7</v>
      </c>
      <c r="B15" s="4" t="str">
        <f>'INPUT (2)'!B15:B46</f>
        <v>Casao, David Andrew Saguirre</v>
      </c>
      <c r="C15" s="1"/>
      <c r="D15" s="1"/>
      <c r="E15" s="1"/>
      <c r="F15" s="1"/>
    </row>
    <row r="16" spans="1:14" ht="15.75">
      <c r="A16" s="4">
        <v>8</v>
      </c>
      <c r="B16" s="4" t="str">
        <f>'INPUT (2)'!B16:B46</f>
        <v>Casulla, Michael Joe Medinilla</v>
      </c>
      <c r="C16" s="1"/>
      <c r="D16" s="1"/>
      <c r="E16" s="1"/>
      <c r="F16" s="1"/>
    </row>
    <row r="17" spans="1:6" ht="15.75">
      <c r="A17" s="4">
        <v>9</v>
      </c>
      <c r="B17" s="4" t="str">
        <f>'INPUT (2)'!B17:B46</f>
        <v>Cosejo, Jhervy Miguel Buhian</v>
      </c>
      <c r="C17" s="1"/>
      <c r="D17" s="1"/>
      <c r="E17" s="1"/>
      <c r="F17" s="1"/>
    </row>
    <row r="18" spans="1:6" ht="15.75">
      <c r="A18" s="4">
        <v>10</v>
      </c>
      <c r="B18" s="4" t="str">
        <f>'INPUT (2)'!B18:B46</f>
        <v>De Las Alas, Vic Andrie Estremera</v>
      </c>
      <c r="C18" s="1"/>
      <c r="D18" s="1"/>
      <c r="E18" s="1"/>
      <c r="F18" s="1"/>
    </row>
    <row r="19" spans="1:6" ht="15.75">
      <c r="A19" s="4">
        <v>11</v>
      </c>
      <c r="B19" s="4" t="str">
        <f>'INPUT (2)'!B19:B46</f>
        <v>De Lumban, Marvel Archilles Esmiller</v>
      </c>
      <c r="C19" s="1"/>
      <c r="D19" s="1"/>
      <c r="E19" s="1"/>
      <c r="F19" s="1"/>
    </row>
    <row r="20" spans="1:6" ht="15.75">
      <c r="A20" s="4">
        <v>12</v>
      </c>
      <c r="B20" s="4" t="str">
        <f>'INPUT (2)'!B20:B46</f>
        <v>Del Prado, Jiero Vryan Angeles</v>
      </c>
      <c r="C20" s="1"/>
      <c r="D20" s="1"/>
      <c r="E20" s="1"/>
      <c r="F20" s="1"/>
    </row>
    <row r="21" spans="1:6" ht="15.75">
      <c r="A21" s="4">
        <v>13</v>
      </c>
      <c r="B21" s="4" t="str">
        <f>'INPUT (2)'!B21:B46</f>
        <v>Dirain, Kharl Christian Dioneda</v>
      </c>
      <c r="C21" s="1"/>
      <c r="D21" s="1"/>
      <c r="E21" s="1"/>
      <c r="F21" s="1"/>
    </row>
    <row r="22" spans="1:6" ht="15.75">
      <c r="A22" s="4">
        <v>14</v>
      </c>
      <c r="B22" s="4" t="str">
        <f>'INPUT (2)'!B22:B47</f>
        <v>Duhapa, Mica Juvenile Llamo</v>
      </c>
      <c r="C22" s="1"/>
      <c r="D22" s="1"/>
      <c r="E22" s="1"/>
      <c r="F22" s="1"/>
    </row>
    <row r="23" spans="1:6" ht="15.75">
      <c r="A23" s="4">
        <v>15</v>
      </c>
      <c r="B23" s="4" t="str">
        <f>'INPUT (2)'!B23:B48</f>
        <v>Formalejo, Leslie an De Luna</v>
      </c>
      <c r="C23" s="1"/>
      <c r="D23" s="1"/>
      <c r="E23" s="1"/>
      <c r="F23" s="1"/>
    </row>
    <row r="24" spans="1:6" ht="15.75">
      <c r="A24" s="4">
        <v>16</v>
      </c>
      <c r="B24" s="4" t="str">
        <f>'INPUT (2)'!B24:B49</f>
        <v>Glodoviza, John Lorenz Ayaton</v>
      </c>
      <c r="C24" s="1"/>
      <c r="D24" s="1"/>
      <c r="E24" s="1"/>
      <c r="F24" s="1"/>
    </row>
    <row r="25" spans="1:6" ht="15.75">
      <c r="A25" s="4">
        <v>17</v>
      </c>
      <c r="B25" s="4" t="str">
        <f>'INPUT (2)'!B25:B50</f>
        <v>Gunay, CherryRose Duenas</v>
      </c>
      <c r="C25" s="1"/>
      <c r="D25" s="1"/>
      <c r="E25" s="1"/>
      <c r="F25" s="1"/>
    </row>
    <row r="26" spans="1:6" ht="15.75">
      <c r="A26" s="4">
        <v>18</v>
      </c>
      <c r="B26" s="4" t="str">
        <f>'INPUT (2)'!B26:B51</f>
        <v>Hernandez, Norilyn Escamillas</v>
      </c>
      <c r="C26" s="1"/>
      <c r="D26" s="1"/>
      <c r="E26" s="1"/>
      <c r="F26" s="1"/>
    </row>
    <row r="27" spans="1:6" ht="15.75">
      <c r="A27" s="4">
        <v>19</v>
      </c>
      <c r="B27" s="4" t="str">
        <f>'INPUT (2)'!B27:B52</f>
        <v>Libranda, Joey Alva</v>
      </c>
      <c r="C27" s="1"/>
      <c r="D27" s="1"/>
      <c r="E27" s="1"/>
      <c r="F27" s="1"/>
    </row>
    <row r="28" spans="1:6" ht="15.75">
      <c r="A28" s="4">
        <v>20</v>
      </c>
      <c r="B28" s="4" t="str">
        <f>'INPUT (2)'!B28:B53</f>
        <v>Malubay, Crisha Mae Aquino</v>
      </c>
      <c r="C28" s="1"/>
      <c r="D28" s="1"/>
      <c r="E28" s="1"/>
      <c r="F28" s="1"/>
    </row>
    <row r="29" spans="1:6" ht="15.75">
      <c r="A29" s="4">
        <v>21</v>
      </c>
      <c r="B29" s="4" t="str">
        <f>'INPUT (2)'!B29:B54</f>
        <v>Mecija, Brent Paul Obleada</v>
      </c>
      <c r="C29" s="1"/>
      <c r="D29" s="1"/>
      <c r="E29" s="1"/>
      <c r="F29" s="1"/>
    </row>
    <row r="30" spans="1:6" ht="15.75">
      <c r="A30" s="4">
        <v>22</v>
      </c>
      <c r="B30" s="4" t="str">
        <f>'INPUT (2)'!B30:B55</f>
        <v>Mendoza, Maria Ellyz</v>
      </c>
      <c r="C30" s="1"/>
      <c r="D30" s="1"/>
      <c r="E30" s="1"/>
      <c r="F30" s="1"/>
    </row>
    <row r="31" spans="1:6" ht="15.75">
      <c r="A31" s="4">
        <v>23</v>
      </c>
      <c r="B31" s="4" t="str">
        <f>'INPUT (2)'!B31:B56</f>
        <v>Orbeta, Ramielle Antonette Ravina</v>
      </c>
      <c r="C31" s="1"/>
      <c r="D31" s="1"/>
      <c r="E31" s="1"/>
      <c r="F31" s="1"/>
    </row>
    <row r="32" spans="1:6" ht="15.75">
      <c r="A32" s="4">
        <v>24</v>
      </c>
      <c r="B32" s="4" t="str">
        <f>'INPUT (2)'!B32:B57</f>
        <v>Par, Jeffrey Gocalen</v>
      </c>
      <c r="C32" s="1"/>
      <c r="D32" s="1"/>
      <c r="E32" s="1"/>
      <c r="F32" s="1"/>
    </row>
    <row r="33" spans="1:6" ht="15.75">
      <c r="A33" s="4">
        <v>25</v>
      </c>
      <c r="B33" s="4" t="str">
        <f>'INPUT (2)'!B33:B58</f>
        <v>Parian, Iyah Karel Bendo</v>
      </c>
      <c r="C33" s="1"/>
      <c r="D33" s="1"/>
      <c r="E33" s="1"/>
      <c r="F33" s="1"/>
    </row>
    <row r="34" spans="1:6" ht="15.75">
      <c r="A34" s="4">
        <v>26</v>
      </c>
      <c r="B34" s="4" t="str">
        <f>'INPUT (2)'!B34:B59</f>
        <v>Paroan, Yosefa Perry R.</v>
      </c>
      <c r="C34" s="1"/>
      <c r="D34" s="1"/>
      <c r="E34" s="1"/>
      <c r="F34" s="1"/>
    </row>
    <row r="35" spans="1:6" ht="15.75">
      <c r="A35" s="4">
        <v>27</v>
      </c>
      <c r="B35" s="4" t="str">
        <f>'INPUT (2)'!B35:B60</f>
        <v>Parungao, Laurence Aron Apoin</v>
      </c>
      <c r="C35" s="1"/>
      <c r="D35" s="1"/>
      <c r="E35" s="1"/>
      <c r="F35" s="1"/>
    </row>
    <row r="36" spans="1:6" ht="15.75">
      <c r="A36" s="4">
        <v>28</v>
      </c>
      <c r="B36" s="4" t="str">
        <f>'INPUT (2)'!B36:B61</f>
        <v>Peñarada, Ryan CJ Segui</v>
      </c>
      <c r="C36" s="1"/>
      <c r="D36" s="1"/>
      <c r="E36" s="1"/>
      <c r="F36" s="1"/>
    </row>
    <row r="37" spans="1:6" ht="15.75">
      <c r="A37" s="4">
        <v>29</v>
      </c>
      <c r="B37" s="4" t="str">
        <f>'INPUT (2)'!B37:B62</f>
        <v>Periña, Iahnna Fielle Antone</v>
      </c>
      <c r="C37" s="1"/>
      <c r="D37" s="1"/>
      <c r="E37" s="1"/>
      <c r="F37" s="1"/>
    </row>
    <row r="38" spans="1:6" ht="15.75">
      <c r="A38" s="4">
        <v>30</v>
      </c>
      <c r="B38" s="4" t="str">
        <f>'INPUT (2)'!B38:B63</f>
        <v>Pitas, Elaiza Belle Encallado</v>
      </c>
      <c r="C38" s="1"/>
      <c r="D38" s="1"/>
      <c r="E38" s="1"/>
      <c r="F38" s="1"/>
    </row>
    <row r="39" spans="1:6" ht="15.75">
      <c r="A39" s="4">
        <v>31</v>
      </c>
      <c r="B39" s="4" t="str">
        <f>'INPUT (2)'!B39:B64</f>
        <v>Salvanera, Frenz Andrea Rosales</v>
      </c>
      <c r="C39" s="1"/>
      <c r="D39" s="1"/>
      <c r="E39" s="1"/>
      <c r="F39" s="1"/>
    </row>
    <row r="40" spans="1:6" ht="15.75">
      <c r="A40" s="4">
        <v>32</v>
      </c>
      <c r="B40" s="4" t="str">
        <f>'INPUT (2)'!B40:B65</f>
        <v>Sante, John Felix Asis</v>
      </c>
      <c r="C40" s="1"/>
      <c r="D40" s="1"/>
      <c r="E40" s="1"/>
      <c r="F40" s="1"/>
    </row>
    <row r="41" spans="1:6" ht="15.75">
      <c r="A41" s="4">
        <v>33</v>
      </c>
      <c r="B41" s="4" t="str">
        <f>'INPUT (2)'!B41:B66</f>
        <v>Santos, Jessie Jean Ladines</v>
      </c>
      <c r="C41" s="1"/>
      <c r="D41" s="1"/>
      <c r="E41" s="1"/>
      <c r="F41" s="1"/>
    </row>
    <row r="42" spans="1:6" ht="15.75">
      <c r="A42" s="4">
        <v>34</v>
      </c>
      <c r="B42" s="4" t="str">
        <f>'INPUT (2)'!B42:B67</f>
        <v>Solis, Romeo JR. Billones</v>
      </c>
      <c r="C42" s="1"/>
      <c r="D42" s="1"/>
      <c r="E42" s="1"/>
      <c r="F42" s="1"/>
    </row>
    <row r="43" spans="1:6" ht="15.75">
      <c r="A43" s="4">
        <v>35</v>
      </c>
      <c r="B43" s="4" t="str">
        <f>'INPUT (2)'!B43:B68</f>
        <v>Sumilang, John Andrei Lucing</v>
      </c>
      <c r="C43" s="1"/>
      <c r="D43" s="1"/>
      <c r="E43" s="1"/>
      <c r="F43" s="1"/>
    </row>
    <row r="44" spans="1:6" ht="15.75">
      <c r="A44" s="4">
        <v>36</v>
      </c>
      <c r="B44" s="4" t="str">
        <f>'INPUT (2)'!B44:B69</f>
        <v>Tan, Naomi Kate Espejo</v>
      </c>
      <c r="C44" s="1"/>
      <c r="D44" s="1"/>
      <c r="E44" s="1"/>
      <c r="F44" s="1"/>
    </row>
    <row r="45" spans="1:6" ht="15.75">
      <c r="A45" s="4">
        <v>37</v>
      </c>
      <c r="B45" s="4" t="str">
        <f>'INPUT (2)'!B45:B70</f>
        <v>Vendiola Arym Sherwin Rodas</v>
      </c>
      <c r="C45" s="1"/>
      <c r="D45" s="1"/>
      <c r="E45" s="1"/>
      <c r="F45" s="1"/>
    </row>
    <row r="46" spans="1:6" ht="15.75">
      <c r="A46" s="4">
        <v>38</v>
      </c>
      <c r="B46" s="4" t="str">
        <f>'INPUT (2)'!B46:B71</f>
        <v>Villamor, James Ryan Umali</v>
      </c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B48" s="1"/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8:B8"/>
    <mergeCell ref="K6:N6"/>
    <mergeCell ref="C4:G4"/>
    <mergeCell ref="C5:G5"/>
    <mergeCell ref="C6:G6"/>
    <mergeCell ref="I4:J4"/>
    <mergeCell ref="I5:J5"/>
    <mergeCell ref="I6:J6"/>
    <mergeCell ref="A2:N2"/>
    <mergeCell ref="A4:B4"/>
    <mergeCell ref="A5:B5"/>
    <mergeCell ref="A6:B6"/>
    <mergeCell ref="K4:N4"/>
    <mergeCell ref="K5:N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CZ61"/>
  <sheetViews>
    <sheetView view="pageBreakPreview" topLeftCell="A7" zoomScale="145" zoomScaleNormal="115" zoomScaleSheetLayoutView="145" workbookViewId="0">
      <pane xSplit="2" topLeftCell="AL1" activePane="topRight" state="frozen"/>
      <selection pane="topRight" activeCell="AL11" sqref="AL11"/>
    </sheetView>
  </sheetViews>
  <sheetFormatPr defaultRowHeight="15.75"/>
  <cols>
    <col min="1" max="1" width="3.140625" customWidth="1"/>
    <col min="2" max="2" width="41.5703125" style="148" customWidth="1"/>
    <col min="3" max="6" width="3.7109375" customWidth="1"/>
    <col min="7" max="8" width="3.7109375" hidden="1" customWidth="1"/>
    <col min="9" max="32" width="3.7109375" customWidth="1"/>
    <col min="33" max="33" width="6.5703125" customWidth="1"/>
    <col min="34" max="34" width="7.28515625" customWidth="1"/>
    <col min="35" max="35" width="6.140625" customWidth="1"/>
    <col min="36" max="36" width="6.5703125" customWidth="1"/>
    <col min="37" max="47" width="3.7109375" customWidth="1"/>
    <col min="48" max="66" width="3.7109375" hidden="1" customWidth="1"/>
    <col min="67" max="67" width="6.5703125" customWidth="1"/>
    <col min="68" max="68" width="7.28515625" customWidth="1"/>
    <col min="69" max="69" width="6.140625" customWidth="1"/>
    <col min="70" max="70" width="6.5703125" customWidth="1"/>
    <col min="71" max="72" width="3.7109375" customWidth="1"/>
    <col min="73" max="73" width="3.28515625" customWidth="1"/>
    <col min="74" max="100" width="3.7109375" customWidth="1"/>
    <col min="101" max="101" width="6.5703125" customWidth="1"/>
    <col min="102" max="102" width="7.28515625" customWidth="1"/>
    <col min="103" max="103" width="6.140625" customWidth="1"/>
    <col min="104" max="104" width="6.5703125" customWidth="1"/>
    <col min="105" max="120" width="3.7109375" customWidth="1"/>
  </cols>
  <sheetData>
    <row r="1" spans="1:104" ht="18.75" customHeight="1" thickBot="1">
      <c r="B1" s="10"/>
      <c r="C1" s="224" t="s">
        <v>36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 t="s">
        <v>36</v>
      </c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 t="s">
        <v>36</v>
      </c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</row>
    <row r="2" spans="1:104" ht="47.25" customHeight="1">
      <c r="B2" s="205"/>
      <c r="C2" s="217" t="s">
        <v>7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9"/>
      <c r="AK2" s="217" t="s">
        <v>7</v>
      </c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9"/>
      <c r="BS2" s="217" t="s">
        <v>7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18"/>
      <c r="CV2" s="218"/>
      <c r="CW2" s="218"/>
      <c r="CX2" s="218"/>
      <c r="CY2" s="218"/>
      <c r="CZ2" s="219"/>
    </row>
    <row r="3" spans="1:104" ht="13.5" customHeight="1">
      <c r="B3" s="206"/>
      <c r="C3" s="209"/>
      <c r="D3" s="210"/>
      <c r="E3" s="210"/>
      <c r="F3" s="210"/>
      <c r="G3" s="210"/>
      <c r="H3" s="210"/>
      <c r="I3" s="210"/>
      <c r="J3" s="210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0"/>
      <c r="Z3" s="210"/>
      <c r="AA3" s="210"/>
      <c r="AB3" s="210"/>
      <c r="AC3" s="210"/>
      <c r="AD3" s="210"/>
      <c r="AE3" s="211"/>
      <c r="AF3" s="211"/>
      <c r="AG3" s="211"/>
      <c r="AH3" s="211"/>
      <c r="AI3" s="211"/>
      <c r="AJ3" s="212"/>
      <c r="AK3" s="209"/>
      <c r="AL3" s="210"/>
      <c r="AM3" s="210"/>
      <c r="AN3" s="210"/>
      <c r="AO3" s="210"/>
      <c r="AP3" s="210"/>
      <c r="AQ3" s="210"/>
      <c r="AR3" s="210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0"/>
      <c r="BH3" s="210"/>
      <c r="BI3" s="210"/>
      <c r="BJ3" s="210"/>
      <c r="BK3" s="210"/>
      <c r="BL3" s="210"/>
      <c r="BM3" s="211"/>
      <c r="BN3" s="211"/>
      <c r="BO3" s="211"/>
      <c r="BP3" s="211"/>
      <c r="BQ3" s="211"/>
      <c r="BR3" s="212"/>
      <c r="BS3" s="209"/>
      <c r="BT3" s="210"/>
      <c r="BU3" s="210"/>
      <c r="BV3" s="210"/>
      <c r="BW3" s="210"/>
      <c r="BX3" s="210"/>
      <c r="BY3" s="210"/>
      <c r="BZ3" s="210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0"/>
      <c r="CP3" s="210"/>
      <c r="CQ3" s="210"/>
      <c r="CR3" s="210"/>
      <c r="CS3" s="210"/>
      <c r="CT3" s="210"/>
      <c r="CU3" s="211"/>
      <c r="CV3" s="211"/>
      <c r="CW3" s="211"/>
      <c r="CX3" s="211"/>
      <c r="CY3" s="211"/>
      <c r="CZ3" s="212"/>
    </row>
    <row r="4" spans="1:104" ht="15" customHeight="1">
      <c r="B4" s="206"/>
      <c r="C4" s="223" t="s">
        <v>1</v>
      </c>
      <c r="D4" s="221"/>
      <c r="E4" s="221"/>
      <c r="F4" s="221"/>
      <c r="G4" s="221"/>
      <c r="H4" s="221"/>
      <c r="I4" s="221"/>
      <c r="J4" s="221"/>
      <c r="K4" s="222" t="str">
        <f>INPUT!$C$4</f>
        <v>2nd Semester AY. 2024-2025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5"/>
      <c r="Z4" s="220" t="s">
        <v>3</v>
      </c>
      <c r="AA4" s="221"/>
      <c r="AB4" s="221"/>
      <c r="AC4" s="221"/>
      <c r="AD4" s="221"/>
      <c r="AE4" s="216" t="str">
        <f>INPUT!$K$4</f>
        <v>2nd Year - BSIT</v>
      </c>
      <c r="AF4" s="211"/>
      <c r="AG4" s="211"/>
      <c r="AH4" s="211"/>
      <c r="AI4" s="211"/>
      <c r="AJ4" s="66"/>
      <c r="AK4" s="223" t="s">
        <v>1</v>
      </c>
      <c r="AL4" s="221"/>
      <c r="AM4" s="221"/>
      <c r="AN4" s="221"/>
      <c r="AO4" s="221"/>
      <c r="AP4" s="221"/>
      <c r="AQ4" s="221"/>
      <c r="AR4" s="221"/>
      <c r="AS4" s="222" t="str">
        <f>INPUT!$C$4</f>
        <v>2nd Semester AY. 2024-2025</v>
      </c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5"/>
      <c r="BH4" s="220" t="s">
        <v>3</v>
      </c>
      <c r="BI4" s="221"/>
      <c r="BJ4" s="221"/>
      <c r="BK4" s="221"/>
      <c r="BL4" s="221"/>
      <c r="BM4" s="216" t="str">
        <f>INPUT!$K$4</f>
        <v>2nd Year - BSIT</v>
      </c>
      <c r="BN4" s="211"/>
      <c r="BO4" s="211"/>
      <c r="BP4" s="211"/>
      <c r="BQ4" s="211"/>
      <c r="BR4" s="65">
        <f>BM6</f>
        <v>2</v>
      </c>
      <c r="BS4" s="223" t="s">
        <v>1</v>
      </c>
      <c r="BT4" s="221"/>
      <c r="BU4" s="221"/>
      <c r="BV4" s="221"/>
      <c r="BW4" s="221"/>
      <c r="BX4" s="221"/>
      <c r="BY4" s="221"/>
      <c r="BZ4" s="221"/>
      <c r="CA4" s="222" t="str">
        <f>INPUT!$C$4</f>
        <v>2nd Semester AY. 2024-2025</v>
      </c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5"/>
      <c r="CP4" s="220" t="s">
        <v>3</v>
      </c>
      <c r="CQ4" s="221"/>
      <c r="CR4" s="221"/>
      <c r="CS4" s="221"/>
      <c r="CT4" s="221"/>
      <c r="CU4" s="216" t="str">
        <f>INPUT!$K$4</f>
        <v>2nd Year - BSIT</v>
      </c>
      <c r="CV4" s="211"/>
      <c r="CW4" s="211"/>
      <c r="CX4" s="211"/>
      <c r="CY4" s="211"/>
      <c r="CZ4" s="66"/>
    </row>
    <row r="5" spans="1:104" ht="15" customHeight="1">
      <c r="B5" s="206"/>
      <c r="C5" s="223" t="s">
        <v>2</v>
      </c>
      <c r="D5" s="221"/>
      <c r="E5" s="221"/>
      <c r="F5" s="221"/>
      <c r="G5" s="221"/>
      <c r="H5" s="221"/>
      <c r="I5" s="221"/>
      <c r="J5" s="221"/>
      <c r="K5" s="222" t="str">
        <f>INPUT!$C$5</f>
        <v>ITE10 - Front End Development</v>
      </c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5"/>
      <c r="Z5" s="220" t="s">
        <v>4</v>
      </c>
      <c r="AA5" s="221"/>
      <c r="AB5" s="221"/>
      <c r="AC5" s="221"/>
      <c r="AD5" s="221"/>
      <c r="AE5" s="216" t="str">
        <f>INPUT!$K$5</f>
        <v>M-W/ 10:30AM - 1:30PM</v>
      </c>
      <c r="AF5" s="211"/>
      <c r="AG5" s="211"/>
      <c r="AH5" s="211"/>
      <c r="AI5" s="211"/>
      <c r="AJ5" s="66"/>
      <c r="AK5" s="223" t="s">
        <v>2</v>
      </c>
      <c r="AL5" s="221"/>
      <c r="AM5" s="221"/>
      <c r="AN5" s="221"/>
      <c r="AO5" s="221"/>
      <c r="AP5" s="221"/>
      <c r="AQ5" s="221"/>
      <c r="AR5" s="221"/>
      <c r="AS5" s="222" t="str">
        <f>INPUT!$C$5</f>
        <v>ITE10 - Front End Development</v>
      </c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5"/>
      <c r="BH5" s="220" t="s">
        <v>4</v>
      </c>
      <c r="BI5" s="221"/>
      <c r="BJ5" s="221"/>
      <c r="BK5" s="221"/>
      <c r="BL5" s="221"/>
      <c r="BM5" s="216" t="str">
        <f>INPUT!$K$5</f>
        <v>M-W/ 10:30AM - 1:30PM</v>
      </c>
      <c r="BN5" s="211"/>
      <c r="BO5" s="211"/>
      <c r="BP5" s="211"/>
      <c r="BQ5" s="211"/>
      <c r="BR5" s="65"/>
      <c r="BS5" s="223" t="s">
        <v>2</v>
      </c>
      <c r="BT5" s="221"/>
      <c r="BU5" s="221"/>
      <c r="BV5" s="221"/>
      <c r="BW5" s="221"/>
      <c r="BX5" s="221"/>
      <c r="BY5" s="221"/>
      <c r="BZ5" s="221"/>
      <c r="CA5" s="222" t="str">
        <f>INPUT!$C$5</f>
        <v>ITE10 - Front End Development</v>
      </c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5"/>
      <c r="CP5" s="220" t="s">
        <v>4</v>
      </c>
      <c r="CQ5" s="221"/>
      <c r="CR5" s="221"/>
      <c r="CS5" s="221"/>
      <c r="CT5" s="221"/>
      <c r="CU5" s="216" t="str">
        <f>INPUT!$K$5</f>
        <v>M-W/ 10:30AM - 1:30PM</v>
      </c>
      <c r="CV5" s="211"/>
      <c r="CW5" s="211"/>
      <c r="CX5" s="211"/>
      <c r="CY5" s="211"/>
      <c r="CZ5" s="66"/>
    </row>
    <row r="6" spans="1:104" ht="15">
      <c r="B6" s="206"/>
      <c r="C6" s="223" t="s">
        <v>38</v>
      </c>
      <c r="D6" s="221"/>
      <c r="E6" s="221"/>
      <c r="F6" s="221"/>
      <c r="G6" s="221"/>
      <c r="H6" s="221"/>
      <c r="I6" s="221"/>
      <c r="J6" s="221"/>
      <c r="K6" s="222" t="str">
        <f>INPUT!$C$6</f>
        <v>Jomer R. Samson</v>
      </c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5"/>
      <c r="Z6" s="220" t="s">
        <v>42</v>
      </c>
      <c r="AA6" s="221"/>
      <c r="AB6" s="221"/>
      <c r="AC6" s="221"/>
      <c r="AD6" s="221"/>
      <c r="AE6" s="216">
        <f>COUNT(C9:AF10)</f>
        <v>7</v>
      </c>
      <c r="AF6" s="211"/>
      <c r="AG6" s="211"/>
      <c r="AH6" s="211"/>
      <c r="AI6" s="211"/>
      <c r="AJ6" s="65">
        <f>AE6</f>
        <v>7</v>
      </c>
      <c r="AK6" s="223" t="s">
        <v>13</v>
      </c>
      <c r="AL6" s="221"/>
      <c r="AM6" s="221"/>
      <c r="AN6" s="221"/>
      <c r="AO6" s="221"/>
      <c r="AP6" s="221"/>
      <c r="AQ6" s="221"/>
      <c r="AR6" s="221"/>
      <c r="AS6" s="222" t="str">
        <f>INPUT!$C$6</f>
        <v>Jomer R. Samson</v>
      </c>
      <c r="AT6" s="222"/>
      <c r="AU6" s="222"/>
      <c r="AV6" s="222"/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5"/>
      <c r="BH6" s="220" t="s">
        <v>41</v>
      </c>
      <c r="BI6" s="221"/>
      <c r="BJ6" s="221"/>
      <c r="BK6" s="221"/>
      <c r="BL6" s="221"/>
      <c r="BM6" s="216">
        <f>COUNT(AK9:BN10)</f>
        <v>2</v>
      </c>
      <c r="BN6" s="211"/>
      <c r="BO6" s="211"/>
      <c r="BP6" s="211"/>
      <c r="BQ6" s="211"/>
      <c r="BR6" s="65">
        <f>BM6</f>
        <v>2</v>
      </c>
      <c r="BS6" s="223" t="s">
        <v>13</v>
      </c>
      <c r="BT6" s="221"/>
      <c r="BU6" s="221"/>
      <c r="BV6" s="221"/>
      <c r="BW6" s="221"/>
      <c r="BX6" s="221"/>
      <c r="BY6" s="221"/>
      <c r="BZ6" s="221"/>
      <c r="CA6" s="222" t="str">
        <f>INPUT!$C$6</f>
        <v>Jomer R. Samson</v>
      </c>
      <c r="CB6" s="222"/>
      <c r="CC6" s="222"/>
      <c r="CD6" s="222"/>
      <c r="CE6" s="222"/>
      <c r="CF6" s="222"/>
      <c r="CG6" s="222"/>
      <c r="CH6" s="222"/>
      <c r="CI6" s="222"/>
      <c r="CJ6" s="222"/>
      <c r="CK6" s="222"/>
      <c r="CL6" s="222"/>
      <c r="CM6" s="222"/>
      <c r="CN6" s="222"/>
      <c r="CO6" s="5"/>
      <c r="CP6" s="220" t="s">
        <v>42</v>
      </c>
      <c r="CQ6" s="221"/>
      <c r="CR6" s="221"/>
      <c r="CS6" s="221"/>
      <c r="CT6" s="221"/>
      <c r="CU6" s="216">
        <f>COUNT(BS9:CV10)</f>
        <v>0</v>
      </c>
      <c r="CV6" s="211"/>
      <c r="CW6" s="211"/>
      <c r="CX6" s="211"/>
      <c r="CY6" s="211"/>
      <c r="CZ6" s="66">
        <f>CU6</f>
        <v>0</v>
      </c>
    </row>
    <row r="7" spans="1:104" ht="7.5" customHeight="1">
      <c r="B7" s="206"/>
      <c r="C7" s="213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5"/>
      <c r="AK7" s="213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5"/>
      <c r="BS7" s="213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4"/>
      <c r="CP7" s="214"/>
      <c r="CQ7" s="214"/>
      <c r="CR7" s="214"/>
      <c r="CS7" s="214"/>
      <c r="CT7" s="214"/>
      <c r="CU7" s="214"/>
      <c r="CV7" s="214"/>
      <c r="CW7" s="214"/>
      <c r="CX7" s="214"/>
      <c r="CY7" s="214"/>
      <c r="CZ7" s="215"/>
    </row>
    <row r="8" spans="1:104" ht="17.25" customHeight="1" thickBot="1">
      <c r="B8" s="206"/>
      <c r="C8" s="225" t="s">
        <v>11</v>
      </c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7"/>
      <c r="AK8" s="225" t="s">
        <v>12</v>
      </c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7"/>
      <c r="BS8" s="225" t="s">
        <v>14</v>
      </c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  <c r="CU8" s="226"/>
      <c r="CV8" s="226"/>
      <c r="CW8" s="226"/>
      <c r="CX8" s="226"/>
      <c r="CY8" s="226"/>
      <c r="CZ8" s="227"/>
    </row>
    <row r="9" spans="1:104" ht="44.25" customHeight="1">
      <c r="B9" s="207" t="s">
        <v>40</v>
      </c>
      <c r="C9" s="193">
        <v>45698</v>
      </c>
      <c r="D9" s="191">
        <v>45700</v>
      </c>
      <c r="E9" s="191">
        <v>45700</v>
      </c>
      <c r="F9" s="191">
        <v>45705</v>
      </c>
      <c r="G9" s="191"/>
      <c r="H9" s="191"/>
      <c r="I9" s="191">
        <v>45712</v>
      </c>
      <c r="J9" s="191">
        <v>45714</v>
      </c>
      <c r="K9" s="191">
        <v>45719</v>
      </c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5"/>
      <c r="AG9" s="197" t="s">
        <v>8</v>
      </c>
      <c r="AH9" s="199" t="s">
        <v>9</v>
      </c>
      <c r="AI9" s="201" t="s">
        <v>10</v>
      </c>
      <c r="AJ9" s="203" t="s">
        <v>35</v>
      </c>
      <c r="AK9" s="193">
        <v>45747</v>
      </c>
      <c r="AL9" s="191">
        <v>45749</v>
      </c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5"/>
      <c r="BO9" s="197" t="s">
        <v>8</v>
      </c>
      <c r="BP9" s="199" t="s">
        <v>9</v>
      </c>
      <c r="BQ9" s="201" t="s">
        <v>10</v>
      </c>
      <c r="BR9" s="203" t="s">
        <v>35</v>
      </c>
      <c r="BS9" s="193"/>
      <c r="BT9" s="191"/>
      <c r="BU9" s="191"/>
      <c r="BV9" s="191"/>
      <c r="BW9" s="191"/>
      <c r="BX9" s="191"/>
      <c r="BY9" s="191"/>
      <c r="BZ9" s="191"/>
      <c r="CA9" s="191"/>
      <c r="CB9" s="191"/>
      <c r="CC9" s="191"/>
      <c r="CD9" s="191"/>
      <c r="CE9" s="191"/>
      <c r="CF9" s="191"/>
      <c r="CG9" s="191"/>
      <c r="CH9" s="191"/>
      <c r="CI9" s="191"/>
      <c r="CJ9" s="191"/>
      <c r="CK9" s="191"/>
      <c r="CL9" s="191"/>
      <c r="CM9" s="191"/>
      <c r="CN9" s="191"/>
      <c r="CO9" s="191"/>
      <c r="CP9" s="191"/>
      <c r="CQ9" s="191"/>
      <c r="CR9" s="191"/>
      <c r="CS9" s="191"/>
      <c r="CT9" s="191"/>
      <c r="CU9" s="191"/>
      <c r="CV9" s="195"/>
      <c r="CW9" s="197" t="s">
        <v>8</v>
      </c>
      <c r="CX9" s="199" t="s">
        <v>9</v>
      </c>
      <c r="CY9" s="201" t="s">
        <v>10</v>
      </c>
      <c r="CZ9" s="203" t="s">
        <v>35</v>
      </c>
    </row>
    <row r="10" spans="1:104" ht="15.75" customHeight="1" thickBot="1">
      <c r="B10" s="208"/>
      <c r="C10" s="194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6"/>
      <c r="AG10" s="198"/>
      <c r="AH10" s="200"/>
      <c r="AI10" s="202"/>
      <c r="AJ10" s="204"/>
      <c r="AK10" s="194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2"/>
      <c r="BN10" s="196"/>
      <c r="BO10" s="198"/>
      <c r="BP10" s="200"/>
      <c r="BQ10" s="202"/>
      <c r="BR10" s="204"/>
      <c r="BS10" s="194"/>
      <c r="BT10" s="192"/>
      <c r="BU10" s="192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6"/>
      <c r="CW10" s="198"/>
      <c r="CX10" s="200"/>
      <c r="CY10" s="202"/>
      <c r="CZ10" s="204"/>
    </row>
    <row r="11" spans="1:104">
      <c r="A11">
        <v>1</v>
      </c>
      <c r="B11" s="145" t="str">
        <f>VLOOKUP(A11,INPUT!A9:B46,2,FALSE)</f>
        <v>Almacen, Adrian Bosi</v>
      </c>
      <c r="C11" s="6"/>
      <c r="D11" s="7" t="s">
        <v>186</v>
      </c>
      <c r="E11" s="7" t="s">
        <v>186</v>
      </c>
      <c r="F11" s="7"/>
      <c r="G11" s="8"/>
      <c r="H11" s="8"/>
      <c r="I11" s="8"/>
      <c r="J11" s="8" t="s">
        <v>186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11">
        <f>COUNTIF(C11:AF11,"P")</f>
        <v>3</v>
      </c>
      <c r="AH11" s="12">
        <f>COUNTIF(C11:AF11,"E")</f>
        <v>0</v>
      </c>
      <c r="AI11" s="13">
        <f>COUNTIF(C11:AF11,"A")</f>
        <v>0</v>
      </c>
      <c r="AJ11" s="14">
        <f>(AG11/SUM(AG11:AI11))</f>
        <v>1</v>
      </c>
      <c r="AK11" s="6"/>
      <c r="AL11" s="7"/>
      <c r="AM11" s="7"/>
      <c r="AN11" s="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9"/>
      <c r="BO11" s="11">
        <f>COUNTIF(AK11:BN11,"P")</f>
        <v>0</v>
      </c>
      <c r="BP11" s="12">
        <f>COUNTIF(AK11:BN11,"E")</f>
        <v>0</v>
      </c>
      <c r="BQ11" s="13">
        <f>COUNTIF(AK11:BN11,"A")</f>
        <v>0</v>
      </c>
      <c r="BR11" s="14" t="e">
        <f>(BO11/SUM(BO11:BQ11))</f>
        <v>#DIV/0!</v>
      </c>
      <c r="BS11" s="6"/>
      <c r="BT11" s="7"/>
      <c r="BU11" s="7"/>
      <c r="BV11" s="7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9"/>
      <c r="CW11" s="11">
        <f>COUNTIF(BS11:CV11,"P")</f>
        <v>0</v>
      </c>
      <c r="CX11" s="12">
        <f>COUNTIF(BS11:CV11,"E")</f>
        <v>0</v>
      </c>
      <c r="CY11" s="13">
        <f>COUNTIF(BS11:CV11,"A")</f>
        <v>0</v>
      </c>
      <c r="CZ11" s="14" t="e">
        <f>(CW11/SUM(CW11:CY11))</f>
        <v>#DIV/0!</v>
      </c>
    </row>
    <row r="12" spans="1:104">
      <c r="A12">
        <v>2</v>
      </c>
      <c r="B12" s="147" t="str">
        <f>VLOOKUP(A12,INPUT!A10:B47,2,FALSE)</f>
        <v>Araneta, Andrey Salvosa</v>
      </c>
      <c r="C12" s="6"/>
      <c r="D12" s="7" t="s">
        <v>186</v>
      </c>
      <c r="E12" s="7" t="s">
        <v>186</v>
      </c>
      <c r="F12" s="7"/>
      <c r="G12" s="8"/>
      <c r="H12" s="8"/>
      <c r="I12" s="8"/>
      <c r="J12" s="8" t="s">
        <v>194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11">
        <f t="shared" ref="AG12:AG48" si="0">COUNTIF(C12:AF12,"P")</f>
        <v>3</v>
      </c>
      <c r="AH12" s="12">
        <f t="shared" ref="AH12:AH48" si="1">COUNTIF(C12:AF12,"E")</f>
        <v>0</v>
      </c>
      <c r="AI12" s="13">
        <f t="shared" ref="AI12:AI48" si="2">COUNTIF(C12:AF12,"A")</f>
        <v>0</v>
      </c>
      <c r="AJ12" s="14">
        <f t="shared" ref="AJ12:AJ48" si="3">(AG12/SUM(AG12:AI12))</f>
        <v>1</v>
      </c>
      <c r="AK12" s="6"/>
      <c r="AL12" s="7"/>
      <c r="AM12" s="7"/>
      <c r="AN12" s="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9"/>
      <c r="BO12" s="11">
        <f t="shared" ref="BO12:BO48" si="4">COUNTIF(AK12:BN12,"P")</f>
        <v>0</v>
      </c>
      <c r="BP12" s="12">
        <f t="shared" ref="BP12:BP48" si="5">COUNTIF(AK12:BN12,"E")</f>
        <v>0</v>
      </c>
      <c r="BQ12" s="13">
        <f t="shared" ref="BQ12:BQ48" si="6">COUNTIF(AK12:BN12,"A")</f>
        <v>0</v>
      </c>
      <c r="BR12" s="14" t="e">
        <f t="shared" ref="BR12:BR48" si="7">(BO12/SUM(BO12:BQ12))</f>
        <v>#DIV/0!</v>
      </c>
      <c r="BS12" s="6"/>
      <c r="BT12" s="7"/>
      <c r="BU12" s="7"/>
      <c r="BV12" s="7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9"/>
      <c r="CW12" s="11">
        <f t="shared" ref="CW12:CW48" si="8">COUNTIF(BS12:CV12,"P")</f>
        <v>0</v>
      </c>
      <c r="CX12" s="12">
        <f t="shared" ref="CX12:CX48" si="9">COUNTIF(BS12:CV12,"E")</f>
        <v>0</v>
      </c>
      <c r="CY12" s="13">
        <f t="shared" ref="CY12:CY48" si="10">COUNTIF(BS12:CV12,"A")</f>
        <v>0</v>
      </c>
      <c r="CZ12" s="14" t="e">
        <f t="shared" ref="CZ12:CZ48" si="11">(CW12/SUM(CW12:CY12))</f>
        <v>#DIV/0!</v>
      </c>
    </row>
    <row r="13" spans="1:104">
      <c r="A13">
        <v>3</v>
      </c>
      <c r="B13" s="147" t="str">
        <f>VLOOKUP(A13,INPUT!A11:B48,2,FALSE)</f>
        <v>Avila, Francis Reune Villalba</v>
      </c>
      <c r="C13" s="6"/>
      <c r="D13" s="7" t="s">
        <v>186</v>
      </c>
      <c r="E13" s="7" t="s">
        <v>186</v>
      </c>
      <c r="F13" s="7"/>
      <c r="G13" s="8"/>
      <c r="H13" s="8"/>
      <c r="I13" s="8"/>
      <c r="J13" s="8" t="s">
        <v>194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11">
        <f t="shared" si="0"/>
        <v>3</v>
      </c>
      <c r="AH13" s="12">
        <f t="shared" si="1"/>
        <v>0</v>
      </c>
      <c r="AI13" s="13">
        <f t="shared" si="2"/>
        <v>0</v>
      </c>
      <c r="AJ13" s="14">
        <f t="shared" si="3"/>
        <v>1</v>
      </c>
      <c r="AK13" s="6"/>
      <c r="AL13" s="7"/>
      <c r="AM13" s="7"/>
      <c r="AN13" s="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9"/>
      <c r="BO13" s="11">
        <f t="shared" si="4"/>
        <v>0</v>
      </c>
      <c r="BP13" s="12">
        <f t="shared" si="5"/>
        <v>0</v>
      </c>
      <c r="BQ13" s="13">
        <f t="shared" si="6"/>
        <v>0</v>
      </c>
      <c r="BR13" s="14" t="e">
        <f t="shared" si="7"/>
        <v>#DIV/0!</v>
      </c>
      <c r="BS13" s="6"/>
      <c r="BT13" s="7"/>
      <c r="BU13" s="7"/>
      <c r="BV13" s="7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9"/>
      <c r="CW13" s="11">
        <f t="shared" si="8"/>
        <v>0</v>
      </c>
      <c r="CX13" s="12">
        <f t="shared" si="9"/>
        <v>0</v>
      </c>
      <c r="CY13" s="13">
        <f t="shared" si="10"/>
        <v>0</v>
      </c>
      <c r="CZ13" s="14" t="e">
        <f t="shared" si="11"/>
        <v>#DIV/0!</v>
      </c>
    </row>
    <row r="14" spans="1:104">
      <c r="A14">
        <v>4</v>
      </c>
      <c r="B14" s="147" t="str">
        <f>VLOOKUP(A14,INPUT!A12:B49,2,FALSE)</f>
        <v>Azores, Star Angel Caparros</v>
      </c>
      <c r="C14" s="6"/>
      <c r="D14" s="7" t="s">
        <v>186</v>
      </c>
      <c r="E14" s="7" t="s">
        <v>186</v>
      </c>
      <c r="F14" s="7"/>
      <c r="G14" s="8"/>
      <c r="H14" s="8"/>
      <c r="I14" s="8"/>
      <c r="J14" s="8" t="s">
        <v>186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11">
        <f t="shared" si="0"/>
        <v>3</v>
      </c>
      <c r="AH14" s="12">
        <f t="shared" si="1"/>
        <v>0</v>
      </c>
      <c r="AI14" s="13">
        <f t="shared" si="2"/>
        <v>0</v>
      </c>
      <c r="AJ14" s="14">
        <f t="shared" si="3"/>
        <v>1</v>
      </c>
      <c r="AK14" s="6"/>
      <c r="AL14" s="7"/>
      <c r="AM14" s="7"/>
      <c r="AN14" s="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9"/>
      <c r="BO14" s="11">
        <f t="shared" si="4"/>
        <v>0</v>
      </c>
      <c r="BP14" s="12">
        <f t="shared" si="5"/>
        <v>0</v>
      </c>
      <c r="BQ14" s="13">
        <f t="shared" si="6"/>
        <v>0</v>
      </c>
      <c r="BR14" s="14" t="e">
        <f t="shared" si="7"/>
        <v>#DIV/0!</v>
      </c>
      <c r="BS14" s="6"/>
      <c r="BT14" s="7"/>
      <c r="BU14" s="7"/>
      <c r="BV14" s="7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9"/>
      <c r="CW14" s="11">
        <f t="shared" si="8"/>
        <v>0</v>
      </c>
      <c r="CX14" s="12">
        <f t="shared" si="9"/>
        <v>0</v>
      </c>
      <c r="CY14" s="13">
        <f t="shared" si="10"/>
        <v>0</v>
      </c>
      <c r="CZ14" s="14" t="e">
        <f t="shared" si="11"/>
        <v>#DIV/0!</v>
      </c>
    </row>
    <row r="15" spans="1:104" ht="16.5" thickBot="1">
      <c r="A15">
        <v>5</v>
      </c>
      <c r="B15" s="146" t="str">
        <f>VLOOKUP(A15,INPUT!A13:B50,2,FALSE)</f>
        <v>Barnuevo, Jame Marc Tabernilla</v>
      </c>
      <c r="C15" s="6"/>
      <c r="D15" s="7" t="s">
        <v>186</v>
      </c>
      <c r="E15" s="7" t="s">
        <v>186</v>
      </c>
      <c r="F15" s="7"/>
      <c r="G15" s="8"/>
      <c r="H15" s="8"/>
      <c r="I15" s="8"/>
      <c r="J15" s="8" t="s">
        <v>194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  <c r="AG15" s="11">
        <f t="shared" si="0"/>
        <v>3</v>
      </c>
      <c r="AH15" s="12">
        <f t="shared" si="1"/>
        <v>0</v>
      </c>
      <c r="AI15" s="13">
        <f t="shared" si="2"/>
        <v>0</v>
      </c>
      <c r="AJ15" s="14">
        <f t="shared" si="3"/>
        <v>1</v>
      </c>
      <c r="AK15" s="6"/>
      <c r="AL15" s="7"/>
      <c r="AM15" s="7"/>
      <c r="AN15" s="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9"/>
      <c r="BO15" s="11">
        <f t="shared" si="4"/>
        <v>0</v>
      </c>
      <c r="BP15" s="12">
        <f t="shared" si="5"/>
        <v>0</v>
      </c>
      <c r="BQ15" s="13">
        <f t="shared" si="6"/>
        <v>0</v>
      </c>
      <c r="BR15" s="14" t="e">
        <f t="shared" si="7"/>
        <v>#DIV/0!</v>
      </c>
      <c r="BS15" s="6"/>
      <c r="BT15" s="7"/>
      <c r="BU15" s="7"/>
      <c r="BV15" s="7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9"/>
      <c r="CW15" s="11">
        <f t="shared" si="8"/>
        <v>0</v>
      </c>
      <c r="CX15" s="12">
        <f t="shared" si="9"/>
        <v>0</v>
      </c>
      <c r="CY15" s="13">
        <f t="shared" si="10"/>
        <v>0</v>
      </c>
      <c r="CZ15" s="14" t="e">
        <f t="shared" si="11"/>
        <v>#DIV/0!</v>
      </c>
    </row>
    <row r="16" spans="1:104">
      <c r="A16">
        <v>6</v>
      </c>
      <c r="B16" s="145" t="str">
        <f>VLOOKUP(A16,INPUT!A14:B51,2,FALSE)</f>
        <v>Calabano, Jedrick Pagana</v>
      </c>
      <c r="C16" s="6"/>
      <c r="D16" s="7" t="s">
        <v>186</v>
      </c>
      <c r="E16" s="7" t="s">
        <v>186</v>
      </c>
      <c r="F16" s="7"/>
      <c r="G16" s="8"/>
      <c r="H16" s="8"/>
      <c r="I16" s="8"/>
      <c r="J16" s="8" t="s">
        <v>186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  <c r="AG16" s="11">
        <f t="shared" si="0"/>
        <v>3</v>
      </c>
      <c r="AH16" s="12">
        <f t="shared" si="1"/>
        <v>0</v>
      </c>
      <c r="AI16" s="13">
        <f t="shared" si="2"/>
        <v>0</v>
      </c>
      <c r="AJ16" s="14">
        <f t="shared" si="3"/>
        <v>1</v>
      </c>
      <c r="AK16" s="6"/>
      <c r="AL16" s="7"/>
      <c r="AM16" s="7"/>
      <c r="AN16" s="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9"/>
      <c r="BO16" s="11">
        <f t="shared" si="4"/>
        <v>0</v>
      </c>
      <c r="BP16" s="12">
        <f t="shared" si="5"/>
        <v>0</v>
      </c>
      <c r="BQ16" s="13">
        <f t="shared" si="6"/>
        <v>0</v>
      </c>
      <c r="BR16" s="14" t="e">
        <f t="shared" si="7"/>
        <v>#DIV/0!</v>
      </c>
      <c r="BS16" s="6"/>
      <c r="BT16" s="7"/>
      <c r="BU16" s="7"/>
      <c r="BV16" s="7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9"/>
      <c r="CW16" s="11">
        <f t="shared" si="8"/>
        <v>0</v>
      </c>
      <c r="CX16" s="12">
        <f t="shared" si="9"/>
        <v>0</v>
      </c>
      <c r="CY16" s="13">
        <f t="shared" si="10"/>
        <v>0</v>
      </c>
      <c r="CZ16" s="14" t="e">
        <f t="shared" si="11"/>
        <v>#DIV/0!</v>
      </c>
    </row>
    <row r="17" spans="1:104">
      <c r="A17">
        <v>7</v>
      </c>
      <c r="B17" s="147" t="str">
        <f>VLOOKUP(A17,INPUT!A15:B52,2,FALSE)</f>
        <v>Casao, David Andrew Saguirre</v>
      </c>
      <c r="C17" s="6"/>
      <c r="D17" s="7" t="s">
        <v>186</v>
      </c>
      <c r="E17" s="7" t="s">
        <v>186</v>
      </c>
      <c r="F17" s="7"/>
      <c r="G17" s="8"/>
      <c r="H17" s="8"/>
      <c r="I17" s="8"/>
      <c r="J17" s="8" t="s">
        <v>194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  <c r="AG17" s="11">
        <f t="shared" si="0"/>
        <v>3</v>
      </c>
      <c r="AH17" s="12">
        <f t="shared" si="1"/>
        <v>0</v>
      </c>
      <c r="AI17" s="13">
        <f t="shared" si="2"/>
        <v>0</v>
      </c>
      <c r="AJ17" s="14">
        <f t="shared" si="3"/>
        <v>1</v>
      </c>
      <c r="AK17" s="6"/>
      <c r="AL17" s="7"/>
      <c r="AM17" s="7"/>
      <c r="AN17" s="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9"/>
      <c r="BO17" s="11">
        <f t="shared" si="4"/>
        <v>0</v>
      </c>
      <c r="BP17" s="12">
        <f t="shared" si="5"/>
        <v>0</v>
      </c>
      <c r="BQ17" s="13">
        <f t="shared" si="6"/>
        <v>0</v>
      </c>
      <c r="BR17" s="14" t="e">
        <f t="shared" si="7"/>
        <v>#DIV/0!</v>
      </c>
      <c r="BS17" s="6"/>
      <c r="BT17" s="7"/>
      <c r="BU17" s="7"/>
      <c r="BV17" s="7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9"/>
      <c r="CW17" s="11">
        <f t="shared" si="8"/>
        <v>0</v>
      </c>
      <c r="CX17" s="12">
        <f t="shared" si="9"/>
        <v>0</v>
      </c>
      <c r="CY17" s="13">
        <f t="shared" si="10"/>
        <v>0</v>
      </c>
      <c r="CZ17" s="14" t="e">
        <f t="shared" si="11"/>
        <v>#DIV/0!</v>
      </c>
    </row>
    <row r="18" spans="1:104">
      <c r="A18">
        <v>8</v>
      </c>
      <c r="B18" s="147" t="str">
        <f>VLOOKUP(A18,INPUT!A16:B53,2,FALSE)</f>
        <v>Casulla, Michael Joe Medinilla</v>
      </c>
      <c r="C18" s="6"/>
      <c r="D18" s="7" t="s">
        <v>186</v>
      </c>
      <c r="E18" s="7" t="s">
        <v>186</v>
      </c>
      <c r="F18" s="7"/>
      <c r="G18" s="8"/>
      <c r="H18" s="8"/>
      <c r="I18" s="8"/>
      <c r="J18" s="8" t="s">
        <v>186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11">
        <f t="shared" si="0"/>
        <v>3</v>
      </c>
      <c r="AH18" s="12">
        <f t="shared" si="1"/>
        <v>0</v>
      </c>
      <c r="AI18" s="13">
        <f t="shared" si="2"/>
        <v>0</v>
      </c>
      <c r="AJ18" s="14">
        <f t="shared" si="3"/>
        <v>1</v>
      </c>
      <c r="AK18" s="6"/>
      <c r="AL18" s="7"/>
      <c r="AM18" s="7"/>
      <c r="AN18" s="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9"/>
      <c r="BO18" s="11">
        <f t="shared" si="4"/>
        <v>0</v>
      </c>
      <c r="BP18" s="12">
        <f t="shared" si="5"/>
        <v>0</v>
      </c>
      <c r="BQ18" s="13">
        <f t="shared" si="6"/>
        <v>0</v>
      </c>
      <c r="BR18" s="14" t="e">
        <f t="shared" si="7"/>
        <v>#DIV/0!</v>
      </c>
      <c r="BS18" s="6"/>
      <c r="BT18" s="7"/>
      <c r="BU18" s="7"/>
      <c r="BV18" s="7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9"/>
      <c r="CW18" s="11">
        <f t="shared" si="8"/>
        <v>0</v>
      </c>
      <c r="CX18" s="12">
        <f t="shared" si="9"/>
        <v>0</v>
      </c>
      <c r="CY18" s="13">
        <f t="shared" si="10"/>
        <v>0</v>
      </c>
      <c r="CZ18" s="14" t="e">
        <f t="shared" si="11"/>
        <v>#DIV/0!</v>
      </c>
    </row>
    <row r="19" spans="1:104">
      <c r="A19">
        <v>9</v>
      </c>
      <c r="B19" s="147" t="str">
        <f>VLOOKUP(A19,INPUT!A17:B54,2,FALSE)</f>
        <v>Cosejo, Jhervy Miguel Buhian</v>
      </c>
      <c r="C19" s="6"/>
      <c r="D19" s="7" t="s">
        <v>186</v>
      </c>
      <c r="E19" s="7" t="s">
        <v>186</v>
      </c>
      <c r="F19" s="7"/>
      <c r="G19" s="8"/>
      <c r="H19" s="8"/>
      <c r="I19" s="8"/>
      <c r="J19" s="8" t="s">
        <v>194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  <c r="AG19" s="11">
        <f t="shared" si="0"/>
        <v>3</v>
      </c>
      <c r="AH19" s="12">
        <f t="shared" si="1"/>
        <v>0</v>
      </c>
      <c r="AI19" s="13">
        <f t="shared" si="2"/>
        <v>0</v>
      </c>
      <c r="AJ19" s="14">
        <f t="shared" si="3"/>
        <v>1</v>
      </c>
      <c r="AK19" s="6"/>
      <c r="AL19" s="7"/>
      <c r="AM19" s="7"/>
      <c r="AN19" s="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9"/>
      <c r="BO19" s="11">
        <f t="shared" si="4"/>
        <v>0</v>
      </c>
      <c r="BP19" s="12">
        <f t="shared" si="5"/>
        <v>0</v>
      </c>
      <c r="BQ19" s="13">
        <f t="shared" si="6"/>
        <v>0</v>
      </c>
      <c r="BR19" s="14" t="e">
        <f t="shared" si="7"/>
        <v>#DIV/0!</v>
      </c>
      <c r="BS19" s="6"/>
      <c r="BT19" s="7"/>
      <c r="BU19" s="7"/>
      <c r="BV19" s="7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9"/>
      <c r="CW19" s="11">
        <f t="shared" si="8"/>
        <v>0</v>
      </c>
      <c r="CX19" s="12">
        <f t="shared" si="9"/>
        <v>0</v>
      </c>
      <c r="CY19" s="13">
        <f t="shared" si="10"/>
        <v>0</v>
      </c>
      <c r="CZ19" s="14" t="e">
        <f t="shared" si="11"/>
        <v>#DIV/0!</v>
      </c>
    </row>
    <row r="20" spans="1:104" ht="16.5" thickBot="1">
      <c r="A20">
        <v>10</v>
      </c>
      <c r="B20" s="146" t="str">
        <f>VLOOKUP(A20,INPUT!A18:B55,2,FALSE)</f>
        <v>De Las Alas, Vic Andrie Estremera</v>
      </c>
      <c r="C20" s="6"/>
      <c r="D20" s="7" t="s">
        <v>186</v>
      </c>
      <c r="E20" s="7" t="s">
        <v>186</v>
      </c>
      <c r="F20" s="7"/>
      <c r="G20" s="8"/>
      <c r="H20" s="8"/>
      <c r="I20" s="8"/>
      <c r="J20" s="8" t="s">
        <v>186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11">
        <f t="shared" si="0"/>
        <v>3</v>
      </c>
      <c r="AH20" s="12">
        <f t="shared" si="1"/>
        <v>0</v>
      </c>
      <c r="AI20" s="13">
        <f t="shared" si="2"/>
        <v>0</v>
      </c>
      <c r="AJ20" s="14">
        <f t="shared" si="3"/>
        <v>1</v>
      </c>
      <c r="AK20" s="6"/>
      <c r="AL20" s="7"/>
      <c r="AM20" s="7"/>
      <c r="AN20" s="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9"/>
      <c r="BO20" s="11">
        <f t="shared" si="4"/>
        <v>0</v>
      </c>
      <c r="BP20" s="12">
        <f t="shared" si="5"/>
        <v>0</v>
      </c>
      <c r="BQ20" s="13">
        <f t="shared" si="6"/>
        <v>0</v>
      </c>
      <c r="BR20" s="14" t="e">
        <f t="shared" si="7"/>
        <v>#DIV/0!</v>
      </c>
      <c r="BS20" s="6"/>
      <c r="BT20" s="7"/>
      <c r="BU20" s="7"/>
      <c r="BV20" s="7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9"/>
      <c r="CW20" s="11">
        <f t="shared" si="8"/>
        <v>0</v>
      </c>
      <c r="CX20" s="12">
        <f t="shared" si="9"/>
        <v>0</v>
      </c>
      <c r="CY20" s="13">
        <f t="shared" si="10"/>
        <v>0</v>
      </c>
      <c r="CZ20" s="14" t="e">
        <f t="shared" si="11"/>
        <v>#DIV/0!</v>
      </c>
    </row>
    <row r="21" spans="1:104">
      <c r="A21">
        <v>11</v>
      </c>
      <c r="B21" s="145" t="str">
        <f>VLOOKUP(A21,INPUT!A19:B56,2,FALSE)</f>
        <v>De Lumban, Marvel Archilles Esmiller</v>
      </c>
      <c r="C21" s="6"/>
      <c r="D21" s="7" t="s">
        <v>186</v>
      </c>
      <c r="E21" s="7" t="s">
        <v>186</v>
      </c>
      <c r="F21" s="7"/>
      <c r="G21" s="8"/>
      <c r="H21" s="8"/>
      <c r="I21" s="8"/>
      <c r="J21" s="8" t="s">
        <v>194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11">
        <f t="shared" si="0"/>
        <v>3</v>
      </c>
      <c r="AH21" s="12">
        <f t="shared" si="1"/>
        <v>0</v>
      </c>
      <c r="AI21" s="13">
        <f t="shared" si="2"/>
        <v>0</v>
      </c>
      <c r="AJ21" s="14">
        <f t="shared" si="3"/>
        <v>1</v>
      </c>
      <c r="AK21" s="6"/>
      <c r="AL21" s="7"/>
      <c r="AM21" s="7"/>
      <c r="AN21" s="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9"/>
      <c r="BO21" s="11">
        <f t="shared" si="4"/>
        <v>0</v>
      </c>
      <c r="BP21" s="12">
        <f t="shared" si="5"/>
        <v>0</v>
      </c>
      <c r="BQ21" s="13">
        <f t="shared" si="6"/>
        <v>0</v>
      </c>
      <c r="BR21" s="14" t="e">
        <f t="shared" si="7"/>
        <v>#DIV/0!</v>
      </c>
      <c r="BS21" s="6"/>
      <c r="BT21" s="7"/>
      <c r="BU21" s="7"/>
      <c r="BV21" s="7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9"/>
      <c r="CW21" s="11">
        <f t="shared" si="8"/>
        <v>0</v>
      </c>
      <c r="CX21" s="12">
        <f t="shared" si="9"/>
        <v>0</v>
      </c>
      <c r="CY21" s="13">
        <f t="shared" si="10"/>
        <v>0</v>
      </c>
      <c r="CZ21" s="14" t="e">
        <f t="shared" si="11"/>
        <v>#DIV/0!</v>
      </c>
    </row>
    <row r="22" spans="1:104">
      <c r="A22">
        <v>12</v>
      </c>
      <c r="B22" s="147" t="str">
        <f>VLOOKUP(A22,INPUT!A20:B57,2,FALSE)</f>
        <v>Del Prado, Jiero Vryan Angeles</v>
      </c>
      <c r="C22" s="6"/>
      <c r="D22" s="7" t="s">
        <v>186</v>
      </c>
      <c r="E22" s="7" t="s">
        <v>186</v>
      </c>
      <c r="F22" s="7"/>
      <c r="G22" s="8"/>
      <c r="H22" s="8"/>
      <c r="I22" s="8"/>
      <c r="J22" s="8" t="s">
        <v>186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11">
        <f t="shared" si="0"/>
        <v>3</v>
      </c>
      <c r="AH22" s="12">
        <f t="shared" si="1"/>
        <v>0</v>
      </c>
      <c r="AI22" s="13">
        <f t="shared" si="2"/>
        <v>0</v>
      </c>
      <c r="AJ22" s="14">
        <f t="shared" si="3"/>
        <v>1</v>
      </c>
      <c r="AK22" s="6"/>
      <c r="AL22" s="7"/>
      <c r="AM22" s="7"/>
      <c r="AN22" s="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9"/>
      <c r="BO22" s="11">
        <f t="shared" si="4"/>
        <v>0</v>
      </c>
      <c r="BP22" s="12">
        <f t="shared" si="5"/>
        <v>0</v>
      </c>
      <c r="BQ22" s="13">
        <f t="shared" si="6"/>
        <v>0</v>
      </c>
      <c r="BR22" s="14" t="e">
        <f t="shared" si="7"/>
        <v>#DIV/0!</v>
      </c>
      <c r="BS22" s="6"/>
      <c r="BT22" s="7"/>
      <c r="BU22" s="7"/>
      <c r="BV22" s="7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9"/>
      <c r="CW22" s="11">
        <f t="shared" si="8"/>
        <v>0</v>
      </c>
      <c r="CX22" s="12">
        <f t="shared" si="9"/>
        <v>0</v>
      </c>
      <c r="CY22" s="13">
        <f t="shared" si="10"/>
        <v>0</v>
      </c>
      <c r="CZ22" s="14" t="e">
        <f t="shared" si="11"/>
        <v>#DIV/0!</v>
      </c>
    </row>
    <row r="23" spans="1:104">
      <c r="A23">
        <v>13</v>
      </c>
      <c r="B23" s="147" t="str">
        <f>VLOOKUP(A23,INPUT!A21:B58,2,FALSE)</f>
        <v>Dirain, Kharl Christian Dioneda</v>
      </c>
      <c r="C23" s="6"/>
      <c r="D23" s="7" t="s">
        <v>186</v>
      </c>
      <c r="E23" s="7" t="s">
        <v>186</v>
      </c>
      <c r="F23" s="7"/>
      <c r="G23" s="8"/>
      <c r="H23" s="8"/>
      <c r="I23" s="8"/>
      <c r="J23" s="8" t="s">
        <v>186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11">
        <f t="shared" si="0"/>
        <v>3</v>
      </c>
      <c r="AH23" s="12">
        <f t="shared" si="1"/>
        <v>0</v>
      </c>
      <c r="AI23" s="13">
        <f t="shared" si="2"/>
        <v>0</v>
      </c>
      <c r="AJ23" s="14">
        <f t="shared" si="3"/>
        <v>1</v>
      </c>
      <c r="AK23" s="6"/>
      <c r="AL23" s="7"/>
      <c r="AM23" s="7"/>
      <c r="AN23" s="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9"/>
      <c r="BO23" s="11">
        <f t="shared" si="4"/>
        <v>0</v>
      </c>
      <c r="BP23" s="12">
        <f t="shared" si="5"/>
        <v>0</v>
      </c>
      <c r="BQ23" s="13">
        <f t="shared" si="6"/>
        <v>0</v>
      </c>
      <c r="BR23" s="14" t="e">
        <f t="shared" si="7"/>
        <v>#DIV/0!</v>
      </c>
      <c r="BS23" s="6"/>
      <c r="BT23" s="7"/>
      <c r="BU23" s="7"/>
      <c r="BV23" s="7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9"/>
      <c r="CW23" s="11">
        <f t="shared" si="8"/>
        <v>0</v>
      </c>
      <c r="CX23" s="12">
        <f t="shared" si="9"/>
        <v>0</v>
      </c>
      <c r="CY23" s="13">
        <f t="shared" si="10"/>
        <v>0</v>
      </c>
      <c r="CZ23" s="14" t="e">
        <f t="shared" si="11"/>
        <v>#DIV/0!</v>
      </c>
    </row>
    <row r="24" spans="1:104">
      <c r="A24">
        <v>14</v>
      </c>
      <c r="B24" s="147" t="str">
        <f>VLOOKUP(A24,INPUT!A22:B59,2,FALSE)</f>
        <v>Duhapa, Mica Juvenile Llamo</v>
      </c>
      <c r="C24" s="6"/>
      <c r="D24" s="7" t="s">
        <v>186</v>
      </c>
      <c r="E24" s="7" t="s">
        <v>186</v>
      </c>
      <c r="F24" s="7"/>
      <c r="G24" s="8"/>
      <c r="H24" s="8"/>
      <c r="I24" s="8"/>
      <c r="J24" s="8" t="s">
        <v>186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11">
        <f t="shared" si="0"/>
        <v>3</v>
      </c>
      <c r="AH24" s="12">
        <f t="shared" si="1"/>
        <v>0</v>
      </c>
      <c r="AI24" s="13">
        <f t="shared" si="2"/>
        <v>0</v>
      </c>
      <c r="AJ24" s="14">
        <f t="shared" si="3"/>
        <v>1</v>
      </c>
      <c r="AK24" s="6"/>
      <c r="AL24" s="7"/>
      <c r="AM24" s="7"/>
      <c r="AN24" s="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9"/>
      <c r="BO24" s="11">
        <f t="shared" si="4"/>
        <v>0</v>
      </c>
      <c r="BP24" s="12">
        <f t="shared" si="5"/>
        <v>0</v>
      </c>
      <c r="BQ24" s="13">
        <f t="shared" si="6"/>
        <v>0</v>
      </c>
      <c r="BR24" s="14" t="e">
        <f t="shared" si="7"/>
        <v>#DIV/0!</v>
      </c>
      <c r="BS24" s="6"/>
      <c r="BT24" s="7"/>
      <c r="BU24" s="7"/>
      <c r="BV24" s="7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9"/>
      <c r="CW24" s="11">
        <f t="shared" si="8"/>
        <v>0</v>
      </c>
      <c r="CX24" s="12">
        <f t="shared" si="9"/>
        <v>0</v>
      </c>
      <c r="CY24" s="13">
        <f t="shared" si="10"/>
        <v>0</v>
      </c>
      <c r="CZ24" s="14" t="e">
        <f t="shared" si="11"/>
        <v>#DIV/0!</v>
      </c>
    </row>
    <row r="25" spans="1:104" ht="16.5" thickBot="1">
      <c r="A25">
        <v>15</v>
      </c>
      <c r="B25" s="146" t="str">
        <f>VLOOKUP(A25,INPUT!A23:B60,2,FALSE)</f>
        <v>Formalejo, Leslie an De Luna</v>
      </c>
      <c r="C25" s="6"/>
      <c r="D25" s="7" t="s">
        <v>186</v>
      </c>
      <c r="E25" s="7" t="s">
        <v>186</v>
      </c>
      <c r="F25" s="7"/>
      <c r="G25" s="8"/>
      <c r="H25" s="8"/>
      <c r="I25" s="8"/>
      <c r="J25" s="8" t="s">
        <v>186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  <c r="AG25" s="11">
        <f t="shared" si="0"/>
        <v>3</v>
      </c>
      <c r="AH25" s="12">
        <f t="shared" si="1"/>
        <v>0</v>
      </c>
      <c r="AI25" s="13">
        <f t="shared" si="2"/>
        <v>0</v>
      </c>
      <c r="AJ25" s="14">
        <f t="shared" si="3"/>
        <v>1</v>
      </c>
      <c r="AK25" s="6"/>
      <c r="AL25" s="7"/>
      <c r="AM25" s="7"/>
      <c r="AN25" s="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9"/>
      <c r="BO25" s="11">
        <f t="shared" si="4"/>
        <v>0</v>
      </c>
      <c r="BP25" s="12">
        <f t="shared" si="5"/>
        <v>0</v>
      </c>
      <c r="BQ25" s="13">
        <f t="shared" si="6"/>
        <v>0</v>
      </c>
      <c r="BR25" s="14" t="e">
        <f t="shared" si="7"/>
        <v>#DIV/0!</v>
      </c>
      <c r="BS25" s="6"/>
      <c r="BT25" s="7"/>
      <c r="BU25" s="7"/>
      <c r="BV25" s="7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9"/>
      <c r="CW25" s="11">
        <f t="shared" si="8"/>
        <v>0</v>
      </c>
      <c r="CX25" s="12">
        <f t="shared" si="9"/>
        <v>0</v>
      </c>
      <c r="CY25" s="13">
        <f t="shared" si="10"/>
        <v>0</v>
      </c>
      <c r="CZ25" s="14" t="e">
        <f t="shared" si="11"/>
        <v>#DIV/0!</v>
      </c>
    </row>
    <row r="26" spans="1:104">
      <c r="A26">
        <v>16</v>
      </c>
      <c r="B26" s="145" t="str">
        <f>VLOOKUP(A26,INPUT!A24:B61,2,FALSE)</f>
        <v>Glodoviza, John Lorenz Ayaton</v>
      </c>
      <c r="C26" s="6"/>
      <c r="D26" s="7" t="s">
        <v>186</v>
      </c>
      <c r="E26" s="7" t="s">
        <v>186</v>
      </c>
      <c r="F26" s="7"/>
      <c r="G26" s="8"/>
      <c r="H26" s="8"/>
      <c r="I26" s="8"/>
      <c r="J26" s="8" t="s">
        <v>186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/>
      <c r="AG26" s="11">
        <f t="shared" si="0"/>
        <v>3</v>
      </c>
      <c r="AH26" s="12">
        <f t="shared" si="1"/>
        <v>0</v>
      </c>
      <c r="AI26" s="13">
        <f t="shared" si="2"/>
        <v>0</v>
      </c>
      <c r="AJ26" s="14">
        <f t="shared" si="3"/>
        <v>1</v>
      </c>
      <c r="AK26" s="6"/>
      <c r="AL26" s="7"/>
      <c r="AM26" s="7"/>
      <c r="AN26" s="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9"/>
      <c r="BO26" s="11">
        <f t="shared" si="4"/>
        <v>0</v>
      </c>
      <c r="BP26" s="12">
        <f t="shared" si="5"/>
        <v>0</v>
      </c>
      <c r="BQ26" s="13">
        <f t="shared" si="6"/>
        <v>0</v>
      </c>
      <c r="BR26" s="14" t="e">
        <f t="shared" si="7"/>
        <v>#DIV/0!</v>
      </c>
      <c r="BS26" s="6"/>
      <c r="BT26" s="7"/>
      <c r="BU26" s="7"/>
      <c r="BV26" s="7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9"/>
      <c r="CW26" s="11">
        <f t="shared" si="8"/>
        <v>0</v>
      </c>
      <c r="CX26" s="12">
        <f t="shared" si="9"/>
        <v>0</v>
      </c>
      <c r="CY26" s="13">
        <f t="shared" si="10"/>
        <v>0</v>
      </c>
      <c r="CZ26" s="14" t="e">
        <f t="shared" si="11"/>
        <v>#DIV/0!</v>
      </c>
    </row>
    <row r="27" spans="1:104">
      <c r="A27">
        <v>17</v>
      </c>
      <c r="B27" s="147" t="str">
        <f>VLOOKUP(A27,INPUT!A25:B62,2,FALSE)</f>
        <v>Gunay, CherryRose Duenas</v>
      </c>
      <c r="C27" s="6"/>
      <c r="D27" s="7" t="s">
        <v>186</v>
      </c>
      <c r="E27" s="7" t="s">
        <v>186</v>
      </c>
      <c r="F27" s="7"/>
      <c r="G27" s="8"/>
      <c r="H27" s="8"/>
      <c r="I27" s="8"/>
      <c r="J27" s="8" t="s">
        <v>186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/>
      <c r="AG27" s="11">
        <f t="shared" si="0"/>
        <v>3</v>
      </c>
      <c r="AH27" s="12">
        <f t="shared" si="1"/>
        <v>0</v>
      </c>
      <c r="AI27" s="13">
        <f t="shared" si="2"/>
        <v>0</v>
      </c>
      <c r="AJ27" s="14">
        <f t="shared" si="3"/>
        <v>1</v>
      </c>
      <c r="AK27" s="6"/>
      <c r="AL27" s="7"/>
      <c r="AM27" s="7"/>
      <c r="AN27" s="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9"/>
      <c r="BO27" s="11">
        <f t="shared" si="4"/>
        <v>0</v>
      </c>
      <c r="BP27" s="12">
        <f t="shared" si="5"/>
        <v>0</v>
      </c>
      <c r="BQ27" s="13">
        <f t="shared" si="6"/>
        <v>0</v>
      </c>
      <c r="BR27" s="14" t="e">
        <f t="shared" si="7"/>
        <v>#DIV/0!</v>
      </c>
      <c r="BS27" s="6"/>
      <c r="BT27" s="7"/>
      <c r="BU27" s="7"/>
      <c r="BV27" s="7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9"/>
      <c r="CW27" s="11">
        <f t="shared" si="8"/>
        <v>0</v>
      </c>
      <c r="CX27" s="12">
        <f t="shared" si="9"/>
        <v>0</v>
      </c>
      <c r="CY27" s="13">
        <f t="shared" si="10"/>
        <v>0</v>
      </c>
      <c r="CZ27" s="14" t="e">
        <f t="shared" si="11"/>
        <v>#DIV/0!</v>
      </c>
    </row>
    <row r="28" spans="1:104">
      <c r="A28">
        <v>18</v>
      </c>
      <c r="B28" s="147" t="str">
        <f>VLOOKUP(A28,INPUT!A26:B63,2,FALSE)</f>
        <v>Hernandez, Norilyn Escamillas</v>
      </c>
      <c r="C28" s="6"/>
      <c r="D28" s="7" t="s">
        <v>186</v>
      </c>
      <c r="E28" s="7" t="s">
        <v>186</v>
      </c>
      <c r="F28" s="7"/>
      <c r="G28" s="8"/>
      <c r="H28" s="8"/>
      <c r="I28" s="8"/>
      <c r="J28" s="8" t="s">
        <v>186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/>
      <c r="AG28" s="11">
        <f t="shared" si="0"/>
        <v>3</v>
      </c>
      <c r="AH28" s="12">
        <f t="shared" si="1"/>
        <v>0</v>
      </c>
      <c r="AI28" s="13">
        <f t="shared" si="2"/>
        <v>0</v>
      </c>
      <c r="AJ28" s="14">
        <f t="shared" si="3"/>
        <v>1</v>
      </c>
      <c r="AK28" s="6"/>
      <c r="AL28" s="7"/>
      <c r="AM28" s="7"/>
      <c r="AN28" s="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9"/>
      <c r="BO28" s="11">
        <f t="shared" si="4"/>
        <v>0</v>
      </c>
      <c r="BP28" s="12">
        <f t="shared" si="5"/>
        <v>0</v>
      </c>
      <c r="BQ28" s="13">
        <f t="shared" si="6"/>
        <v>0</v>
      </c>
      <c r="BR28" s="14" t="e">
        <f t="shared" si="7"/>
        <v>#DIV/0!</v>
      </c>
      <c r="BS28" s="6"/>
      <c r="BT28" s="7"/>
      <c r="BU28" s="7"/>
      <c r="BV28" s="7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9"/>
      <c r="CW28" s="11">
        <f t="shared" si="8"/>
        <v>0</v>
      </c>
      <c r="CX28" s="12">
        <f t="shared" si="9"/>
        <v>0</v>
      </c>
      <c r="CY28" s="13">
        <f t="shared" si="10"/>
        <v>0</v>
      </c>
      <c r="CZ28" s="14" t="e">
        <f t="shared" si="11"/>
        <v>#DIV/0!</v>
      </c>
    </row>
    <row r="29" spans="1:104">
      <c r="A29">
        <v>19</v>
      </c>
      <c r="B29" s="147" t="str">
        <f>VLOOKUP(A29,INPUT!A27:B64,2,FALSE)</f>
        <v>Libranda, Joey Alva</v>
      </c>
      <c r="C29" s="6" t="s">
        <v>186</v>
      </c>
      <c r="D29" s="7" t="s">
        <v>186</v>
      </c>
      <c r="E29" s="7"/>
      <c r="F29" s="7" t="s">
        <v>186</v>
      </c>
      <c r="G29" s="8"/>
      <c r="H29" s="8"/>
      <c r="I29" s="8" t="s">
        <v>186</v>
      </c>
      <c r="J29" s="8" t="s">
        <v>186</v>
      </c>
      <c r="K29" s="8" t="s">
        <v>186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  <c r="AG29" s="11">
        <f t="shared" si="0"/>
        <v>6</v>
      </c>
      <c r="AH29" s="12">
        <f t="shared" si="1"/>
        <v>0</v>
      </c>
      <c r="AI29" s="13">
        <f t="shared" si="2"/>
        <v>0</v>
      </c>
      <c r="AJ29" s="14">
        <f t="shared" si="3"/>
        <v>1</v>
      </c>
      <c r="AK29" s="6"/>
      <c r="AL29" s="7"/>
      <c r="AM29" s="7"/>
      <c r="AN29" s="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9"/>
      <c r="BO29" s="11">
        <f t="shared" si="4"/>
        <v>0</v>
      </c>
      <c r="BP29" s="12">
        <f t="shared" si="5"/>
        <v>0</v>
      </c>
      <c r="BQ29" s="13">
        <f t="shared" si="6"/>
        <v>0</v>
      </c>
      <c r="BR29" s="14" t="e">
        <f t="shared" si="7"/>
        <v>#DIV/0!</v>
      </c>
      <c r="BS29" s="6"/>
      <c r="BT29" s="7"/>
      <c r="BU29" s="7"/>
      <c r="BV29" s="7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9"/>
      <c r="CW29" s="11">
        <f t="shared" si="8"/>
        <v>0</v>
      </c>
      <c r="CX29" s="12">
        <f t="shared" si="9"/>
        <v>0</v>
      </c>
      <c r="CY29" s="13">
        <f t="shared" si="10"/>
        <v>0</v>
      </c>
      <c r="CZ29" s="14" t="e">
        <f t="shared" si="11"/>
        <v>#DIV/0!</v>
      </c>
    </row>
    <row r="30" spans="1:104" ht="16.5" thickBot="1">
      <c r="A30">
        <v>20</v>
      </c>
      <c r="B30" s="146" t="str">
        <f>VLOOKUP(A30,INPUT!A28:B65,2,FALSE)</f>
        <v>Malubay, Crisha Mae Aquino</v>
      </c>
      <c r="C30" s="6" t="s">
        <v>186</v>
      </c>
      <c r="D30" s="7" t="s">
        <v>186</v>
      </c>
      <c r="E30" s="7"/>
      <c r="F30" s="7" t="s">
        <v>186</v>
      </c>
      <c r="G30" s="8"/>
      <c r="H30" s="8"/>
      <c r="I30" s="8" t="s">
        <v>186</v>
      </c>
      <c r="J30" s="8" t="s">
        <v>186</v>
      </c>
      <c r="K30" s="8" t="s">
        <v>186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  <c r="AG30" s="11">
        <f t="shared" si="0"/>
        <v>6</v>
      </c>
      <c r="AH30" s="12">
        <f t="shared" si="1"/>
        <v>0</v>
      </c>
      <c r="AI30" s="13">
        <f t="shared" si="2"/>
        <v>0</v>
      </c>
      <c r="AJ30" s="14">
        <f t="shared" si="3"/>
        <v>1</v>
      </c>
      <c r="AK30" s="6"/>
      <c r="AL30" s="7"/>
      <c r="AM30" s="7"/>
      <c r="AN30" s="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9"/>
      <c r="BO30" s="11">
        <f t="shared" si="4"/>
        <v>0</v>
      </c>
      <c r="BP30" s="12">
        <f t="shared" si="5"/>
        <v>0</v>
      </c>
      <c r="BQ30" s="13">
        <f t="shared" si="6"/>
        <v>0</v>
      </c>
      <c r="BR30" s="14" t="e">
        <f t="shared" si="7"/>
        <v>#DIV/0!</v>
      </c>
      <c r="BS30" s="6"/>
      <c r="BT30" s="7"/>
      <c r="BU30" s="7"/>
      <c r="BV30" s="7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9"/>
      <c r="CW30" s="11">
        <f t="shared" si="8"/>
        <v>0</v>
      </c>
      <c r="CX30" s="12">
        <f t="shared" si="9"/>
        <v>0</v>
      </c>
      <c r="CY30" s="13">
        <f t="shared" si="10"/>
        <v>0</v>
      </c>
      <c r="CZ30" s="14" t="e">
        <f t="shared" si="11"/>
        <v>#DIV/0!</v>
      </c>
    </row>
    <row r="31" spans="1:104">
      <c r="A31">
        <v>21</v>
      </c>
      <c r="B31" s="145" t="str">
        <f>VLOOKUP(A31,INPUT!A29:B66,2,FALSE)</f>
        <v>Mecija, Brent Paul Obleada</v>
      </c>
      <c r="C31" s="6" t="s">
        <v>186</v>
      </c>
      <c r="D31" s="7" t="s">
        <v>186</v>
      </c>
      <c r="E31" s="7"/>
      <c r="F31" s="7" t="s">
        <v>186</v>
      </c>
      <c r="G31" s="8"/>
      <c r="H31" s="8"/>
      <c r="I31" s="8" t="s">
        <v>186</v>
      </c>
      <c r="J31" s="8" t="s">
        <v>194</v>
      </c>
      <c r="K31" s="8" t="s">
        <v>186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9"/>
      <c r="AG31" s="11">
        <f t="shared" si="0"/>
        <v>6</v>
      </c>
      <c r="AH31" s="12">
        <f t="shared" si="1"/>
        <v>0</v>
      </c>
      <c r="AI31" s="13">
        <f t="shared" si="2"/>
        <v>0</v>
      </c>
      <c r="AJ31" s="14">
        <f t="shared" si="3"/>
        <v>1</v>
      </c>
      <c r="AK31" s="6"/>
      <c r="AL31" s="7"/>
      <c r="AM31" s="7"/>
      <c r="AN31" s="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9"/>
      <c r="BO31" s="11">
        <f t="shared" si="4"/>
        <v>0</v>
      </c>
      <c r="BP31" s="12">
        <f t="shared" si="5"/>
        <v>0</v>
      </c>
      <c r="BQ31" s="13">
        <f t="shared" si="6"/>
        <v>0</v>
      </c>
      <c r="BR31" s="14" t="e">
        <f t="shared" si="7"/>
        <v>#DIV/0!</v>
      </c>
      <c r="BS31" s="6"/>
      <c r="BT31" s="7"/>
      <c r="BU31" s="7"/>
      <c r="BV31" s="7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9"/>
      <c r="CW31" s="11">
        <f t="shared" si="8"/>
        <v>0</v>
      </c>
      <c r="CX31" s="12">
        <f t="shared" si="9"/>
        <v>0</v>
      </c>
      <c r="CY31" s="13">
        <f t="shared" si="10"/>
        <v>0</v>
      </c>
      <c r="CZ31" s="14" t="e">
        <f t="shared" si="11"/>
        <v>#DIV/0!</v>
      </c>
    </row>
    <row r="32" spans="1:104">
      <c r="A32">
        <v>22</v>
      </c>
      <c r="B32" s="147" t="str">
        <f>VLOOKUP(A32,INPUT!A30:B67,2,FALSE)</f>
        <v>Mendoza, Maria Ellyz</v>
      </c>
      <c r="C32" s="6" t="s">
        <v>186</v>
      </c>
      <c r="D32" s="7" t="s">
        <v>186</v>
      </c>
      <c r="E32" s="7"/>
      <c r="F32" s="7" t="s">
        <v>186</v>
      </c>
      <c r="G32" s="8"/>
      <c r="H32" s="8"/>
      <c r="I32" s="8" t="s">
        <v>186</v>
      </c>
      <c r="J32" s="8" t="s">
        <v>186</v>
      </c>
      <c r="K32" s="8" t="s">
        <v>186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9"/>
      <c r="AG32" s="11">
        <f t="shared" si="0"/>
        <v>6</v>
      </c>
      <c r="AH32" s="12">
        <f t="shared" si="1"/>
        <v>0</v>
      </c>
      <c r="AI32" s="13">
        <f t="shared" si="2"/>
        <v>0</v>
      </c>
      <c r="AJ32" s="14">
        <f t="shared" si="3"/>
        <v>1</v>
      </c>
      <c r="AK32" s="6"/>
      <c r="AL32" s="7"/>
      <c r="AM32" s="7"/>
      <c r="AN32" s="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9"/>
      <c r="BO32" s="11">
        <f t="shared" si="4"/>
        <v>0</v>
      </c>
      <c r="BP32" s="12">
        <f t="shared" si="5"/>
        <v>0</v>
      </c>
      <c r="BQ32" s="13">
        <f t="shared" si="6"/>
        <v>0</v>
      </c>
      <c r="BR32" s="14" t="e">
        <f t="shared" si="7"/>
        <v>#DIV/0!</v>
      </c>
      <c r="BS32" s="6"/>
      <c r="BT32" s="7"/>
      <c r="BU32" s="7"/>
      <c r="BV32" s="7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9"/>
      <c r="CW32" s="11">
        <f t="shared" si="8"/>
        <v>0</v>
      </c>
      <c r="CX32" s="12">
        <f t="shared" si="9"/>
        <v>0</v>
      </c>
      <c r="CY32" s="13">
        <f t="shared" si="10"/>
        <v>0</v>
      </c>
      <c r="CZ32" s="14" t="e">
        <f t="shared" si="11"/>
        <v>#DIV/0!</v>
      </c>
    </row>
    <row r="33" spans="1:104">
      <c r="A33">
        <v>23</v>
      </c>
      <c r="B33" s="147" t="str">
        <f>VLOOKUP(A33,INPUT!A31:B68,2,FALSE)</f>
        <v>Orbeta, Ramielle Antonette Ravina</v>
      </c>
      <c r="C33" s="6" t="s">
        <v>186</v>
      </c>
      <c r="D33" s="7" t="s">
        <v>186</v>
      </c>
      <c r="E33" s="7"/>
      <c r="F33" s="7" t="s">
        <v>186</v>
      </c>
      <c r="G33" s="8"/>
      <c r="H33" s="8"/>
      <c r="I33" s="8" t="s">
        <v>186</v>
      </c>
      <c r="J33" s="8" t="s">
        <v>186</v>
      </c>
      <c r="K33" s="8" t="s">
        <v>186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/>
      <c r="AG33" s="11">
        <f t="shared" si="0"/>
        <v>6</v>
      </c>
      <c r="AH33" s="12">
        <f t="shared" si="1"/>
        <v>0</v>
      </c>
      <c r="AI33" s="13">
        <f t="shared" si="2"/>
        <v>0</v>
      </c>
      <c r="AJ33" s="14">
        <f t="shared" si="3"/>
        <v>1</v>
      </c>
      <c r="AK33" s="6"/>
      <c r="AL33" s="7"/>
      <c r="AM33" s="7"/>
      <c r="AN33" s="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9"/>
      <c r="BO33" s="11">
        <f t="shared" si="4"/>
        <v>0</v>
      </c>
      <c r="BP33" s="12">
        <f t="shared" si="5"/>
        <v>0</v>
      </c>
      <c r="BQ33" s="13">
        <f t="shared" si="6"/>
        <v>0</v>
      </c>
      <c r="BR33" s="14" t="e">
        <f t="shared" si="7"/>
        <v>#DIV/0!</v>
      </c>
      <c r="BS33" s="6"/>
      <c r="BT33" s="7"/>
      <c r="BU33" s="7"/>
      <c r="BV33" s="7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9"/>
      <c r="CW33" s="11">
        <f t="shared" si="8"/>
        <v>0</v>
      </c>
      <c r="CX33" s="12">
        <f t="shared" si="9"/>
        <v>0</v>
      </c>
      <c r="CY33" s="13">
        <f t="shared" si="10"/>
        <v>0</v>
      </c>
      <c r="CZ33" s="14" t="e">
        <f t="shared" si="11"/>
        <v>#DIV/0!</v>
      </c>
    </row>
    <row r="34" spans="1:104">
      <c r="A34">
        <v>24</v>
      </c>
      <c r="B34" s="147" t="str">
        <f>VLOOKUP(A34,INPUT!A32:B69,2,FALSE)</f>
        <v>Par, Jeffrey Gocalen</v>
      </c>
      <c r="C34" s="6" t="s">
        <v>186</v>
      </c>
      <c r="D34" s="7" t="s">
        <v>186</v>
      </c>
      <c r="E34" s="7"/>
      <c r="F34" s="7" t="s">
        <v>186</v>
      </c>
      <c r="G34" s="8"/>
      <c r="H34" s="8"/>
      <c r="I34" s="8" t="s">
        <v>186</v>
      </c>
      <c r="J34" s="8" t="s">
        <v>186</v>
      </c>
      <c r="K34" s="8" t="s">
        <v>186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9"/>
      <c r="AG34" s="11">
        <f t="shared" si="0"/>
        <v>6</v>
      </c>
      <c r="AH34" s="12">
        <f t="shared" si="1"/>
        <v>0</v>
      </c>
      <c r="AI34" s="13">
        <f t="shared" si="2"/>
        <v>0</v>
      </c>
      <c r="AJ34" s="14">
        <f t="shared" si="3"/>
        <v>1</v>
      </c>
      <c r="AK34" s="6"/>
      <c r="AL34" s="7"/>
      <c r="AM34" s="7"/>
      <c r="AN34" s="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9"/>
      <c r="BO34" s="11">
        <f t="shared" si="4"/>
        <v>0</v>
      </c>
      <c r="BP34" s="12">
        <f t="shared" si="5"/>
        <v>0</v>
      </c>
      <c r="BQ34" s="13">
        <f t="shared" si="6"/>
        <v>0</v>
      </c>
      <c r="BR34" s="14" t="e">
        <f t="shared" si="7"/>
        <v>#DIV/0!</v>
      </c>
      <c r="BS34" s="6"/>
      <c r="BT34" s="7"/>
      <c r="BU34" s="7"/>
      <c r="BV34" s="7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9"/>
      <c r="CW34" s="11">
        <f t="shared" si="8"/>
        <v>0</v>
      </c>
      <c r="CX34" s="12">
        <f t="shared" si="9"/>
        <v>0</v>
      </c>
      <c r="CY34" s="13">
        <f t="shared" si="10"/>
        <v>0</v>
      </c>
      <c r="CZ34" s="14" t="e">
        <f t="shared" si="11"/>
        <v>#DIV/0!</v>
      </c>
    </row>
    <row r="35" spans="1:104" ht="16.5" thickBot="1">
      <c r="A35">
        <v>25</v>
      </c>
      <c r="B35" s="146" t="str">
        <f>VLOOKUP(A35,INPUT!A33:B70,2,FALSE)</f>
        <v>Parian, Iyah Karel Bendo</v>
      </c>
      <c r="C35" s="6" t="s">
        <v>186</v>
      </c>
      <c r="D35" s="7" t="s">
        <v>186</v>
      </c>
      <c r="E35" s="7"/>
      <c r="F35" s="7" t="s">
        <v>186</v>
      </c>
      <c r="G35" s="8"/>
      <c r="H35" s="8"/>
      <c r="I35" s="8" t="s">
        <v>186</v>
      </c>
      <c r="J35" s="8" t="s">
        <v>186</v>
      </c>
      <c r="K35" s="8" t="s">
        <v>186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9"/>
      <c r="AG35" s="11">
        <f t="shared" si="0"/>
        <v>6</v>
      </c>
      <c r="AH35" s="12">
        <f t="shared" si="1"/>
        <v>0</v>
      </c>
      <c r="AI35" s="13">
        <f t="shared" si="2"/>
        <v>0</v>
      </c>
      <c r="AJ35" s="14">
        <f t="shared" si="3"/>
        <v>1</v>
      </c>
      <c r="AK35" s="6"/>
      <c r="AL35" s="7"/>
      <c r="AM35" s="7"/>
      <c r="AN35" s="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9"/>
      <c r="BO35" s="11">
        <f t="shared" si="4"/>
        <v>0</v>
      </c>
      <c r="BP35" s="12">
        <f t="shared" si="5"/>
        <v>0</v>
      </c>
      <c r="BQ35" s="13">
        <f t="shared" si="6"/>
        <v>0</v>
      </c>
      <c r="BR35" s="14" t="e">
        <f t="shared" si="7"/>
        <v>#DIV/0!</v>
      </c>
      <c r="BS35" s="6"/>
      <c r="BT35" s="7"/>
      <c r="BU35" s="7"/>
      <c r="BV35" s="7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9"/>
      <c r="CW35" s="11">
        <f t="shared" si="8"/>
        <v>0</v>
      </c>
      <c r="CX35" s="12">
        <f t="shared" si="9"/>
        <v>0</v>
      </c>
      <c r="CY35" s="13">
        <f t="shared" si="10"/>
        <v>0</v>
      </c>
      <c r="CZ35" s="14" t="e">
        <f t="shared" si="11"/>
        <v>#DIV/0!</v>
      </c>
    </row>
    <row r="36" spans="1:104">
      <c r="A36">
        <v>26</v>
      </c>
      <c r="B36" s="145" t="str">
        <f>VLOOKUP(A36,INPUT!A34:B71,2,FALSE)</f>
        <v>Paroan, Yosefa Perry R.</v>
      </c>
      <c r="C36" s="6"/>
      <c r="D36" s="7" t="s">
        <v>186</v>
      </c>
      <c r="E36" s="7" t="s">
        <v>186</v>
      </c>
      <c r="F36" s="7"/>
      <c r="G36" s="8"/>
      <c r="H36" s="8"/>
      <c r="I36" s="8"/>
      <c r="J36" s="8" t="s">
        <v>186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9"/>
      <c r="AG36" s="11">
        <f t="shared" si="0"/>
        <v>3</v>
      </c>
      <c r="AH36" s="12">
        <f t="shared" si="1"/>
        <v>0</v>
      </c>
      <c r="AI36" s="13">
        <f t="shared" si="2"/>
        <v>0</v>
      </c>
      <c r="AJ36" s="14">
        <f t="shared" si="3"/>
        <v>1</v>
      </c>
      <c r="AK36" s="6"/>
      <c r="AL36" s="7"/>
      <c r="AM36" s="7"/>
      <c r="AN36" s="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9"/>
      <c r="BO36" s="11">
        <f t="shared" si="4"/>
        <v>0</v>
      </c>
      <c r="BP36" s="12">
        <f t="shared" si="5"/>
        <v>0</v>
      </c>
      <c r="BQ36" s="13">
        <f t="shared" si="6"/>
        <v>0</v>
      </c>
      <c r="BR36" s="14" t="e">
        <f t="shared" si="7"/>
        <v>#DIV/0!</v>
      </c>
      <c r="BS36" s="6"/>
      <c r="BT36" s="7"/>
      <c r="BU36" s="7"/>
      <c r="BV36" s="7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9"/>
      <c r="CW36" s="11">
        <f t="shared" si="8"/>
        <v>0</v>
      </c>
      <c r="CX36" s="12">
        <f t="shared" si="9"/>
        <v>0</v>
      </c>
      <c r="CY36" s="13">
        <f t="shared" si="10"/>
        <v>0</v>
      </c>
      <c r="CZ36" s="14" t="e">
        <f t="shared" si="11"/>
        <v>#DIV/0!</v>
      </c>
    </row>
    <row r="37" spans="1:104">
      <c r="A37">
        <v>27</v>
      </c>
      <c r="B37" s="147" t="str">
        <f>VLOOKUP(A37,INPUT!A35:B72,2,FALSE)</f>
        <v>Parungao, Laurence Aron Apoin</v>
      </c>
      <c r="C37" s="6" t="s">
        <v>186</v>
      </c>
      <c r="D37" s="7" t="s">
        <v>186</v>
      </c>
      <c r="E37" s="7"/>
      <c r="F37" s="7" t="s">
        <v>186</v>
      </c>
      <c r="G37" s="8"/>
      <c r="H37" s="8"/>
      <c r="I37" s="8" t="s">
        <v>186</v>
      </c>
      <c r="J37" s="8" t="s">
        <v>186</v>
      </c>
      <c r="K37" s="8" t="s">
        <v>186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/>
      <c r="AG37" s="11">
        <f t="shared" si="0"/>
        <v>6</v>
      </c>
      <c r="AH37" s="12">
        <f t="shared" si="1"/>
        <v>0</v>
      </c>
      <c r="AI37" s="13">
        <f t="shared" si="2"/>
        <v>0</v>
      </c>
      <c r="AJ37" s="14">
        <f t="shared" si="3"/>
        <v>1</v>
      </c>
      <c r="AK37" s="6"/>
      <c r="AL37" s="7"/>
      <c r="AM37" s="7"/>
      <c r="AN37" s="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9"/>
      <c r="BO37" s="11">
        <f t="shared" si="4"/>
        <v>0</v>
      </c>
      <c r="BP37" s="12">
        <f t="shared" si="5"/>
        <v>0</v>
      </c>
      <c r="BQ37" s="13">
        <f t="shared" si="6"/>
        <v>0</v>
      </c>
      <c r="BR37" s="14" t="e">
        <f t="shared" si="7"/>
        <v>#DIV/0!</v>
      </c>
      <c r="BS37" s="6"/>
      <c r="BT37" s="7"/>
      <c r="BU37" s="7"/>
      <c r="BV37" s="7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9"/>
      <c r="CW37" s="11">
        <f t="shared" si="8"/>
        <v>0</v>
      </c>
      <c r="CX37" s="12">
        <f t="shared" si="9"/>
        <v>0</v>
      </c>
      <c r="CY37" s="13">
        <f t="shared" si="10"/>
        <v>0</v>
      </c>
      <c r="CZ37" s="14" t="e">
        <f t="shared" si="11"/>
        <v>#DIV/0!</v>
      </c>
    </row>
    <row r="38" spans="1:104">
      <c r="A38">
        <v>28</v>
      </c>
      <c r="B38" s="147" t="str">
        <f>VLOOKUP(A38,INPUT!A36:B73,2,FALSE)</f>
        <v>Peñarada, Ryan CJ Segui</v>
      </c>
      <c r="C38" s="6" t="s">
        <v>186</v>
      </c>
      <c r="D38" s="7" t="s">
        <v>186</v>
      </c>
      <c r="E38" s="7"/>
      <c r="F38" s="7" t="s">
        <v>186</v>
      </c>
      <c r="G38" s="8"/>
      <c r="H38" s="8"/>
      <c r="I38" s="8" t="s">
        <v>186</v>
      </c>
      <c r="J38" s="8" t="s">
        <v>186</v>
      </c>
      <c r="K38" s="8" t="s">
        <v>186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  <c r="AG38" s="11">
        <f t="shared" si="0"/>
        <v>6</v>
      </c>
      <c r="AH38" s="12">
        <f t="shared" si="1"/>
        <v>0</v>
      </c>
      <c r="AI38" s="13">
        <f t="shared" si="2"/>
        <v>0</v>
      </c>
      <c r="AJ38" s="14">
        <f t="shared" si="3"/>
        <v>1</v>
      </c>
      <c r="AK38" s="6"/>
      <c r="AL38" s="7"/>
      <c r="AM38" s="7"/>
      <c r="AN38" s="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9"/>
      <c r="BO38" s="11">
        <f t="shared" si="4"/>
        <v>0</v>
      </c>
      <c r="BP38" s="12">
        <f t="shared" si="5"/>
        <v>0</v>
      </c>
      <c r="BQ38" s="13">
        <f t="shared" si="6"/>
        <v>0</v>
      </c>
      <c r="BR38" s="14" t="e">
        <f t="shared" si="7"/>
        <v>#DIV/0!</v>
      </c>
      <c r="BS38" s="6"/>
      <c r="BT38" s="7"/>
      <c r="BU38" s="7"/>
      <c r="BV38" s="7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9"/>
      <c r="CW38" s="11">
        <f t="shared" si="8"/>
        <v>0</v>
      </c>
      <c r="CX38" s="12">
        <f t="shared" si="9"/>
        <v>0</v>
      </c>
      <c r="CY38" s="13">
        <f t="shared" si="10"/>
        <v>0</v>
      </c>
      <c r="CZ38" s="14" t="e">
        <f t="shared" si="11"/>
        <v>#DIV/0!</v>
      </c>
    </row>
    <row r="39" spans="1:104">
      <c r="A39">
        <v>29</v>
      </c>
      <c r="B39" s="147" t="str">
        <f>VLOOKUP(A39,INPUT!A37:B74,2,FALSE)</f>
        <v>Periña, Iahnna Fielle Antone</v>
      </c>
      <c r="C39" s="6" t="s">
        <v>186</v>
      </c>
      <c r="D39" s="7" t="s">
        <v>186</v>
      </c>
      <c r="E39" s="7"/>
      <c r="F39" s="7" t="s">
        <v>186</v>
      </c>
      <c r="G39" s="8"/>
      <c r="H39" s="8"/>
      <c r="I39" s="8" t="s">
        <v>186</v>
      </c>
      <c r="J39" s="8" t="s">
        <v>186</v>
      </c>
      <c r="K39" s="8" t="s">
        <v>186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/>
      <c r="AG39" s="11">
        <f t="shared" si="0"/>
        <v>6</v>
      </c>
      <c r="AH39" s="12">
        <f t="shared" si="1"/>
        <v>0</v>
      </c>
      <c r="AI39" s="13">
        <f t="shared" si="2"/>
        <v>0</v>
      </c>
      <c r="AJ39" s="14">
        <f t="shared" si="3"/>
        <v>1</v>
      </c>
      <c r="AK39" s="6"/>
      <c r="AL39" s="7"/>
      <c r="AM39" s="7"/>
      <c r="AN39" s="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9"/>
      <c r="BO39" s="11">
        <f t="shared" si="4"/>
        <v>0</v>
      </c>
      <c r="BP39" s="12">
        <f t="shared" si="5"/>
        <v>0</v>
      </c>
      <c r="BQ39" s="13">
        <f t="shared" si="6"/>
        <v>0</v>
      </c>
      <c r="BR39" s="14" t="e">
        <f t="shared" si="7"/>
        <v>#DIV/0!</v>
      </c>
      <c r="BS39" s="6"/>
      <c r="BT39" s="7"/>
      <c r="BU39" s="7"/>
      <c r="BV39" s="7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9"/>
      <c r="CW39" s="11">
        <f t="shared" si="8"/>
        <v>0</v>
      </c>
      <c r="CX39" s="12">
        <f t="shared" si="9"/>
        <v>0</v>
      </c>
      <c r="CY39" s="13">
        <f t="shared" si="10"/>
        <v>0</v>
      </c>
      <c r="CZ39" s="14" t="e">
        <f t="shared" si="11"/>
        <v>#DIV/0!</v>
      </c>
    </row>
    <row r="40" spans="1:104" ht="16.5" thickBot="1">
      <c r="A40">
        <v>30</v>
      </c>
      <c r="B40" s="146" t="str">
        <f>VLOOKUP(A40,INPUT!A38:B75,2,FALSE)</f>
        <v>Pitas, Elaiza Belle Encallado</v>
      </c>
      <c r="C40" s="6" t="s">
        <v>186</v>
      </c>
      <c r="D40" s="7" t="s">
        <v>186</v>
      </c>
      <c r="E40" s="7"/>
      <c r="F40" s="7" t="s">
        <v>186</v>
      </c>
      <c r="G40" s="8"/>
      <c r="H40" s="8"/>
      <c r="I40" s="8" t="s">
        <v>186</v>
      </c>
      <c r="J40" s="8" t="s">
        <v>186</v>
      </c>
      <c r="K40" s="8" t="s">
        <v>186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/>
      <c r="AG40" s="11">
        <f t="shared" si="0"/>
        <v>6</v>
      </c>
      <c r="AH40" s="12">
        <f t="shared" si="1"/>
        <v>0</v>
      </c>
      <c r="AI40" s="13">
        <f t="shared" si="2"/>
        <v>0</v>
      </c>
      <c r="AJ40" s="14">
        <f t="shared" si="3"/>
        <v>1</v>
      </c>
      <c r="AK40" s="6"/>
      <c r="AL40" s="7"/>
      <c r="AM40" s="7"/>
      <c r="AN40" s="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9"/>
      <c r="BO40" s="11">
        <f t="shared" si="4"/>
        <v>0</v>
      </c>
      <c r="BP40" s="12">
        <f t="shared" si="5"/>
        <v>0</v>
      </c>
      <c r="BQ40" s="13">
        <f t="shared" si="6"/>
        <v>0</v>
      </c>
      <c r="BR40" s="14" t="e">
        <f t="shared" si="7"/>
        <v>#DIV/0!</v>
      </c>
      <c r="BS40" s="6"/>
      <c r="BT40" s="7"/>
      <c r="BU40" s="7"/>
      <c r="BV40" s="7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9"/>
      <c r="CW40" s="11">
        <f t="shared" si="8"/>
        <v>0</v>
      </c>
      <c r="CX40" s="12">
        <f t="shared" si="9"/>
        <v>0</v>
      </c>
      <c r="CY40" s="13">
        <f t="shared" si="10"/>
        <v>0</v>
      </c>
      <c r="CZ40" s="14" t="e">
        <f t="shared" si="11"/>
        <v>#DIV/0!</v>
      </c>
    </row>
    <row r="41" spans="1:104">
      <c r="A41">
        <v>31</v>
      </c>
      <c r="B41" s="145" t="str">
        <f>VLOOKUP(A41,INPUT!A39:B76,2,FALSE)</f>
        <v>Salvanera, Frenz Andrea Rosales</v>
      </c>
      <c r="C41" s="6" t="s">
        <v>186</v>
      </c>
      <c r="D41" s="7" t="s">
        <v>186</v>
      </c>
      <c r="E41" s="7"/>
      <c r="F41" s="7" t="s">
        <v>186</v>
      </c>
      <c r="G41" s="8"/>
      <c r="H41" s="8"/>
      <c r="I41" s="8" t="s">
        <v>186</v>
      </c>
      <c r="J41" s="8" t="s">
        <v>186</v>
      </c>
      <c r="K41" s="8" t="s">
        <v>186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/>
      <c r="AG41" s="11">
        <f t="shared" si="0"/>
        <v>6</v>
      </c>
      <c r="AH41" s="12">
        <f t="shared" si="1"/>
        <v>0</v>
      </c>
      <c r="AI41" s="13">
        <f t="shared" si="2"/>
        <v>0</v>
      </c>
      <c r="AJ41" s="14">
        <f t="shared" si="3"/>
        <v>1</v>
      </c>
      <c r="AK41" s="6"/>
      <c r="AL41" s="7"/>
      <c r="AM41" s="7"/>
      <c r="AN41" s="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9"/>
      <c r="BO41" s="11">
        <f t="shared" si="4"/>
        <v>0</v>
      </c>
      <c r="BP41" s="12">
        <f t="shared" si="5"/>
        <v>0</v>
      </c>
      <c r="BQ41" s="13">
        <f t="shared" si="6"/>
        <v>0</v>
      </c>
      <c r="BR41" s="14" t="e">
        <f t="shared" si="7"/>
        <v>#DIV/0!</v>
      </c>
      <c r="BS41" s="6"/>
      <c r="BT41" s="7"/>
      <c r="BU41" s="7"/>
      <c r="BV41" s="7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9"/>
      <c r="CW41" s="11">
        <f t="shared" si="8"/>
        <v>0</v>
      </c>
      <c r="CX41" s="12">
        <f t="shared" si="9"/>
        <v>0</v>
      </c>
      <c r="CY41" s="13">
        <f t="shared" si="10"/>
        <v>0</v>
      </c>
      <c r="CZ41" s="14" t="e">
        <f t="shared" si="11"/>
        <v>#DIV/0!</v>
      </c>
    </row>
    <row r="42" spans="1:104">
      <c r="A42">
        <v>32</v>
      </c>
      <c r="B42" s="147" t="str">
        <f>VLOOKUP(A42,INPUT!A40:B77,2,FALSE)</f>
        <v>Sante, John Felix Asis</v>
      </c>
      <c r="C42" s="6" t="s">
        <v>186</v>
      </c>
      <c r="D42" s="7" t="s">
        <v>186</v>
      </c>
      <c r="E42" s="7"/>
      <c r="F42" s="7" t="s">
        <v>186</v>
      </c>
      <c r="G42" s="8"/>
      <c r="H42" s="8"/>
      <c r="I42" s="8" t="s">
        <v>186</v>
      </c>
      <c r="J42" s="8" t="s">
        <v>186</v>
      </c>
      <c r="K42" s="8" t="s">
        <v>186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  <c r="AG42" s="11">
        <f t="shared" si="0"/>
        <v>6</v>
      </c>
      <c r="AH42" s="12">
        <f t="shared" si="1"/>
        <v>0</v>
      </c>
      <c r="AI42" s="13">
        <f t="shared" si="2"/>
        <v>0</v>
      </c>
      <c r="AJ42" s="14">
        <f t="shared" si="3"/>
        <v>1</v>
      </c>
      <c r="AK42" s="6"/>
      <c r="AL42" s="7"/>
      <c r="AM42" s="7"/>
      <c r="AN42" s="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9"/>
      <c r="BO42" s="11">
        <f t="shared" si="4"/>
        <v>0</v>
      </c>
      <c r="BP42" s="12">
        <f t="shared" si="5"/>
        <v>0</v>
      </c>
      <c r="BQ42" s="13">
        <f t="shared" si="6"/>
        <v>0</v>
      </c>
      <c r="BR42" s="14" t="e">
        <f t="shared" si="7"/>
        <v>#DIV/0!</v>
      </c>
      <c r="BS42" s="6"/>
      <c r="BT42" s="7"/>
      <c r="BU42" s="7"/>
      <c r="BV42" s="7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9"/>
      <c r="CW42" s="11">
        <f t="shared" si="8"/>
        <v>0</v>
      </c>
      <c r="CX42" s="12">
        <f t="shared" si="9"/>
        <v>0</v>
      </c>
      <c r="CY42" s="13">
        <f t="shared" si="10"/>
        <v>0</v>
      </c>
      <c r="CZ42" s="14" t="e">
        <f t="shared" si="11"/>
        <v>#DIV/0!</v>
      </c>
    </row>
    <row r="43" spans="1:104">
      <c r="A43">
        <v>33</v>
      </c>
      <c r="B43" s="147" t="str">
        <f>VLOOKUP(A43,INPUT!A41:B78,2,FALSE)</f>
        <v>Santos, Jessie Jean Ladines</v>
      </c>
      <c r="C43" s="6" t="s">
        <v>186</v>
      </c>
      <c r="D43" s="7" t="s">
        <v>186</v>
      </c>
      <c r="E43" s="7"/>
      <c r="F43" s="7" t="s">
        <v>186</v>
      </c>
      <c r="G43" s="8"/>
      <c r="H43" s="8"/>
      <c r="I43" s="8" t="s">
        <v>186</v>
      </c>
      <c r="J43" s="8" t="s">
        <v>186</v>
      </c>
      <c r="K43" s="8" t="s">
        <v>186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  <c r="AG43" s="11">
        <f t="shared" si="0"/>
        <v>6</v>
      </c>
      <c r="AH43" s="12">
        <f t="shared" si="1"/>
        <v>0</v>
      </c>
      <c r="AI43" s="13">
        <f t="shared" si="2"/>
        <v>0</v>
      </c>
      <c r="AJ43" s="14">
        <f t="shared" si="3"/>
        <v>1</v>
      </c>
      <c r="AK43" s="6"/>
      <c r="AL43" s="7"/>
      <c r="AM43" s="7"/>
      <c r="AN43" s="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9"/>
      <c r="BO43" s="11">
        <f t="shared" si="4"/>
        <v>0</v>
      </c>
      <c r="BP43" s="12">
        <f t="shared" si="5"/>
        <v>0</v>
      </c>
      <c r="BQ43" s="13">
        <f t="shared" si="6"/>
        <v>0</v>
      </c>
      <c r="BR43" s="14" t="e">
        <f t="shared" si="7"/>
        <v>#DIV/0!</v>
      </c>
      <c r="BS43" s="6"/>
      <c r="BT43" s="7"/>
      <c r="BU43" s="7"/>
      <c r="BV43" s="7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9"/>
      <c r="CW43" s="11">
        <f t="shared" si="8"/>
        <v>0</v>
      </c>
      <c r="CX43" s="12">
        <f t="shared" si="9"/>
        <v>0</v>
      </c>
      <c r="CY43" s="13">
        <f t="shared" si="10"/>
        <v>0</v>
      </c>
      <c r="CZ43" s="14" t="e">
        <f t="shared" si="11"/>
        <v>#DIV/0!</v>
      </c>
    </row>
    <row r="44" spans="1:104">
      <c r="A44">
        <v>34</v>
      </c>
      <c r="B44" s="147" t="str">
        <f>VLOOKUP(A44,INPUT!A42:B79,2,FALSE)</f>
        <v>Solis, Romeo JR. Billones</v>
      </c>
      <c r="C44" s="6" t="s">
        <v>186</v>
      </c>
      <c r="D44" s="7" t="s">
        <v>186</v>
      </c>
      <c r="E44" s="7"/>
      <c r="F44" s="7" t="s">
        <v>186</v>
      </c>
      <c r="G44" s="8"/>
      <c r="H44" s="8"/>
      <c r="I44" s="8" t="s">
        <v>186</v>
      </c>
      <c r="J44" s="8" t="s">
        <v>186</v>
      </c>
      <c r="K44" s="8" t="s">
        <v>186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9"/>
      <c r="AG44" s="11">
        <f t="shared" si="0"/>
        <v>6</v>
      </c>
      <c r="AH44" s="12">
        <f t="shared" si="1"/>
        <v>0</v>
      </c>
      <c r="AI44" s="13">
        <f t="shared" si="2"/>
        <v>0</v>
      </c>
      <c r="AJ44" s="14">
        <f t="shared" si="3"/>
        <v>1</v>
      </c>
      <c r="AK44" s="6"/>
      <c r="AL44" s="7"/>
      <c r="AM44" s="7"/>
      <c r="AN44" s="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9"/>
      <c r="BO44" s="11">
        <f t="shared" si="4"/>
        <v>0</v>
      </c>
      <c r="BP44" s="12">
        <f t="shared" si="5"/>
        <v>0</v>
      </c>
      <c r="BQ44" s="13">
        <f t="shared" si="6"/>
        <v>0</v>
      </c>
      <c r="BR44" s="14" t="e">
        <f t="shared" si="7"/>
        <v>#DIV/0!</v>
      </c>
      <c r="BS44" s="6"/>
      <c r="BT44" s="7"/>
      <c r="BU44" s="7"/>
      <c r="BV44" s="7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9"/>
      <c r="CW44" s="11">
        <f t="shared" si="8"/>
        <v>0</v>
      </c>
      <c r="CX44" s="12">
        <f t="shared" si="9"/>
        <v>0</v>
      </c>
      <c r="CY44" s="13">
        <f t="shared" si="10"/>
        <v>0</v>
      </c>
      <c r="CZ44" s="14" t="e">
        <f t="shared" si="11"/>
        <v>#DIV/0!</v>
      </c>
    </row>
    <row r="45" spans="1:104" ht="16.5" thickBot="1">
      <c r="A45">
        <v>35</v>
      </c>
      <c r="B45" s="146" t="str">
        <f>VLOOKUP(A45,INPUT!A43:B80,2,FALSE)</f>
        <v>Sumilang, John Andrei Lucing</v>
      </c>
      <c r="C45" s="6" t="s">
        <v>186</v>
      </c>
      <c r="D45" s="7" t="s">
        <v>186</v>
      </c>
      <c r="E45" s="7"/>
      <c r="F45" s="7" t="s">
        <v>186</v>
      </c>
      <c r="G45" s="8"/>
      <c r="H45" s="8"/>
      <c r="I45" s="8" t="s">
        <v>186</v>
      </c>
      <c r="J45" s="8" t="s">
        <v>186</v>
      </c>
      <c r="K45" s="8" t="s">
        <v>186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  <c r="AG45" s="11">
        <f t="shared" si="0"/>
        <v>6</v>
      </c>
      <c r="AH45" s="12">
        <f t="shared" si="1"/>
        <v>0</v>
      </c>
      <c r="AI45" s="13">
        <f t="shared" si="2"/>
        <v>0</v>
      </c>
      <c r="AJ45" s="14">
        <f t="shared" si="3"/>
        <v>1</v>
      </c>
      <c r="AK45" s="6"/>
      <c r="AL45" s="7"/>
      <c r="AM45" s="7"/>
      <c r="AN45" s="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9"/>
      <c r="BO45" s="11">
        <f t="shared" si="4"/>
        <v>0</v>
      </c>
      <c r="BP45" s="12">
        <f t="shared" si="5"/>
        <v>0</v>
      </c>
      <c r="BQ45" s="13">
        <f t="shared" si="6"/>
        <v>0</v>
      </c>
      <c r="BR45" s="14" t="e">
        <f t="shared" si="7"/>
        <v>#DIV/0!</v>
      </c>
      <c r="BS45" s="6"/>
      <c r="BT45" s="7"/>
      <c r="BU45" s="7"/>
      <c r="BV45" s="7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9"/>
      <c r="CW45" s="11">
        <f t="shared" si="8"/>
        <v>0</v>
      </c>
      <c r="CX45" s="12">
        <f t="shared" si="9"/>
        <v>0</v>
      </c>
      <c r="CY45" s="13">
        <f t="shared" si="10"/>
        <v>0</v>
      </c>
      <c r="CZ45" s="14" t="e">
        <f t="shared" si="11"/>
        <v>#DIV/0!</v>
      </c>
    </row>
    <row r="46" spans="1:104">
      <c r="A46">
        <v>36</v>
      </c>
      <c r="B46" s="145" t="str">
        <f>VLOOKUP(A46,INPUT!A44:B81,2,FALSE)</f>
        <v>Tan, Naomi Kate Espejo</v>
      </c>
      <c r="C46" s="6" t="s">
        <v>186</v>
      </c>
      <c r="D46" s="7" t="s">
        <v>186</v>
      </c>
      <c r="E46" s="7"/>
      <c r="F46" s="7" t="s">
        <v>186</v>
      </c>
      <c r="G46" s="8"/>
      <c r="H46" s="8"/>
      <c r="I46" s="8" t="s">
        <v>186</v>
      </c>
      <c r="J46" s="8" t="s">
        <v>186</v>
      </c>
      <c r="K46" s="8" t="s">
        <v>186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  <c r="AG46" s="11">
        <f t="shared" si="0"/>
        <v>6</v>
      </c>
      <c r="AH46" s="12">
        <f t="shared" si="1"/>
        <v>0</v>
      </c>
      <c r="AI46" s="13">
        <f t="shared" si="2"/>
        <v>0</v>
      </c>
      <c r="AJ46" s="14">
        <f t="shared" si="3"/>
        <v>1</v>
      </c>
      <c r="AK46" s="6"/>
      <c r="AL46" s="7"/>
      <c r="AM46" s="7"/>
      <c r="AN46" s="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9"/>
      <c r="BO46" s="11">
        <f t="shared" si="4"/>
        <v>0</v>
      </c>
      <c r="BP46" s="12">
        <f t="shared" si="5"/>
        <v>0</v>
      </c>
      <c r="BQ46" s="13">
        <f t="shared" si="6"/>
        <v>0</v>
      </c>
      <c r="BR46" s="14" t="e">
        <f t="shared" si="7"/>
        <v>#DIV/0!</v>
      </c>
      <c r="BS46" s="6"/>
      <c r="BT46" s="7"/>
      <c r="BU46" s="7"/>
      <c r="BV46" s="7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9"/>
      <c r="CW46" s="11">
        <f t="shared" si="8"/>
        <v>0</v>
      </c>
      <c r="CX46" s="12">
        <f t="shared" si="9"/>
        <v>0</v>
      </c>
      <c r="CY46" s="13">
        <f t="shared" si="10"/>
        <v>0</v>
      </c>
      <c r="CZ46" s="14" t="e">
        <f t="shared" si="11"/>
        <v>#DIV/0!</v>
      </c>
    </row>
    <row r="47" spans="1:104">
      <c r="A47">
        <v>37</v>
      </c>
      <c r="B47" s="147" t="str">
        <f>VLOOKUP(A47,INPUT!A45:B82,2,FALSE)</f>
        <v>Vendiola Arym Sherwin Rodas</v>
      </c>
      <c r="C47" s="6" t="s">
        <v>186</v>
      </c>
      <c r="D47" s="7" t="s">
        <v>186</v>
      </c>
      <c r="E47" s="7"/>
      <c r="F47" s="7" t="s">
        <v>186</v>
      </c>
      <c r="G47" s="8"/>
      <c r="H47" s="8"/>
      <c r="I47" s="8" t="s">
        <v>186</v>
      </c>
      <c r="J47" s="8" t="s">
        <v>194</v>
      </c>
      <c r="K47" s="8" t="s">
        <v>186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9"/>
      <c r="AG47" s="11">
        <f t="shared" si="0"/>
        <v>6</v>
      </c>
      <c r="AH47" s="12">
        <f t="shared" si="1"/>
        <v>0</v>
      </c>
      <c r="AI47" s="13">
        <f t="shared" si="2"/>
        <v>0</v>
      </c>
      <c r="AJ47" s="14">
        <f t="shared" si="3"/>
        <v>1</v>
      </c>
      <c r="AK47" s="6"/>
      <c r="AL47" s="7"/>
      <c r="AM47" s="7"/>
      <c r="AN47" s="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9"/>
      <c r="BO47" s="11">
        <f t="shared" si="4"/>
        <v>0</v>
      </c>
      <c r="BP47" s="12">
        <f t="shared" si="5"/>
        <v>0</v>
      </c>
      <c r="BQ47" s="13">
        <f t="shared" si="6"/>
        <v>0</v>
      </c>
      <c r="BR47" s="14" t="e">
        <f t="shared" si="7"/>
        <v>#DIV/0!</v>
      </c>
      <c r="BS47" s="6"/>
      <c r="BT47" s="7"/>
      <c r="BU47" s="7"/>
      <c r="BV47" s="7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9"/>
      <c r="CW47" s="11">
        <f t="shared" si="8"/>
        <v>0</v>
      </c>
      <c r="CX47" s="12">
        <f t="shared" si="9"/>
        <v>0</v>
      </c>
      <c r="CY47" s="13">
        <f t="shared" si="10"/>
        <v>0</v>
      </c>
      <c r="CZ47" s="14" t="e">
        <f t="shared" si="11"/>
        <v>#DIV/0!</v>
      </c>
    </row>
    <row r="48" spans="1:104" ht="16.5" thickBot="1">
      <c r="A48">
        <v>38</v>
      </c>
      <c r="B48" s="146" t="str">
        <f>VLOOKUP(A48,INPUT!A46:B83,2,FALSE)</f>
        <v>Villamor, James Ryan Umali</v>
      </c>
      <c r="C48" s="6"/>
      <c r="D48" s="7" t="s">
        <v>186</v>
      </c>
      <c r="E48" s="7" t="s">
        <v>186</v>
      </c>
      <c r="F48" s="7"/>
      <c r="G48" s="8"/>
      <c r="H48" s="8"/>
      <c r="I48" s="8"/>
      <c r="J48" s="8" t="s">
        <v>194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/>
      <c r="AG48" s="11">
        <f t="shared" si="0"/>
        <v>3</v>
      </c>
      <c r="AH48" s="12">
        <f t="shared" si="1"/>
        <v>0</v>
      </c>
      <c r="AI48" s="13">
        <f t="shared" si="2"/>
        <v>0</v>
      </c>
      <c r="AJ48" s="14">
        <f t="shared" si="3"/>
        <v>1</v>
      </c>
      <c r="AK48" s="6"/>
      <c r="AL48" s="7"/>
      <c r="AM48" s="7"/>
      <c r="AN48" s="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9"/>
      <c r="BO48" s="11">
        <f t="shared" si="4"/>
        <v>0</v>
      </c>
      <c r="BP48" s="12">
        <f t="shared" si="5"/>
        <v>0</v>
      </c>
      <c r="BQ48" s="13">
        <f t="shared" si="6"/>
        <v>0</v>
      </c>
      <c r="BR48" s="14" t="e">
        <f t="shared" si="7"/>
        <v>#DIV/0!</v>
      </c>
      <c r="BS48" s="6"/>
      <c r="BT48" s="7"/>
      <c r="BU48" s="7"/>
      <c r="BV48" s="7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9"/>
      <c r="CW48" s="11">
        <f t="shared" si="8"/>
        <v>0</v>
      </c>
      <c r="CX48" s="12">
        <f t="shared" si="9"/>
        <v>0</v>
      </c>
      <c r="CY48" s="13">
        <f t="shared" si="10"/>
        <v>0</v>
      </c>
      <c r="CZ48" s="14" t="e">
        <f t="shared" si="11"/>
        <v>#DIV/0!</v>
      </c>
    </row>
    <row r="49" spans="2:74">
      <c r="B49" s="1"/>
      <c r="C49" s="1" t="s">
        <v>188</v>
      </c>
      <c r="D49" s="1" t="s">
        <v>189</v>
      </c>
      <c r="E49" s="1" t="s">
        <v>190</v>
      </c>
      <c r="F49" s="1" t="s">
        <v>188</v>
      </c>
      <c r="I49" s="149" t="s">
        <v>188</v>
      </c>
      <c r="K49" s="149" t="s">
        <v>188</v>
      </c>
      <c r="AK49" s="1"/>
      <c r="AL49" s="1"/>
      <c r="AM49" s="1"/>
      <c r="AN49" s="1"/>
      <c r="BS49" s="1"/>
      <c r="BT49" s="1"/>
      <c r="BU49" s="1"/>
      <c r="BV49" s="1"/>
    </row>
    <row r="51" spans="2:74">
      <c r="B51" s="1"/>
      <c r="C51" s="1"/>
      <c r="D51" s="1"/>
      <c r="E51" s="1"/>
      <c r="F51" s="1"/>
      <c r="AK51" s="1"/>
      <c r="AL51" s="1"/>
      <c r="AM51" s="1"/>
      <c r="AN51" s="1"/>
      <c r="BS51" s="1"/>
      <c r="BT51" s="1"/>
      <c r="BU51" s="1"/>
      <c r="BV51" s="1"/>
    </row>
    <row r="52" spans="2:74">
      <c r="B52" s="1"/>
      <c r="C52" s="1"/>
      <c r="D52" s="1"/>
      <c r="E52" s="1"/>
      <c r="F52" s="1"/>
      <c r="AK52" s="1"/>
      <c r="AL52" s="1"/>
      <c r="AM52" s="1"/>
      <c r="AN52" s="1"/>
      <c r="BS52" s="1"/>
      <c r="BT52" s="1"/>
      <c r="BU52" s="1"/>
      <c r="BV52" s="1"/>
    </row>
    <row r="53" spans="2:74">
      <c r="B53" s="1"/>
      <c r="C53" s="1"/>
      <c r="D53" s="1"/>
      <c r="E53" s="1"/>
      <c r="F53" s="1"/>
      <c r="AK53" s="1"/>
      <c r="AL53" s="1"/>
      <c r="AM53" s="1"/>
      <c r="AN53" s="1"/>
      <c r="BS53" s="1"/>
      <c r="BT53" s="1"/>
      <c r="BU53" s="1"/>
      <c r="BV53" s="1"/>
    </row>
    <row r="54" spans="2:74">
      <c r="B54" s="1"/>
      <c r="C54" s="1"/>
      <c r="D54" s="1"/>
      <c r="E54" s="1"/>
      <c r="F54" s="1"/>
      <c r="AK54" s="1"/>
      <c r="AL54" s="1"/>
      <c r="AM54" s="1"/>
      <c r="AN54" s="1"/>
      <c r="BS54" s="1"/>
      <c r="BT54" s="1"/>
      <c r="BU54" s="1"/>
      <c r="BV54" s="1"/>
    </row>
    <row r="55" spans="2:74">
      <c r="B55" s="1"/>
      <c r="C55" s="1"/>
      <c r="D55" s="1"/>
      <c r="E55" s="1"/>
      <c r="F55" s="1"/>
      <c r="AK55" s="1"/>
      <c r="AL55" s="1"/>
      <c r="AM55" s="1"/>
      <c r="AN55" s="1"/>
      <c r="BS55" s="1"/>
      <c r="BT55" s="1"/>
      <c r="BU55" s="1"/>
      <c r="BV55" s="1"/>
    </row>
    <row r="56" spans="2:74">
      <c r="B56" s="1"/>
      <c r="C56" s="1"/>
      <c r="D56" s="1"/>
      <c r="E56" s="1"/>
      <c r="F56" s="1"/>
      <c r="AK56" s="1"/>
      <c r="AL56" s="1"/>
      <c r="AM56" s="1"/>
      <c r="AN56" s="1"/>
      <c r="BS56" s="1"/>
      <c r="BT56" s="1"/>
      <c r="BU56" s="1"/>
      <c r="BV56" s="1"/>
    </row>
    <row r="57" spans="2:74">
      <c r="B57" s="1"/>
      <c r="C57" s="1"/>
      <c r="D57" s="1"/>
      <c r="E57" s="1"/>
      <c r="F57" s="1"/>
      <c r="AK57" s="1"/>
      <c r="AL57" s="1"/>
      <c r="AM57" s="1"/>
      <c r="AN57" s="1"/>
      <c r="BS57" s="1"/>
      <c r="BT57" s="1"/>
      <c r="BU57" s="1"/>
      <c r="BV57" s="1"/>
    </row>
    <row r="58" spans="2:74">
      <c r="B58" s="1"/>
      <c r="C58" s="1"/>
      <c r="D58" s="1"/>
      <c r="E58" s="1"/>
      <c r="F58" s="1"/>
      <c r="AK58" s="1"/>
      <c r="AL58" s="1"/>
      <c r="AM58" s="1"/>
      <c r="AN58" s="1"/>
      <c r="BS58" s="1"/>
      <c r="BT58" s="1"/>
      <c r="BU58" s="1"/>
      <c r="BV58" s="1"/>
    </row>
    <row r="59" spans="2:74">
      <c r="B59" s="1"/>
      <c r="C59" s="1"/>
      <c r="D59" s="1"/>
      <c r="E59" s="1"/>
      <c r="F59" s="1"/>
      <c r="AK59" s="1"/>
      <c r="AL59" s="1"/>
      <c r="AM59" s="1"/>
      <c r="AN59" s="1"/>
      <c r="BS59" s="1"/>
      <c r="BT59" s="1"/>
      <c r="BU59" s="1"/>
      <c r="BV59" s="1"/>
    </row>
    <row r="60" spans="2:74">
      <c r="B60" s="1"/>
      <c r="C60" s="1"/>
      <c r="D60" s="1"/>
      <c r="E60" s="1"/>
      <c r="F60" s="1"/>
      <c r="AK60" s="1"/>
      <c r="AL60" s="1"/>
      <c r="AM60" s="1"/>
      <c r="AN60" s="1"/>
      <c r="BS60" s="1"/>
      <c r="BT60" s="1"/>
      <c r="BU60" s="1"/>
      <c r="BV60" s="1"/>
    </row>
    <row r="61" spans="2:74">
      <c r="B61" s="1"/>
      <c r="C61" s="1"/>
      <c r="D61" s="1"/>
      <c r="E61" s="1"/>
      <c r="F61" s="1"/>
      <c r="AK61" s="1"/>
      <c r="AL61" s="1"/>
      <c r="AM61" s="1"/>
      <c r="AN61" s="1"/>
      <c r="BS61" s="1"/>
      <c r="BT61" s="1"/>
      <c r="BU61" s="1"/>
      <c r="BV61" s="1"/>
    </row>
  </sheetData>
  <mergeCells count="155">
    <mergeCell ref="BS7:CZ7"/>
    <mergeCell ref="BS8:CZ8"/>
    <mergeCell ref="BS9:BS10"/>
    <mergeCell ref="BT9:BT10"/>
    <mergeCell ref="BU9:BU10"/>
    <mergeCell ref="BV9:BV10"/>
    <mergeCell ref="BW9:BW10"/>
    <mergeCell ref="BX9:BX10"/>
    <mergeCell ref="CA9:CA10"/>
    <mergeCell ref="CB9:CB10"/>
    <mergeCell ref="CC9:CC10"/>
    <mergeCell ref="CD9:CD10"/>
    <mergeCell ref="CW9:CW10"/>
    <mergeCell ref="CX9:CX10"/>
    <mergeCell ref="BZ9:BZ10"/>
    <mergeCell ref="BS1:CZ1"/>
    <mergeCell ref="BS2:CZ2"/>
    <mergeCell ref="BS3:CZ3"/>
    <mergeCell ref="BS4:BZ4"/>
    <mergeCell ref="CA4:CN4"/>
    <mergeCell ref="CP4:CT4"/>
    <mergeCell ref="CU4:CY4"/>
    <mergeCell ref="BS5:BZ5"/>
    <mergeCell ref="CA5:CN5"/>
    <mergeCell ref="CP5:CT5"/>
    <mergeCell ref="CU5:CY5"/>
    <mergeCell ref="BS6:BZ6"/>
    <mergeCell ref="CA6:CN6"/>
    <mergeCell ref="CP6:CT6"/>
    <mergeCell ref="CU6:CY6"/>
    <mergeCell ref="C1:AJ1"/>
    <mergeCell ref="AJ9:AJ10"/>
    <mergeCell ref="C8:AJ8"/>
    <mergeCell ref="AK1:BR1"/>
    <mergeCell ref="AK2:BR2"/>
    <mergeCell ref="AK3:BR3"/>
    <mergeCell ref="AK4:AR4"/>
    <mergeCell ref="AS4:BF4"/>
    <mergeCell ref="BH4:BL4"/>
    <mergeCell ref="BM4:BQ4"/>
    <mergeCell ref="AK5:AR5"/>
    <mergeCell ref="AS5:BF5"/>
    <mergeCell ref="BH5:BL5"/>
    <mergeCell ref="BM5:BQ5"/>
    <mergeCell ref="AK6:AR6"/>
    <mergeCell ref="AS6:BF6"/>
    <mergeCell ref="BH6:BL6"/>
    <mergeCell ref="BM6:BQ6"/>
    <mergeCell ref="AK7:BR7"/>
    <mergeCell ref="AK8:BR8"/>
    <mergeCell ref="AK9:AK10"/>
    <mergeCell ref="BP9:BP10"/>
    <mergeCell ref="C3:AJ3"/>
    <mergeCell ref="C7:AJ7"/>
    <mergeCell ref="AE4:AI4"/>
    <mergeCell ref="AE5:AI5"/>
    <mergeCell ref="AE6:AI6"/>
    <mergeCell ref="C2:AJ2"/>
    <mergeCell ref="Z5:AD5"/>
    <mergeCell ref="Z6:AD6"/>
    <mergeCell ref="Z4:AD4"/>
    <mergeCell ref="K4:X4"/>
    <mergeCell ref="K5:X5"/>
    <mergeCell ref="K6:X6"/>
    <mergeCell ref="C6:J6"/>
    <mergeCell ref="C4:J4"/>
    <mergeCell ref="C5:J5"/>
    <mergeCell ref="AX9:AX10"/>
    <mergeCell ref="AY9:AY10"/>
    <mergeCell ref="AZ9:AZ10"/>
    <mergeCell ref="BA9:BA10"/>
    <mergeCell ref="BB9:BB10"/>
    <mergeCell ref="BC9:BC10"/>
    <mergeCell ref="AR9:AR10"/>
    <mergeCell ref="B2:B8"/>
    <mergeCell ref="B9:B10"/>
    <mergeCell ref="AI9:AI10"/>
    <mergeCell ref="CY9:CY10"/>
    <mergeCell ref="CZ9:CZ10"/>
    <mergeCell ref="CQ9:CQ10"/>
    <mergeCell ref="CR9:CR10"/>
    <mergeCell ref="CS9:CS10"/>
    <mergeCell ref="CT9:CT10"/>
    <mergeCell ref="CU9:CU10"/>
    <mergeCell ref="CV9:CV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CJ9:CJ10"/>
    <mergeCell ref="BY9:BY10"/>
    <mergeCell ref="BQ9:BQ10"/>
    <mergeCell ref="BR9:BR10"/>
    <mergeCell ref="BJ9:BJ10"/>
    <mergeCell ref="BK9:BK10"/>
    <mergeCell ref="BL9:BL10"/>
    <mergeCell ref="BM9:BM10"/>
    <mergeCell ref="BN9:BN10"/>
    <mergeCell ref="BO9:BO10"/>
    <mergeCell ref="BD9:BD10"/>
    <mergeCell ref="BE9:BE10"/>
    <mergeCell ref="BF9:BF10"/>
    <mergeCell ref="BG9:BG10"/>
    <mergeCell ref="BH9:BH10"/>
    <mergeCell ref="BI9:BI10"/>
    <mergeCell ref="AS9:AS10"/>
    <mergeCell ref="AT9:AT10"/>
    <mergeCell ref="AU9:AU10"/>
    <mergeCell ref="AV9:AV10"/>
    <mergeCell ref="AW9:AW10"/>
    <mergeCell ref="AL9:AL10"/>
    <mergeCell ref="AM9:AM10"/>
    <mergeCell ref="AN9:AN10"/>
    <mergeCell ref="AO9:AO10"/>
    <mergeCell ref="AP9:AP10"/>
    <mergeCell ref="AQ9:AQ10"/>
    <mergeCell ref="AC9:AC10"/>
    <mergeCell ref="AD9:AD10"/>
    <mergeCell ref="AE9:AE10"/>
    <mergeCell ref="AF9:AF10"/>
    <mergeCell ref="AG9:AG10"/>
    <mergeCell ref="AH9:AH10"/>
    <mergeCell ref="W9:W10"/>
    <mergeCell ref="X9:X10"/>
    <mergeCell ref="Y9:Y10"/>
    <mergeCell ref="Z9:Z10"/>
    <mergeCell ref="AA9:AA10"/>
    <mergeCell ref="AB9:AB10"/>
    <mergeCell ref="Q9:Q10"/>
    <mergeCell ref="R9:R10"/>
    <mergeCell ref="S9:S10"/>
    <mergeCell ref="T9:T10"/>
    <mergeCell ref="C9:C10"/>
    <mergeCell ref="D9:D10"/>
    <mergeCell ref="U9:U10"/>
    <mergeCell ref="V9:V10"/>
    <mergeCell ref="K9:K10"/>
    <mergeCell ref="L9:L10"/>
    <mergeCell ref="M9:M10"/>
    <mergeCell ref="N9:N10"/>
    <mergeCell ref="O9:O10"/>
    <mergeCell ref="P9:P10"/>
    <mergeCell ref="E9:E10"/>
    <mergeCell ref="F9:F10"/>
    <mergeCell ref="G9:G10"/>
    <mergeCell ref="H9:H10"/>
    <mergeCell ref="I9:I10"/>
    <mergeCell ref="J9:J10"/>
  </mergeCells>
  <pageMargins left="0.7" right="0.7" top="0.75" bottom="0.75" header="0.3" footer="0.3"/>
  <pageSetup scale="50" orientation="portrait" horizontalDpi="0" verticalDpi="0" r:id="rId1"/>
  <colBreaks count="2" manualBreakCount="2">
    <brk id="36" min="1" max="47" man="1"/>
    <brk id="70" min="1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54"/>
  <sheetViews>
    <sheetView tabSelected="1" view="pageBreakPreview" topLeftCell="B4" zoomScale="60" zoomScaleNormal="85" workbookViewId="0">
      <pane xSplit="1" topLeftCell="C1" activePane="topRight" state="frozen"/>
      <selection activeCell="B4" sqref="B4"/>
      <selection pane="topRight" activeCell="AM20" sqref="AM20"/>
    </sheetView>
  </sheetViews>
  <sheetFormatPr defaultRowHeight="14.25"/>
  <cols>
    <col min="1" max="1" width="4.28515625" style="15" hidden="1" customWidth="1"/>
    <col min="2" max="2" width="36.42578125" style="15" customWidth="1"/>
    <col min="3" max="7" width="3.5703125" style="15" customWidth="1"/>
    <col min="8" max="17" width="3.140625" style="15" hidden="1" customWidth="1"/>
    <col min="18" max="18" width="5.5703125" style="15" customWidth="1"/>
    <col min="19" max="19" width="10.42578125" style="15" customWidth="1"/>
    <col min="20" max="20" width="9.85546875" style="15" customWidth="1"/>
    <col min="21" max="21" width="3.5703125" style="15" customWidth="1"/>
    <col min="22" max="30" width="3.140625" style="15" hidden="1" customWidth="1"/>
    <col min="31" max="31" width="5.5703125" style="15" customWidth="1"/>
    <col min="32" max="32" width="10.42578125" style="15" customWidth="1"/>
    <col min="33" max="33" width="9.5703125" style="15" customWidth="1"/>
    <col min="34" max="34" width="5.140625" style="15" customWidth="1"/>
    <col min="35" max="36" width="3.5703125" style="15" customWidth="1"/>
    <col min="37" max="38" width="3.140625" style="15" hidden="1" customWidth="1"/>
    <col min="39" max="39" width="7.28515625" style="15" customWidth="1"/>
    <col min="40" max="40" width="9.5703125" style="15" customWidth="1"/>
    <col min="41" max="41" width="8.140625" style="15" customWidth="1"/>
    <col min="42" max="43" width="3.5703125" style="15" customWidth="1"/>
    <col min="44" max="44" width="5.5703125" style="15" bestFit="1" customWidth="1"/>
    <col min="45" max="45" width="9.28515625" style="15" customWidth="1"/>
    <col min="46" max="46" width="9.42578125" style="15" customWidth="1"/>
    <col min="47" max="48" width="8.28515625" style="15" customWidth="1"/>
    <col min="49" max="49" width="6.5703125" style="15" customWidth="1"/>
    <col min="50" max="50" width="9.140625" style="15"/>
    <col min="51" max="70" width="9.140625" style="79"/>
    <col min="71" max="16384" width="9.140625" style="15"/>
  </cols>
  <sheetData>
    <row r="1" spans="1:70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70">
      <c r="A2" s="238" t="s">
        <v>16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</row>
    <row r="3" spans="1:70">
      <c r="A3" s="238" t="s">
        <v>17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</row>
    <row r="4" spans="1:70" ht="15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70" ht="15.75" thickBot="1">
      <c r="A5" s="239" t="s">
        <v>18</v>
      </c>
      <c r="B5" s="240"/>
      <c r="C5" s="243" t="s">
        <v>204</v>
      </c>
      <c r="D5" s="244"/>
      <c r="E5" s="244"/>
      <c r="F5" s="244"/>
      <c r="G5" s="244"/>
      <c r="H5" s="231" t="str">
        <f>INPUT!K4</f>
        <v>2nd Year - BSIT</v>
      </c>
      <c r="I5" s="231"/>
      <c r="J5" s="231"/>
      <c r="K5" s="231"/>
      <c r="L5" s="231"/>
      <c r="M5" s="231"/>
      <c r="N5" s="231"/>
      <c r="O5" s="231"/>
      <c r="P5" s="231"/>
      <c r="Q5" s="231"/>
      <c r="R5" s="245" t="s">
        <v>20</v>
      </c>
      <c r="S5" s="246"/>
      <c r="T5" s="246"/>
      <c r="U5" s="253" t="str">
        <f>INPUT!C6</f>
        <v>Jomer R. Samson</v>
      </c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50"/>
      <c r="AN5" s="230" t="str">
        <f>INPUT!C5</f>
        <v>ITE10 - Front End Development</v>
      </c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2"/>
    </row>
    <row r="6" spans="1:70" ht="15.75" thickBot="1">
      <c r="A6" s="241"/>
      <c r="B6" s="242"/>
      <c r="C6" s="247" t="s">
        <v>205</v>
      </c>
      <c r="D6" s="248"/>
      <c r="E6" s="248"/>
      <c r="F6" s="248"/>
      <c r="G6" s="248"/>
      <c r="H6" s="249" t="str">
        <f>INPUT!C4</f>
        <v>2nd Semester AY. 2024-2025</v>
      </c>
      <c r="I6" s="249"/>
      <c r="J6" s="249"/>
      <c r="K6" s="249"/>
      <c r="L6" s="249"/>
      <c r="M6" s="249"/>
      <c r="N6" s="249"/>
      <c r="O6" s="249"/>
      <c r="P6" s="249"/>
      <c r="Q6" s="250"/>
      <c r="R6" s="251" t="s">
        <v>44</v>
      </c>
      <c r="S6" s="252"/>
      <c r="T6" s="252"/>
      <c r="U6" s="253" t="str">
        <f>INPUT!K5</f>
        <v>M-W/ 10:30AM - 1:30PM</v>
      </c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50"/>
      <c r="AN6" s="233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5"/>
    </row>
    <row r="7" spans="1:70" ht="15" customHeight="1" thickBot="1">
      <c r="A7" s="239" t="s">
        <v>23</v>
      </c>
      <c r="B7" s="271"/>
      <c r="C7" s="275" t="s">
        <v>24</v>
      </c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7"/>
      <c r="T7" s="278"/>
      <c r="U7" s="283" t="s">
        <v>25</v>
      </c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5"/>
      <c r="AG7" s="286"/>
      <c r="AH7" s="275" t="s">
        <v>26</v>
      </c>
      <c r="AI7" s="276"/>
      <c r="AJ7" s="276"/>
      <c r="AK7" s="276"/>
      <c r="AL7" s="276"/>
      <c r="AM7" s="276"/>
      <c r="AN7" s="277"/>
      <c r="AO7" s="278"/>
      <c r="AP7" s="288" t="s">
        <v>27</v>
      </c>
      <c r="AQ7" s="289"/>
      <c r="AR7" s="289"/>
      <c r="AS7" s="290"/>
      <c r="AT7" s="291"/>
      <c r="AU7" s="256" t="s">
        <v>28</v>
      </c>
      <c r="AV7" s="259" t="s">
        <v>43</v>
      </c>
      <c r="AW7" s="228" t="s">
        <v>29</v>
      </c>
      <c r="AX7" s="228" t="s">
        <v>39</v>
      </c>
      <c r="AY7" s="228" t="s">
        <v>39</v>
      </c>
    </row>
    <row r="8" spans="1:70" ht="29.1" customHeight="1" thickBot="1">
      <c r="A8" s="272"/>
      <c r="B8" s="273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1"/>
      <c r="T8" s="282"/>
      <c r="U8" s="241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42"/>
      <c r="AG8" s="274"/>
      <c r="AH8" s="279"/>
      <c r="AI8" s="280"/>
      <c r="AJ8" s="280"/>
      <c r="AK8" s="280"/>
      <c r="AL8" s="280"/>
      <c r="AM8" s="280"/>
      <c r="AN8" s="281"/>
      <c r="AO8" s="281"/>
      <c r="AP8" s="263" t="s">
        <v>30</v>
      </c>
      <c r="AQ8" s="263" t="s">
        <v>31</v>
      </c>
      <c r="AR8" s="265" t="s">
        <v>32</v>
      </c>
      <c r="AS8" s="267" t="s">
        <v>35</v>
      </c>
      <c r="AT8" s="269" t="s">
        <v>33</v>
      </c>
      <c r="AU8" s="257"/>
      <c r="AV8" s="260"/>
      <c r="AW8" s="229"/>
      <c r="AX8" s="229"/>
      <c r="AY8" s="229"/>
    </row>
    <row r="9" spans="1:70" ht="15.75" thickBot="1">
      <c r="A9" s="241"/>
      <c r="B9" s="274"/>
      <c r="C9" s="16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8">
        <v>15</v>
      </c>
      <c r="R9" s="19" t="s">
        <v>34</v>
      </c>
      <c r="S9" s="43" t="s">
        <v>35</v>
      </c>
      <c r="T9" s="47" t="s">
        <v>33</v>
      </c>
      <c r="U9" s="16">
        <v>1</v>
      </c>
      <c r="V9" s="17">
        <v>2</v>
      </c>
      <c r="W9" s="17">
        <v>3</v>
      </c>
      <c r="X9" s="17">
        <v>4</v>
      </c>
      <c r="Y9" s="17">
        <v>5</v>
      </c>
      <c r="Z9" s="17">
        <v>6</v>
      </c>
      <c r="AA9" s="17">
        <v>7</v>
      </c>
      <c r="AB9" s="17">
        <v>8</v>
      </c>
      <c r="AC9" s="17">
        <v>9</v>
      </c>
      <c r="AD9" s="20">
        <v>10</v>
      </c>
      <c r="AE9" s="19" t="s">
        <v>32</v>
      </c>
      <c r="AF9" s="19" t="s">
        <v>35</v>
      </c>
      <c r="AG9" s="59" t="s">
        <v>33</v>
      </c>
      <c r="AH9" s="61">
        <v>1</v>
      </c>
      <c r="AI9" s="21">
        <v>2</v>
      </c>
      <c r="AJ9" s="22">
        <v>3</v>
      </c>
      <c r="AK9" s="22">
        <v>4</v>
      </c>
      <c r="AL9" s="23">
        <v>5</v>
      </c>
      <c r="AM9" s="19" t="s">
        <v>34</v>
      </c>
      <c r="AN9" s="74" t="s">
        <v>35</v>
      </c>
      <c r="AO9" s="54" t="s">
        <v>33</v>
      </c>
      <c r="AP9" s="264"/>
      <c r="AQ9" s="264"/>
      <c r="AR9" s="266"/>
      <c r="AS9" s="268"/>
      <c r="AT9" s="270"/>
      <c r="AU9" s="258"/>
      <c r="AV9" s="260"/>
      <c r="AW9" s="229"/>
      <c r="AX9" s="229"/>
      <c r="AY9" s="229"/>
    </row>
    <row r="10" spans="1:70" s="39" customFormat="1" ht="15.75" customHeight="1" thickBot="1">
      <c r="A10" s="254" t="s">
        <v>45</v>
      </c>
      <c r="B10" s="255"/>
      <c r="C10" s="35">
        <v>5</v>
      </c>
      <c r="D10" s="36">
        <v>5</v>
      </c>
      <c r="E10" s="36">
        <v>5</v>
      </c>
      <c r="F10" s="36">
        <v>10</v>
      </c>
      <c r="G10" s="36">
        <v>10</v>
      </c>
      <c r="H10" s="36"/>
      <c r="I10" s="36"/>
      <c r="J10" s="36"/>
      <c r="K10" s="36"/>
      <c r="L10" s="36"/>
      <c r="M10" s="36"/>
      <c r="N10" s="36"/>
      <c r="O10" s="36"/>
      <c r="P10" s="36"/>
      <c r="Q10" s="37"/>
      <c r="R10" s="42">
        <f>SUM(C10:Q10)</f>
        <v>35</v>
      </c>
      <c r="S10" s="44">
        <f>(R10/$R$10)</f>
        <v>1</v>
      </c>
      <c r="T10" s="80">
        <v>0.4</v>
      </c>
      <c r="U10" s="35">
        <v>5</v>
      </c>
      <c r="V10" s="36"/>
      <c r="W10" s="36"/>
      <c r="X10" s="36"/>
      <c r="Y10" s="36"/>
      <c r="Z10" s="36"/>
      <c r="AA10" s="36"/>
      <c r="AB10" s="36"/>
      <c r="AC10" s="36"/>
      <c r="AD10" s="37"/>
      <c r="AE10" s="42">
        <f>SUM(U10:AD10)</f>
        <v>5</v>
      </c>
      <c r="AF10" s="52">
        <f>AE10/$AE$10</f>
        <v>1</v>
      </c>
      <c r="AG10" s="81">
        <v>0.15</v>
      </c>
      <c r="AH10" s="64">
        <f>('ATTENDANCE SHEET'!AJ6/'ATTENDANCE SHEET'!AJ6)*100</f>
        <v>100</v>
      </c>
      <c r="AI10" s="60">
        <v>50</v>
      </c>
      <c r="AJ10" s="36">
        <v>35</v>
      </c>
      <c r="AK10" s="36"/>
      <c r="AL10" s="37"/>
      <c r="AM10" s="71">
        <f>SUM(AH10:AL10)</f>
        <v>185</v>
      </c>
      <c r="AN10" s="75">
        <f>(AM10/$AM$10)</f>
        <v>1</v>
      </c>
      <c r="AO10" s="53">
        <v>0.15</v>
      </c>
      <c r="AP10" s="38">
        <v>80</v>
      </c>
      <c r="AQ10" s="38">
        <v>50</v>
      </c>
      <c r="AR10" s="38">
        <f>SUM(AP10:AQ10)</f>
        <v>130</v>
      </c>
      <c r="AS10" s="76">
        <f>AR10/$AR$10</f>
        <v>1</v>
      </c>
      <c r="AT10" s="53">
        <v>0.3</v>
      </c>
      <c r="AU10" s="53">
        <f>T10+AG10+AO10+AT10</f>
        <v>1</v>
      </c>
      <c r="AV10" s="261"/>
      <c r="AW10" s="262"/>
      <c r="AX10" s="229"/>
      <c r="AY10" s="22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</row>
    <row r="11" spans="1:70" ht="15" thickBot="1">
      <c r="A11" s="29">
        <v>1</v>
      </c>
      <c r="B11" s="33" t="str">
        <f>VLOOKUP(A11,INPUT!A9:B46,2,FALSE)</f>
        <v>Almacen, Adrian Bosi</v>
      </c>
      <c r="C11" s="31">
        <v>5</v>
      </c>
      <c r="D11" s="24">
        <v>5</v>
      </c>
      <c r="E11" s="24">
        <v>4</v>
      </c>
      <c r="F11" s="24">
        <v>10</v>
      </c>
      <c r="G11" s="24">
        <v>9</v>
      </c>
      <c r="H11" s="24"/>
      <c r="I11" s="24"/>
      <c r="J11" s="24"/>
      <c r="K11" s="24"/>
      <c r="L11" s="24"/>
      <c r="M11" s="24"/>
      <c r="N11" s="24"/>
      <c r="O11" s="24"/>
      <c r="P11" s="24"/>
      <c r="Q11" s="40"/>
      <c r="R11" s="29">
        <f>SUM(C11:Q11)</f>
        <v>33</v>
      </c>
      <c r="S11" s="45">
        <f>(R11/$R$10)</f>
        <v>0.94285714285714284</v>
      </c>
      <c r="T11" s="50">
        <f>S11*$T$10</f>
        <v>0.37714285714285717</v>
      </c>
      <c r="U11" s="31">
        <v>5</v>
      </c>
      <c r="V11" s="24"/>
      <c r="W11" s="24" t="s">
        <v>203</v>
      </c>
      <c r="X11" s="24"/>
      <c r="Y11" s="24"/>
      <c r="Z11" s="24"/>
      <c r="AA11" s="24"/>
      <c r="AB11" s="24"/>
      <c r="AC11" s="24"/>
      <c r="AD11" s="40"/>
      <c r="AE11" s="29">
        <f>SUM(U11:AD11)</f>
        <v>5</v>
      </c>
      <c r="AF11" s="48">
        <f>AE11/$AE$10</f>
        <v>1</v>
      </c>
      <c r="AG11" s="57">
        <f>AF11*$AG$10</f>
        <v>0.15</v>
      </c>
      <c r="AH11" s="67">
        <f>VLOOKUP(A11,'ATTENDANCE SHEET'!A11:AJ48,36,FALSE)*100</f>
        <v>100</v>
      </c>
      <c r="AI11" s="62">
        <v>50</v>
      </c>
      <c r="AJ11" s="24">
        <v>33</v>
      </c>
      <c r="AK11" s="63"/>
      <c r="AL11" s="70"/>
      <c r="AM11" s="72">
        <f>SUM(AH11:AL11)</f>
        <v>183</v>
      </c>
      <c r="AN11" s="48">
        <f>AM11/$AM$10</f>
        <v>0.98918918918918919</v>
      </c>
      <c r="AO11" s="55">
        <f>AN11*$AO$10</f>
        <v>0.14837837837837836</v>
      </c>
      <c r="AP11" s="155">
        <v>80</v>
      </c>
      <c r="AQ11" s="25">
        <v>46</v>
      </c>
      <c r="AR11" s="29">
        <f>SUM(AP11:AQ11)</f>
        <v>126</v>
      </c>
      <c r="AS11" s="48">
        <f>AR11/$AR$10</f>
        <v>0.96923076923076923</v>
      </c>
      <c r="AT11" s="57">
        <f>AS11*$AT$10</f>
        <v>0.29076923076923078</v>
      </c>
      <c r="AU11" s="77">
        <f>T11+AG11+AO11+AT11</f>
        <v>0.96629046629046622</v>
      </c>
      <c r="AV11" s="48">
        <f>(AU11*62.5%)+37.5%</f>
        <v>0.97893154143154137</v>
      </c>
      <c r="AW11" s="152">
        <f>IF(AV11&gt;=98%,1, IF(AV11&gt;=95%,1.25, IF(AV11&gt;=92%,1.5,IF(AV11&gt;=89%,1.75,IF(AV11&gt;=86%,2,IF(AV11&gt;=83%,2.25,IF(AV11&gt;=80%,2.5,IF(AV11&gt;=77%,2.75,IF(AV11&gt;=75%,3,IF(AV11&gt;=70%,4,5))))))))))</f>
        <v>1.25</v>
      </c>
      <c r="AX11" s="160" t="str">
        <f>IF(AW11&lt;=3,"Passed",IF(AW11&lt;=4,"Conditional","Failed"))</f>
        <v>Passed</v>
      </c>
      <c r="AY11" s="162"/>
    </row>
    <row r="12" spans="1:70" ht="15" thickBot="1">
      <c r="A12" s="30">
        <v>2</v>
      </c>
      <c r="B12" s="34" t="str">
        <f>VLOOKUP(A12,INPUT!A10:B47,2,FALSE)</f>
        <v>Araneta, Andrey Salvosa</v>
      </c>
      <c r="C12" s="32">
        <v>5</v>
      </c>
      <c r="D12" s="26">
        <v>5</v>
      </c>
      <c r="E12" s="26">
        <v>4</v>
      </c>
      <c r="F12" s="26">
        <v>10</v>
      </c>
      <c r="G12" s="26">
        <v>9</v>
      </c>
      <c r="H12" s="26"/>
      <c r="I12" s="26"/>
      <c r="J12" s="26"/>
      <c r="K12" s="26"/>
      <c r="L12" s="26"/>
      <c r="M12" s="26"/>
      <c r="N12" s="26"/>
      <c r="O12" s="26"/>
      <c r="P12" s="26"/>
      <c r="Q12" s="41"/>
      <c r="R12" s="30">
        <f t="shared" ref="R12:R48" si="0">SUM(C12:Q12)</f>
        <v>33</v>
      </c>
      <c r="S12" s="46">
        <f>(R12/$R$10)</f>
        <v>0.94285714285714284</v>
      </c>
      <c r="T12" s="51">
        <f t="shared" ref="T12:T48" si="1">S12*$T$10</f>
        <v>0.37714285714285717</v>
      </c>
      <c r="U12" s="32">
        <v>5</v>
      </c>
      <c r="V12" s="26"/>
      <c r="W12" s="26"/>
      <c r="X12" s="26"/>
      <c r="Y12" s="26"/>
      <c r="Z12" s="26"/>
      <c r="AA12" s="26"/>
      <c r="AB12" s="26"/>
      <c r="AC12" s="26"/>
      <c r="AD12" s="41"/>
      <c r="AE12" s="30">
        <f t="shared" ref="AE12:AE48" si="2">SUM(U12:AD12)</f>
        <v>5</v>
      </c>
      <c r="AF12" s="49">
        <f t="shared" ref="AF12:AF48" si="3">AE12/$AE$10</f>
        <v>1</v>
      </c>
      <c r="AG12" s="58">
        <f t="shared" ref="AG12:AG48" si="4">AF12*$AG$10</f>
        <v>0.15</v>
      </c>
      <c r="AH12" s="67">
        <f>VLOOKUP(A12,'ATTENDANCE SHEET'!A12:AJ49,36,FALSE)*100</f>
        <v>100</v>
      </c>
      <c r="AI12" s="32">
        <v>50</v>
      </c>
      <c r="AJ12" s="26">
        <v>31</v>
      </c>
      <c r="AK12" s="26"/>
      <c r="AL12" s="41"/>
      <c r="AM12" s="73">
        <f t="shared" ref="AM12:AM48" si="5">SUM(AH12:AL12)</f>
        <v>181</v>
      </c>
      <c r="AN12" s="49">
        <f t="shared" ref="AN12:AN48" si="6">AM12/$AM$10</f>
        <v>0.97837837837837838</v>
      </c>
      <c r="AO12" s="56">
        <f t="shared" ref="AO12:AO48" si="7">AN12*$AO$10</f>
        <v>0.14675675675675676</v>
      </c>
      <c r="AP12" s="156">
        <v>68</v>
      </c>
      <c r="AQ12" s="27">
        <v>46</v>
      </c>
      <c r="AR12" s="29">
        <f t="shared" ref="AR12:AR48" si="8">SUM(AP12:AQ12)</f>
        <v>114</v>
      </c>
      <c r="AS12" s="49">
        <f t="shared" ref="AS12:AS48" si="9">AR12/$AR$10</f>
        <v>0.87692307692307692</v>
      </c>
      <c r="AT12" s="58">
        <f t="shared" ref="AT12:AT48" si="10">AS12*$AT$10</f>
        <v>0.26307692307692304</v>
      </c>
      <c r="AU12" s="78">
        <f t="shared" ref="AU12:AU48" si="11">T12+AG12+AO12+AT12</f>
        <v>0.93697653697653682</v>
      </c>
      <c r="AV12" s="49">
        <f t="shared" ref="AV12:AV48" si="12">(AU12*62.5%)+37.5%</f>
        <v>0.96061033561033549</v>
      </c>
      <c r="AW12" s="152">
        <f t="shared" ref="AW12:AW48" si="13">IF(AV12&gt;=98%,1, IF(AV12&gt;=95%,1.25, IF(AV12&gt;=92%,1.5,IF(AV12&gt;=89%,1.75,IF(AV12&gt;=86%,2,IF(AV12&gt;=83%,2.25,IF(AV12&gt;=80%,2.5,IF(AV12&gt;=77%,2.75,IF(AV12&gt;=75%,3,IF(AV12&gt;=70%,4,5))))))))))</f>
        <v>1.25</v>
      </c>
      <c r="AX12" s="161" t="str">
        <f t="shared" ref="AX12:AX48" si="14">IF(AW12&lt;=3,"Passed",IF(AW12&lt;=4,"Conditional","Failed"))</f>
        <v>Passed</v>
      </c>
      <c r="AY12" s="162"/>
    </row>
    <row r="13" spans="1:70" ht="15" thickBot="1">
      <c r="A13" s="30">
        <v>3</v>
      </c>
      <c r="B13" s="34" t="str">
        <f>VLOOKUP(A13,INPUT!A11:B48,2,FALSE)</f>
        <v>Avila, Francis Reune Villalba</v>
      </c>
      <c r="C13" s="32">
        <v>5</v>
      </c>
      <c r="D13" s="26">
        <v>5</v>
      </c>
      <c r="E13" s="26">
        <v>4</v>
      </c>
      <c r="F13" s="26">
        <v>10</v>
      </c>
      <c r="G13" s="26">
        <v>9</v>
      </c>
      <c r="H13" s="26"/>
      <c r="I13" s="26"/>
      <c r="J13" s="26"/>
      <c r="K13" s="26"/>
      <c r="L13" s="26"/>
      <c r="M13" s="26"/>
      <c r="N13" s="26"/>
      <c r="O13" s="26"/>
      <c r="P13" s="26"/>
      <c r="Q13" s="41"/>
      <c r="R13" s="30">
        <f t="shared" si="0"/>
        <v>33</v>
      </c>
      <c r="S13" s="46">
        <f t="shared" ref="S13:S48" si="15">(R13/$R$10)</f>
        <v>0.94285714285714284</v>
      </c>
      <c r="T13" s="51">
        <f t="shared" si="1"/>
        <v>0.37714285714285717</v>
      </c>
      <c r="U13" s="32">
        <v>5</v>
      </c>
      <c r="V13" s="26"/>
      <c r="W13" s="26"/>
      <c r="X13" s="26"/>
      <c r="Y13" s="26"/>
      <c r="Z13" s="26"/>
      <c r="AA13" s="26"/>
      <c r="AB13" s="26"/>
      <c r="AC13" s="26"/>
      <c r="AD13" s="41"/>
      <c r="AE13" s="30">
        <f t="shared" si="2"/>
        <v>5</v>
      </c>
      <c r="AF13" s="49">
        <f t="shared" si="3"/>
        <v>1</v>
      </c>
      <c r="AG13" s="58">
        <f t="shared" si="4"/>
        <v>0.15</v>
      </c>
      <c r="AH13" s="67">
        <f>VLOOKUP(A13,'ATTENDANCE SHEET'!A13:AJ50,36,FALSE)*100</f>
        <v>100</v>
      </c>
      <c r="AI13" s="32">
        <v>50</v>
      </c>
      <c r="AJ13" s="26">
        <v>30</v>
      </c>
      <c r="AK13" s="26"/>
      <c r="AL13" s="41"/>
      <c r="AM13" s="73">
        <f t="shared" si="5"/>
        <v>180</v>
      </c>
      <c r="AN13" s="49">
        <f t="shared" si="6"/>
        <v>0.97297297297297303</v>
      </c>
      <c r="AO13" s="56">
        <f t="shared" si="7"/>
        <v>0.14594594594594595</v>
      </c>
      <c r="AP13" s="156">
        <v>69</v>
      </c>
      <c r="AQ13" s="27">
        <v>47</v>
      </c>
      <c r="AR13" s="29">
        <f t="shared" si="8"/>
        <v>116</v>
      </c>
      <c r="AS13" s="49">
        <f t="shared" si="9"/>
        <v>0.89230769230769236</v>
      </c>
      <c r="AT13" s="58">
        <f t="shared" si="10"/>
        <v>0.26769230769230767</v>
      </c>
      <c r="AU13" s="78">
        <f t="shared" si="11"/>
        <v>0.94078111078111082</v>
      </c>
      <c r="AV13" s="49">
        <f t="shared" si="12"/>
        <v>0.96298819423819426</v>
      </c>
      <c r="AW13" s="152">
        <f t="shared" si="13"/>
        <v>1.25</v>
      </c>
      <c r="AX13" s="161" t="str">
        <f t="shared" si="14"/>
        <v>Passed</v>
      </c>
      <c r="AY13" s="162"/>
    </row>
    <row r="14" spans="1:70" ht="15" thickBot="1">
      <c r="A14" s="30">
        <v>4</v>
      </c>
      <c r="B14" s="34" t="str">
        <f>VLOOKUP(A14,INPUT!A12:B49,2,FALSE)</f>
        <v>Azores, Star Angel Caparros</v>
      </c>
      <c r="C14" s="32">
        <v>5</v>
      </c>
      <c r="D14" s="26">
        <v>4</v>
      </c>
      <c r="E14" s="26">
        <v>3</v>
      </c>
      <c r="F14" s="26">
        <v>8</v>
      </c>
      <c r="G14" s="26">
        <v>9</v>
      </c>
      <c r="H14" s="26"/>
      <c r="I14" s="26"/>
      <c r="J14" s="26"/>
      <c r="K14" s="26"/>
      <c r="L14" s="26"/>
      <c r="M14" s="26"/>
      <c r="N14" s="26"/>
      <c r="O14" s="26"/>
      <c r="P14" s="26"/>
      <c r="Q14" s="41"/>
      <c r="R14" s="30">
        <f t="shared" si="0"/>
        <v>29</v>
      </c>
      <c r="S14" s="46">
        <f t="shared" si="15"/>
        <v>0.82857142857142863</v>
      </c>
      <c r="T14" s="51">
        <f t="shared" si="1"/>
        <v>0.33142857142857146</v>
      </c>
      <c r="U14" s="32">
        <v>5</v>
      </c>
      <c r="V14" s="26"/>
      <c r="W14" s="26"/>
      <c r="X14" s="26"/>
      <c r="Y14" s="26"/>
      <c r="Z14" s="26"/>
      <c r="AA14" s="26"/>
      <c r="AB14" s="26"/>
      <c r="AC14" s="26"/>
      <c r="AD14" s="41"/>
      <c r="AE14" s="30">
        <f t="shared" si="2"/>
        <v>5</v>
      </c>
      <c r="AF14" s="49">
        <f t="shared" si="3"/>
        <v>1</v>
      </c>
      <c r="AG14" s="58">
        <f t="shared" si="4"/>
        <v>0.15</v>
      </c>
      <c r="AH14" s="67">
        <f>VLOOKUP(A14,'ATTENDANCE SHEET'!A14:AJ51,36,FALSE)*100</f>
        <v>100</v>
      </c>
      <c r="AI14" s="32">
        <v>45</v>
      </c>
      <c r="AJ14" s="26">
        <v>32</v>
      </c>
      <c r="AK14" s="26"/>
      <c r="AL14" s="41"/>
      <c r="AM14" s="73">
        <f t="shared" si="5"/>
        <v>177</v>
      </c>
      <c r="AN14" s="49">
        <f t="shared" si="6"/>
        <v>0.95675675675675675</v>
      </c>
      <c r="AO14" s="56">
        <f t="shared" si="7"/>
        <v>0.14351351351351352</v>
      </c>
      <c r="AP14" s="156">
        <v>74</v>
      </c>
      <c r="AQ14" s="27">
        <v>41</v>
      </c>
      <c r="AR14" s="29">
        <f t="shared" si="8"/>
        <v>115</v>
      </c>
      <c r="AS14" s="49">
        <f t="shared" si="9"/>
        <v>0.88461538461538458</v>
      </c>
      <c r="AT14" s="58">
        <f t="shared" si="10"/>
        <v>0.26538461538461539</v>
      </c>
      <c r="AU14" s="78">
        <f t="shared" si="11"/>
        <v>0.89032670032670036</v>
      </c>
      <c r="AV14" s="49">
        <f t="shared" si="12"/>
        <v>0.93145418770418775</v>
      </c>
      <c r="AW14" s="152">
        <f t="shared" si="13"/>
        <v>1.5</v>
      </c>
      <c r="AX14" s="161" t="str">
        <f t="shared" si="14"/>
        <v>Passed</v>
      </c>
      <c r="AY14" s="162"/>
    </row>
    <row r="15" spans="1:70" ht="15" thickBot="1">
      <c r="A15" s="30">
        <v>5</v>
      </c>
      <c r="B15" s="34" t="str">
        <f>VLOOKUP(A15,INPUT!A13:B50,2,FALSE)</f>
        <v>Barnuevo, Jame Marc Tabernilla</v>
      </c>
      <c r="C15" s="32">
        <v>5</v>
      </c>
      <c r="D15" s="26">
        <v>5</v>
      </c>
      <c r="E15" s="26">
        <v>4</v>
      </c>
      <c r="F15" s="26">
        <v>10</v>
      </c>
      <c r="G15" s="26">
        <v>9</v>
      </c>
      <c r="H15" s="26"/>
      <c r="I15" s="26"/>
      <c r="J15" s="26"/>
      <c r="K15" s="26"/>
      <c r="L15" s="26"/>
      <c r="M15" s="26"/>
      <c r="N15" s="26"/>
      <c r="O15" s="26"/>
      <c r="P15" s="26"/>
      <c r="Q15" s="41"/>
      <c r="R15" s="30">
        <f t="shared" si="0"/>
        <v>33</v>
      </c>
      <c r="S15" s="46">
        <f t="shared" si="15"/>
        <v>0.94285714285714284</v>
      </c>
      <c r="T15" s="51">
        <f t="shared" si="1"/>
        <v>0.37714285714285717</v>
      </c>
      <c r="U15" s="32">
        <v>5</v>
      </c>
      <c r="V15" s="26"/>
      <c r="W15" s="26"/>
      <c r="X15" s="26"/>
      <c r="Y15" s="26"/>
      <c r="Z15" s="26"/>
      <c r="AA15" s="26"/>
      <c r="AB15" s="26"/>
      <c r="AC15" s="26"/>
      <c r="AD15" s="41"/>
      <c r="AE15" s="30">
        <f t="shared" si="2"/>
        <v>5</v>
      </c>
      <c r="AF15" s="49">
        <f t="shared" si="3"/>
        <v>1</v>
      </c>
      <c r="AG15" s="58">
        <f t="shared" si="4"/>
        <v>0.15</v>
      </c>
      <c r="AH15" s="67">
        <f>VLOOKUP(A15,'ATTENDANCE SHEET'!A15:AJ52,36,FALSE)*100</f>
        <v>100</v>
      </c>
      <c r="AI15" s="32">
        <v>50</v>
      </c>
      <c r="AJ15" s="26">
        <v>32</v>
      </c>
      <c r="AK15" s="26"/>
      <c r="AL15" s="41"/>
      <c r="AM15" s="73">
        <f t="shared" si="5"/>
        <v>182</v>
      </c>
      <c r="AN15" s="49">
        <f t="shared" si="6"/>
        <v>0.98378378378378384</v>
      </c>
      <c r="AO15" s="56">
        <f t="shared" si="7"/>
        <v>0.14756756756756756</v>
      </c>
      <c r="AP15" s="156">
        <v>71</v>
      </c>
      <c r="AQ15" s="27">
        <v>43</v>
      </c>
      <c r="AR15" s="29">
        <f t="shared" si="8"/>
        <v>114</v>
      </c>
      <c r="AS15" s="49">
        <f t="shared" si="9"/>
        <v>0.87692307692307692</v>
      </c>
      <c r="AT15" s="58">
        <f t="shared" si="10"/>
        <v>0.26307692307692304</v>
      </c>
      <c r="AU15" s="78">
        <f t="shared" si="11"/>
        <v>0.93778734778734774</v>
      </c>
      <c r="AV15" s="49">
        <f t="shared" si="12"/>
        <v>0.96111709236709231</v>
      </c>
      <c r="AW15" s="152">
        <f t="shared" si="13"/>
        <v>1.25</v>
      </c>
      <c r="AX15" s="161" t="str">
        <f t="shared" si="14"/>
        <v>Passed</v>
      </c>
      <c r="AY15" s="162"/>
    </row>
    <row r="16" spans="1:70" ht="15" thickBot="1">
      <c r="A16" s="30">
        <v>6</v>
      </c>
      <c r="B16" s="34" t="str">
        <f>VLOOKUP(A16,INPUT!A14:B51,2,FALSE)</f>
        <v>Calabano, Jedrick Pagana</v>
      </c>
      <c r="C16" s="32">
        <v>5</v>
      </c>
      <c r="D16" s="26">
        <v>4</v>
      </c>
      <c r="E16" s="26">
        <v>5</v>
      </c>
      <c r="F16" s="26">
        <v>10</v>
      </c>
      <c r="G16" s="26">
        <v>9</v>
      </c>
      <c r="H16" s="26"/>
      <c r="I16" s="26"/>
      <c r="J16" s="26"/>
      <c r="K16" s="26"/>
      <c r="L16" s="26"/>
      <c r="M16" s="26"/>
      <c r="N16" s="26"/>
      <c r="O16" s="26"/>
      <c r="P16" s="26"/>
      <c r="Q16" s="41"/>
      <c r="R16" s="30">
        <f t="shared" si="0"/>
        <v>33</v>
      </c>
      <c r="S16" s="46">
        <f t="shared" si="15"/>
        <v>0.94285714285714284</v>
      </c>
      <c r="T16" s="51">
        <f t="shared" si="1"/>
        <v>0.37714285714285717</v>
      </c>
      <c r="U16" s="32">
        <v>5</v>
      </c>
      <c r="V16" s="26"/>
      <c r="W16" s="26"/>
      <c r="X16" s="26"/>
      <c r="Y16" s="26"/>
      <c r="Z16" s="26"/>
      <c r="AA16" s="26"/>
      <c r="AB16" s="26"/>
      <c r="AC16" s="26"/>
      <c r="AD16" s="41"/>
      <c r="AE16" s="30">
        <f t="shared" si="2"/>
        <v>5</v>
      </c>
      <c r="AF16" s="49">
        <f t="shared" si="3"/>
        <v>1</v>
      </c>
      <c r="AG16" s="58">
        <f t="shared" si="4"/>
        <v>0.15</v>
      </c>
      <c r="AH16" s="67">
        <f>VLOOKUP(A16,'ATTENDANCE SHEET'!A16:AJ53,36,FALSE)*100</f>
        <v>100</v>
      </c>
      <c r="AI16" s="32">
        <v>50</v>
      </c>
      <c r="AJ16" s="26">
        <v>31</v>
      </c>
      <c r="AK16" s="26"/>
      <c r="AL16" s="41"/>
      <c r="AM16" s="73">
        <f t="shared" si="5"/>
        <v>181</v>
      </c>
      <c r="AN16" s="49">
        <f t="shared" si="6"/>
        <v>0.97837837837837838</v>
      </c>
      <c r="AO16" s="56">
        <f t="shared" si="7"/>
        <v>0.14675675675675676</v>
      </c>
      <c r="AP16" s="156">
        <v>74</v>
      </c>
      <c r="AQ16" s="27">
        <v>40</v>
      </c>
      <c r="AR16" s="29">
        <f t="shared" si="8"/>
        <v>114</v>
      </c>
      <c r="AS16" s="49">
        <f t="shared" si="9"/>
        <v>0.87692307692307692</v>
      </c>
      <c r="AT16" s="58">
        <f t="shared" si="10"/>
        <v>0.26307692307692304</v>
      </c>
      <c r="AU16" s="78">
        <f t="shared" si="11"/>
        <v>0.93697653697653682</v>
      </c>
      <c r="AV16" s="49">
        <f t="shared" si="12"/>
        <v>0.96061033561033549</v>
      </c>
      <c r="AW16" s="152">
        <f t="shared" si="13"/>
        <v>1.25</v>
      </c>
      <c r="AX16" s="161" t="str">
        <f t="shared" si="14"/>
        <v>Passed</v>
      </c>
      <c r="AY16" s="162"/>
    </row>
    <row r="17" spans="1:51" ht="15" thickBot="1">
      <c r="A17" s="30">
        <v>7</v>
      </c>
      <c r="B17" s="34" t="str">
        <f>VLOOKUP(A17,INPUT!A15:B52,2,FALSE)</f>
        <v>Casao, David Andrew Saguirre</v>
      </c>
      <c r="C17" s="32">
        <v>4</v>
      </c>
      <c r="D17" s="26">
        <v>4</v>
      </c>
      <c r="E17" s="26">
        <v>5</v>
      </c>
      <c r="F17" s="26">
        <v>10</v>
      </c>
      <c r="G17" s="26">
        <v>9</v>
      </c>
      <c r="H17" s="26"/>
      <c r="I17" s="26"/>
      <c r="J17" s="26"/>
      <c r="K17" s="26"/>
      <c r="L17" s="26"/>
      <c r="M17" s="26"/>
      <c r="N17" s="26"/>
      <c r="O17" s="26"/>
      <c r="P17" s="26"/>
      <c r="Q17" s="41"/>
      <c r="R17" s="30">
        <f t="shared" si="0"/>
        <v>32</v>
      </c>
      <c r="S17" s="46">
        <f t="shared" si="15"/>
        <v>0.91428571428571426</v>
      </c>
      <c r="T17" s="51">
        <f t="shared" si="1"/>
        <v>0.36571428571428571</v>
      </c>
      <c r="U17" s="32">
        <v>5</v>
      </c>
      <c r="V17" s="26"/>
      <c r="W17" s="26"/>
      <c r="X17" s="26"/>
      <c r="Y17" s="26"/>
      <c r="Z17" s="26"/>
      <c r="AA17" s="26"/>
      <c r="AB17" s="26"/>
      <c r="AC17" s="26"/>
      <c r="AD17" s="41"/>
      <c r="AE17" s="30">
        <f t="shared" si="2"/>
        <v>5</v>
      </c>
      <c r="AF17" s="49">
        <f t="shared" si="3"/>
        <v>1</v>
      </c>
      <c r="AG17" s="58">
        <f t="shared" si="4"/>
        <v>0.15</v>
      </c>
      <c r="AH17" s="67">
        <f>VLOOKUP(A17,'ATTENDANCE SHEET'!A17:AJ54,36,FALSE)*100</f>
        <v>100</v>
      </c>
      <c r="AI17" s="32">
        <v>50</v>
      </c>
      <c r="AJ17" s="26">
        <v>32</v>
      </c>
      <c r="AK17" s="26"/>
      <c r="AL17" s="41"/>
      <c r="AM17" s="73">
        <f t="shared" si="5"/>
        <v>182</v>
      </c>
      <c r="AN17" s="49">
        <f t="shared" si="6"/>
        <v>0.98378378378378384</v>
      </c>
      <c r="AO17" s="56">
        <f t="shared" si="7"/>
        <v>0.14756756756756756</v>
      </c>
      <c r="AP17" s="156">
        <v>74</v>
      </c>
      <c r="AQ17" s="27">
        <v>40</v>
      </c>
      <c r="AR17" s="29">
        <f t="shared" si="8"/>
        <v>114</v>
      </c>
      <c r="AS17" s="49">
        <f t="shared" si="9"/>
        <v>0.87692307692307692</v>
      </c>
      <c r="AT17" s="58">
        <f t="shared" si="10"/>
        <v>0.26307692307692304</v>
      </c>
      <c r="AU17" s="78">
        <f t="shared" si="11"/>
        <v>0.92635877635877617</v>
      </c>
      <c r="AV17" s="49">
        <f t="shared" si="12"/>
        <v>0.95397423522423508</v>
      </c>
      <c r="AW17" s="152">
        <f t="shared" si="13"/>
        <v>1.25</v>
      </c>
      <c r="AX17" s="161" t="str">
        <f t="shared" si="14"/>
        <v>Passed</v>
      </c>
      <c r="AY17" s="162"/>
    </row>
    <row r="18" spans="1:51" ht="15" thickBot="1">
      <c r="A18" s="30">
        <v>8</v>
      </c>
      <c r="B18" s="34" t="str">
        <f>VLOOKUP(A18,INPUT!A16:B53,2,FALSE)</f>
        <v>Casulla, Michael Joe Medinilla</v>
      </c>
      <c r="C18" s="32">
        <v>5</v>
      </c>
      <c r="D18" s="26">
        <v>5</v>
      </c>
      <c r="E18" s="26">
        <v>5</v>
      </c>
      <c r="F18" s="26">
        <v>10</v>
      </c>
      <c r="G18" s="26">
        <v>9</v>
      </c>
      <c r="H18" s="26"/>
      <c r="I18" s="26"/>
      <c r="J18" s="26"/>
      <c r="K18" s="26"/>
      <c r="L18" s="26"/>
      <c r="M18" s="26"/>
      <c r="N18" s="26"/>
      <c r="O18" s="26"/>
      <c r="P18" s="26"/>
      <c r="Q18" s="41"/>
      <c r="R18" s="30">
        <f t="shared" si="0"/>
        <v>34</v>
      </c>
      <c r="S18" s="46">
        <f t="shared" si="15"/>
        <v>0.97142857142857142</v>
      </c>
      <c r="T18" s="51">
        <f t="shared" si="1"/>
        <v>0.38857142857142857</v>
      </c>
      <c r="U18" s="32">
        <v>5</v>
      </c>
      <c r="V18" s="26"/>
      <c r="W18" s="26"/>
      <c r="X18" s="26"/>
      <c r="Y18" s="26"/>
      <c r="Z18" s="26"/>
      <c r="AA18" s="26"/>
      <c r="AB18" s="26"/>
      <c r="AC18" s="26"/>
      <c r="AD18" s="41"/>
      <c r="AE18" s="30">
        <f t="shared" si="2"/>
        <v>5</v>
      </c>
      <c r="AF18" s="49">
        <f t="shared" si="3"/>
        <v>1</v>
      </c>
      <c r="AG18" s="58">
        <f t="shared" si="4"/>
        <v>0.15</v>
      </c>
      <c r="AH18" s="67">
        <f>VLOOKUP(A18,'ATTENDANCE SHEET'!A18:AJ55,36,FALSE)*100</f>
        <v>100</v>
      </c>
      <c r="AI18" s="32">
        <v>50</v>
      </c>
      <c r="AJ18" s="26">
        <v>29</v>
      </c>
      <c r="AK18" s="26"/>
      <c r="AL18" s="41"/>
      <c r="AM18" s="73">
        <f t="shared" si="5"/>
        <v>179</v>
      </c>
      <c r="AN18" s="49">
        <f t="shared" si="6"/>
        <v>0.96756756756756757</v>
      </c>
      <c r="AO18" s="56">
        <f t="shared" si="7"/>
        <v>0.14513513513513512</v>
      </c>
      <c r="AP18" s="156">
        <v>67</v>
      </c>
      <c r="AQ18" s="27">
        <v>40</v>
      </c>
      <c r="AR18" s="29">
        <f t="shared" si="8"/>
        <v>107</v>
      </c>
      <c r="AS18" s="49">
        <f t="shared" si="9"/>
        <v>0.82307692307692304</v>
      </c>
      <c r="AT18" s="58">
        <f t="shared" si="10"/>
        <v>0.24692307692307691</v>
      </c>
      <c r="AU18" s="78">
        <f t="shared" si="11"/>
        <v>0.9306296406296406</v>
      </c>
      <c r="AV18" s="49">
        <f t="shared" si="12"/>
        <v>0.95664352539352537</v>
      </c>
      <c r="AW18" s="152">
        <f t="shared" si="13"/>
        <v>1.25</v>
      </c>
      <c r="AX18" s="161" t="str">
        <f t="shared" si="14"/>
        <v>Passed</v>
      </c>
      <c r="AY18" s="162"/>
    </row>
    <row r="19" spans="1:51" ht="15" thickBot="1">
      <c r="A19" s="30">
        <v>9</v>
      </c>
      <c r="B19" s="34" t="str">
        <f>VLOOKUP(A19,INPUT!A17:B54,2,FALSE)</f>
        <v>Cosejo, Jhervy Miguel Buhian</v>
      </c>
      <c r="C19" s="32">
        <v>5</v>
      </c>
      <c r="D19" s="26">
        <v>5</v>
      </c>
      <c r="E19" s="26">
        <v>5</v>
      </c>
      <c r="F19" s="26">
        <v>10</v>
      </c>
      <c r="G19" s="26">
        <v>9</v>
      </c>
      <c r="H19" s="26"/>
      <c r="I19" s="26"/>
      <c r="J19" s="26"/>
      <c r="K19" s="26"/>
      <c r="L19" s="26"/>
      <c r="M19" s="26"/>
      <c r="N19" s="26"/>
      <c r="O19" s="26"/>
      <c r="P19" s="26"/>
      <c r="Q19" s="41"/>
      <c r="R19" s="30">
        <f t="shared" si="0"/>
        <v>34</v>
      </c>
      <c r="S19" s="46">
        <f t="shared" si="15"/>
        <v>0.97142857142857142</v>
      </c>
      <c r="T19" s="51">
        <f t="shared" si="1"/>
        <v>0.38857142857142857</v>
      </c>
      <c r="U19" s="32">
        <v>5</v>
      </c>
      <c r="V19" s="26"/>
      <c r="W19" s="26"/>
      <c r="X19" s="26"/>
      <c r="Y19" s="26"/>
      <c r="Z19" s="26"/>
      <c r="AA19" s="26"/>
      <c r="AB19" s="26"/>
      <c r="AC19" s="26"/>
      <c r="AD19" s="41"/>
      <c r="AE19" s="30">
        <f t="shared" si="2"/>
        <v>5</v>
      </c>
      <c r="AF19" s="49">
        <f t="shared" si="3"/>
        <v>1</v>
      </c>
      <c r="AG19" s="58">
        <f t="shared" si="4"/>
        <v>0.15</v>
      </c>
      <c r="AH19" s="67">
        <f>VLOOKUP(A19,'ATTENDANCE SHEET'!A19:AJ56,36,FALSE)*100</f>
        <v>100</v>
      </c>
      <c r="AI19" s="32">
        <v>50</v>
      </c>
      <c r="AJ19" s="26">
        <v>33</v>
      </c>
      <c r="AK19" s="26"/>
      <c r="AL19" s="41"/>
      <c r="AM19" s="73">
        <f t="shared" si="5"/>
        <v>183</v>
      </c>
      <c r="AN19" s="49">
        <f t="shared" si="6"/>
        <v>0.98918918918918919</v>
      </c>
      <c r="AO19" s="56">
        <f t="shared" si="7"/>
        <v>0.14837837837837836</v>
      </c>
      <c r="AP19" s="156">
        <v>75</v>
      </c>
      <c r="AQ19" s="27">
        <v>49</v>
      </c>
      <c r="AR19" s="29">
        <f t="shared" si="8"/>
        <v>124</v>
      </c>
      <c r="AS19" s="49">
        <f t="shared" si="9"/>
        <v>0.9538461538461539</v>
      </c>
      <c r="AT19" s="58">
        <f t="shared" si="10"/>
        <v>0.28615384615384615</v>
      </c>
      <c r="AU19" s="78">
        <f t="shared" si="11"/>
        <v>0.97310365310365321</v>
      </c>
      <c r="AV19" s="49">
        <f t="shared" si="12"/>
        <v>0.98318978318978323</v>
      </c>
      <c r="AW19" s="152">
        <f t="shared" si="13"/>
        <v>1</v>
      </c>
      <c r="AX19" s="161" t="str">
        <f t="shared" si="14"/>
        <v>Passed</v>
      </c>
      <c r="AY19" s="162"/>
    </row>
    <row r="20" spans="1:51" ht="15" thickBot="1">
      <c r="A20" s="30">
        <v>10</v>
      </c>
      <c r="B20" s="34" t="str">
        <f>VLOOKUP(A20,INPUT!A18:B55,2,FALSE)</f>
        <v>De Las Alas, Vic Andrie Estremera</v>
      </c>
      <c r="C20" s="32">
        <v>4</v>
      </c>
      <c r="D20" s="26">
        <v>5</v>
      </c>
      <c r="E20" s="26">
        <v>5</v>
      </c>
      <c r="F20" s="26">
        <v>10</v>
      </c>
      <c r="G20" s="26">
        <v>9</v>
      </c>
      <c r="H20" s="26"/>
      <c r="I20" s="26"/>
      <c r="J20" s="26"/>
      <c r="K20" s="26"/>
      <c r="L20" s="26"/>
      <c r="M20" s="26"/>
      <c r="N20" s="26"/>
      <c r="O20" s="26"/>
      <c r="P20" s="26"/>
      <c r="Q20" s="41"/>
      <c r="R20" s="30">
        <f t="shared" si="0"/>
        <v>33</v>
      </c>
      <c r="S20" s="46">
        <f t="shared" si="15"/>
        <v>0.94285714285714284</v>
      </c>
      <c r="T20" s="51">
        <f t="shared" si="1"/>
        <v>0.37714285714285717</v>
      </c>
      <c r="U20" s="32">
        <v>5</v>
      </c>
      <c r="V20" s="26"/>
      <c r="W20" s="26"/>
      <c r="X20" s="26"/>
      <c r="Y20" s="26"/>
      <c r="Z20" s="26"/>
      <c r="AA20" s="26"/>
      <c r="AB20" s="26"/>
      <c r="AC20" s="26"/>
      <c r="AD20" s="41"/>
      <c r="AE20" s="30">
        <f t="shared" si="2"/>
        <v>5</v>
      </c>
      <c r="AF20" s="49">
        <f t="shared" si="3"/>
        <v>1</v>
      </c>
      <c r="AG20" s="58">
        <f t="shared" si="4"/>
        <v>0.15</v>
      </c>
      <c r="AH20" s="67">
        <f>VLOOKUP(A20,'ATTENDANCE SHEET'!A20:AJ57,36,FALSE)*100</f>
        <v>100</v>
      </c>
      <c r="AI20" s="32">
        <v>50</v>
      </c>
      <c r="AJ20" s="26">
        <v>30</v>
      </c>
      <c r="AK20" s="26"/>
      <c r="AL20" s="41"/>
      <c r="AM20" s="73">
        <f t="shared" si="5"/>
        <v>180</v>
      </c>
      <c r="AN20" s="49">
        <f t="shared" si="6"/>
        <v>0.97297297297297303</v>
      </c>
      <c r="AO20" s="56">
        <f t="shared" si="7"/>
        <v>0.14594594594594595</v>
      </c>
      <c r="AP20" s="156">
        <v>73</v>
      </c>
      <c r="AQ20" s="27">
        <v>41</v>
      </c>
      <c r="AR20" s="29">
        <f t="shared" si="8"/>
        <v>114</v>
      </c>
      <c r="AS20" s="49">
        <f t="shared" si="9"/>
        <v>0.87692307692307692</v>
      </c>
      <c r="AT20" s="58">
        <f t="shared" si="10"/>
        <v>0.26307692307692304</v>
      </c>
      <c r="AU20" s="78">
        <f t="shared" si="11"/>
        <v>0.93616572616572613</v>
      </c>
      <c r="AV20" s="49">
        <f t="shared" si="12"/>
        <v>0.96010357885357878</v>
      </c>
      <c r="AW20" s="152">
        <f t="shared" si="13"/>
        <v>1.25</v>
      </c>
      <c r="AX20" s="161" t="str">
        <f t="shared" si="14"/>
        <v>Passed</v>
      </c>
      <c r="AY20" s="162"/>
    </row>
    <row r="21" spans="1:51" ht="15" thickBot="1">
      <c r="A21" s="30">
        <v>11</v>
      </c>
      <c r="B21" s="34" t="str">
        <f>VLOOKUP(A21,INPUT!A19:B56,2,FALSE)</f>
        <v>De Lumban, Marvel Archilles Esmiller</v>
      </c>
      <c r="C21" s="32">
        <v>4</v>
      </c>
      <c r="D21" s="26">
        <v>4</v>
      </c>
      <c r="E21" s="26">
        <v>5</v>
      </c>
      <c r="F21" s="26">
        <v>10</v>
      </c>
      <c r="G21" s="26">
        <v>8</v>
      </c>
      <c r="H21" s="26"/>
      <c r="I21" s="26"/>
      <c r="J21" s="26"/>
      <c r="K21" s="26"/>
      <c r="L21" s="26"/>
      <c r="M21" s="26"/>
      <c r="N21" s="26"/>
      <c r="O21" s="26"/>
      <c r="P21" s="26"/>
      <c r="Q21" s="41"/>
      <c r="R21" s="30">
        <f t="shared" si="0"/>
        <v>31</v>
      </c>
      <c r="S21" s="46">
        <f t="shared" si="15"/>
        <v>0.88571428571428568</v>
      </c>
      <c r="T21" s="51">
        <f t="shared" si="1"/>
        <v>0.35428571428571431</v>
      </c>
      <c r="U21" s="32">
        <v>0</v>
      </c>
      <c r="V21" s="26"/>
      <c r="W21" s="26"/>
      <c r="X21" s="26"/>
      <c r="Y21" s="26"/>
      <c r="Z21" s="26"/>
      <c r="AA21" s="26"/>
      <c r="AB21" s="26"/>
      <c r="AC21" s="26"/>
      <c r="AD21" s="41"/>
      <c r="AE21" s="30">
        <f t="shared" si="2"/>
        <v>0</v>
      </c>
      <c r="AF21" s="49">
        <f t="shared" si="3"/>
        <v>0</v>
      </c>
      <c r="AG21" s="58">
        <f t="shared" si="4"/>
        <v>0</v>
      </c>
      <c r="AH21" s="67">
        <f>VLOOKUP(A21,'ATTENDANCE SHEET'!A21:AJ58,36,FALSE)*100</f>
        <v>100</v>
      </c>
      <c r="AI21" s="32">
        <v>30</v>
      </c>
      <c r="AJ21" s="26">
        <v>28</v>
      </c>
      <c r="AK21" s="26"/>
      <c r="AL21" s="41"/>
      <c r="AM21" s="73">
        <f t="shared" si="5"/>
        <v>158</v>
      </c>
      <c r="AN21" s="49">
        <f t="shared" si="6"/>
        <v>0.8540540540540541</v>
      </c>
      <c r="AO21" s="56">
        <f t="shared" si="7"/>
        <v>0.1281081081081081</v>
      </c>
      <c r="AP21" s="156">
        <v>52</v>
      </c>
      <c r="AQ21" s="27">
        <v>42</v>
      </c>
      <c r="AR21" s="29">
        <f t="shared" si="8"/>
        <v>94</v>
      </c>
      <c r="AS21" s="49">
        <f t="shared" si="9"/>
        <v>0.72307692307692306</v>
      </c>
      <c r="AT21" s="58">
        <f t="shared" si="10"/>
        <v>0.21692307692307691</v>
      </c>
      <c r="AU21" s="78">
        <f t="shared" si="11"/>
        <v>0.69931689931689933</v>
      </c>
      <c r="AV21" s="49">
        <f t="shared" si="12"/>
        <v>0.81207306207306207</v>
      </c>
      <c r="AW21" s="152">
        <f t="shared" si="13"/>
        <v>2.5</v>
      </c>
      <c r="AX21" s="161" t="str">
        <f t="shared" si="14"/>
        <v>Passed</v>
      </c>
      <c r="AY21" s="162"/>
    </row>
    <row r="22" spans="1:51" ht="15" thickBot="1">
      <c r="A22" s="30">
        <v>12</v>
      </c>
      <c r="B22" s="34" t="str">
        <f>VLOOKUP(A22,INPUT!A20:B57,2,FALSE)</f>
        <v>Del Prado, Jiero Vryan Angeles</v>
      </c>
      <c r="C22" s="32">
        <v>5</v>
      </c>
      <c r="D22" s="26">
        <v>5</v>
      </c>
      <c r="E22" s="26">
        <v>3</v>
      </c>
      <c r="F22" s="26">
        <v>10</v>
      </c>
      <c r="G22" s="26">
        <v>9</v>
      </c>
      <c r="H22" s="26"/>
      <c r="I22" s="26"/>
      <c r="J22" s="26"/>
      <c r="K22" s="26"/>
      <c r="L22" s="26"/>
      <c r="M22" s="26"/>
      <c r="N22" s="26"/>
      <c r="O22" s="26"/>
      <c r="P22" s="26"/>
      <c r="Q22" s="41"/>
      <c r="R22" s="30">
        <f t="shared" si="0"/>
        <v>32</v>
      </c>
      <c r="S22" s="46">
        <f t="shared" si="15"/>
        <v>0.91428571428571426</v>
      </c>
      <c r="T22" s="51">
        <f t="shared" si="1"/>
        <v>0.36571428571428571</v>
      </c>
      <c r="U22" s="32">
        <v>5</v>
      </c>
      <c r="V22" s="26"/>
      <c r="W22" s="26"/>
      <c r="X22" s="26"/>
      <c r="Y22" s="26"/>
      <c r="Z22" s="26"/>
      <c r="AA22" s="26"/>
      <c r="AB22" s="26"/>
      <c r="AC22" s="26"/>
      <c r="AD22" s="41"/>
      <c r="AE22" s="30">
        <f t="shared" si="2"/>
        <v>5</v>
      </c>
      <c r="AF22" s="49">
        <f t="shared" si="3"/>
        <v>1</v>
      </c>
      <c r="AG22" s="58">
        <f t="shared" si="4"/>
        <v>0.15</v>
      </c>
      <c r="AH22" s="67">
        <f>VLOOKUP(A22,'ATTENDANCE SHEET'!A22:AJ59,36,FALSE)*100</f>
        <v>100</v>
      </c>
      <c r="AI22" s="32">
        <v>40</v>
      </c>
      <c r="AJ22" s="26">
        <v>35</v>
      </c>
      <c r="AK22" s="26"/>
      <c r="AL22" s="41"/>
      <c r="AM22" s="73">
        <f t="shared" si="5"/>
        <v>175</v>
      </c>
      <c r="AN22" s="49">
        <f t="shared" si="6"/>
        <v>0.94594594594594594</v>
      </c>
      <c r="AO22" s="56">
        <f t="shared" si="7"/>
        <v>0.14189189189189189</v>
      </c>
      <c r="AP22" s="156">
        <v>78</v>
      </c>
      <c r="AQ22" s="27">
        <v>40</v>
      </c>
      <c r="AR22" s="29">
        <f t="shared" si="8"/>
        <v>118</v>
      </c>
      <c r="AS22" s="49">
        <f t="shared" si="9"/>
        <v>0.90769230769230769</v>
      </c>
      <c r="AT22" s="58">
        <f t="shared" si="10"/>
        <v>0.27230769230769231</v>
      </c>
      <c r="AU22" s="78">
        <f t="shared" si="11"/>
        <v>0.92991386991386982</v>
      </c>
      <c r="AV22" s="49">
        <f t="shared" si="12"/>
        <v>0.95619616869616864</v>
      </c>
      <c r="AW22" s="152">
        <f t="shared" si="13"/>
        <v>1.25</v>
      </c>
      <c r="AX22" s="161" t="str">
        <f t="shared" si="14"/>
        <v>Passed</v>
      </c>
      <c r="AY22" s="162"/>
    </row>
    <row r="23" spans="1:51" ht="15" thickBot="1">
      <c r="A23" s="30">
        <v>13</v>
      </c>
      <c r="B23" s="34" t="str">
        <f>VLOOKUP(A23,INPUT!A21:B58,2,FALSE)</f>
        <v>Dirain, Kharl Christian Dioneda</v>
      </c>
      <c r="C23" s="32">
        <v>5</v>
      </c>
      <c r="D23" s="26">
        <v>5</v>
      </c>
      <c r="E23" s="26">
        <v>5</v>
      </c>
      <c r="F23" s="26">
        <v>10</v>
      </c>
      <c r="G23" s="26">
        <v>9</v>
      </c>
      <c r="H23" s="26"/>
      <c r="I23" s="26"/>
      <c r="J23" s="26"/>
      <c r="K23" s="26"/>
      <c r="L23" s="26"/>
      <c r="M23" s="26"/>
      <c r="N23" s="26"/>
      <c r="O23" s="26"/>
      <c r="P23" s="26"/>
      <c r="Q23" s="41"/>
      <c r="R23" s="30">
        <f t="shared" si="0"/>
        <v>34</v>
      </c>
      <c r="S23" s="46">
        <f t="shared" si="15"/>
        <v>0.97142857142857142</v>
      </c>
      <c r="T23" s="51">
        <f t="shared" si="1"/>
        <v>0.38857142857142857</v>
      </c>
      <c r="U23" s="32">
        <v>5</v>
      </c>
      <c r="V23" s="26"/>
      <c r="W23" s="26"/>
      <c r="X23" s="26"/>
      <c r="Y23" s="26"/>
      <c r="Z23" s="26"/>
      <c r="AA23" s="26"/>
      <c r="AB23" s="26"/>
      <c r="AC23" s="26"/>
      <c r="AD23" s="41"/>
      <c r="AE23" s="30">
        <f t="shared" si="2"/>
        <v>5</v>
      </c>
      <c r="AF23" s="49">
        <f t="shared" si="3"/>
        <v>1</v>
      </c>
      <c r="AG23" s="58">
        <f t="shared" si="4"/>
        <v>0.15</v>
      </c>
      <c r="AH23" s="67">
        <f>VLOOKUP(A23,'ATTENDANCE SHEET'!A23:AJ60,36,FALSE)*100</f>
        <v>100</v>
      </c>
      <c r="AI23" s="32">
        <v>50</v>
      </c>
      <c r="AJ23" s="26">
        <v>31</v>
      </c>
      <c r="AK23" s="26"/>
      <c r="AL23" s="41"/>
      <c r="AM23" s="73">
        <f t="shared" si="5"/>
        <v>181</v>
      </c>
      <c r="AN23" s="49">
        <f t="shared" si="6"/>
        <v>0.97837837837837838</v>
      </c>
      <c r="AO23" s="56">
        <f t="shared" si="7"/>
        <v>0.14675675675675676</v>
      </c>
      <c r="AP23" s="156">
        <v>74</v>
      </c>
      <c r="AQ23" s="27">
        <v>46</v>
      </c>
      <c r="AR23" s="29">
        <f t="shared" si="8"/>
        <v>120</v>
      </c>
      <c r="AS23" s="49">
        <f t="shared" si="9"/>
        <v>0.92307692307692313</v>
      </c>
      <c r="AT23" s="58">
        <f t="shared" si="10"/>
        <v>0.27692307692307694</v>
      </c>
      <c r="AU23" s="78">
        <f t="shared" si="11"/>
        <v>0.96225126225126234</v>
      </c>
      <c r="AV23" s="49">
        <f t="shared" si="12"/>
        <v>0.97640703890703895</v>
      </c>
      <c r="AW23" s="152">
        <f t="shared" si="13"/>
        <v>1.25</v>
      </c>
      <c r="AX23" s="161" t="str">
        <f t="shared" si="14"/>
        <v>Passed</v>
      </c>
      <c r="AY23" s="162"/>
    </row>
    <row r="24" spans="1:51" ht="15" thickBot="1">
      <c r="A24" s="30">
        <v>14</v>
      </c>
      <c r="B24" s="34" t="str">
        <f>VLOOKUP(A24,INPUT!A22:B59,2,FALSE)</f>
        <v>Duhapa, Mica Juvenile Llamo</v>
      </c>
      <c r="C24" s="32">
        <v>5</v>
      </c>
      <c r="D24" s="26">
        <v>4</v>
      </c>
      <c r="E24" s="26">
        <v>4</v>
      </c>
      <c r="F24" s="26">
        <v>9</v>
      </c>
      <c r="G24" s="26">
        <v>9</v>
      </c>
      <c r="H24" s="26"/>
      <c r="I24" s="26"/>
      <c r="J24" s="26"/>
      <c r="K24" s="26"/>
      <c r="L24" s="26"/>
      <c r="M24" s="26"/>
      <c r="N24" s="26"/>
      <c r="O24" s="26"/>
      <c r="P24" s="26"/>
      <c r="Q24" s="41"/>
      <c r="R24" s="30">
        <f t="shared" si="0"/>
        <v>31</v>
      </c>
      <c r="S24" s="46">
        <f t="shared" si="15"/>
        <v>0.88571428571428568</v>
      </c>
      <c r="T24" s="51">
        <f t="shared" si="1"/>
        <v>0.35428571428571431</v>
      </c>
      <c r="U24" s="32">
        <v>5</v>
      </c>
      <c r="V24" s="26"/>
      <c r="W24" s="26"/>
      <c r="X24" s="26"/>
      <c r="Y24" s="26"/>
      <c r="Z24" s="26"/>
      <c r="AA24" s="26"/>
      <c r="AB24" s="26"/>
      <c r="AC24" s="26"/>
      <c r="AD24" s="41"/>
      <c r="AE24" s="30">
        <f t="shared" si="2"/>
        <v>5</v>
      </c>
      <c r="AF24" s="49">
        <f t="shared" si="3"/>
        <v>1</v>
      </c>
      <c r="AG24" s="58">
        <f t="shared" si="4"/>
        <v>0.15</v>
      </c>
      <c r="AH24" s="67">
        <f>VLOOKUP(A24,'ATTENDANCE SHEET'!A24:AJ61,36,FALSE)*100</f>
        <v>100</v>
      </c>
      <c r="AI24" s="32">
        <v>35</v>
      </c>
      <c r="AJ24" s="26">
        <v>32</v>
      </c>
      <c r="AK24" s="26"/>
      <c r="AL24" s="41"/>
      <c r="AM24" s="73">
        <f t="shared" si="5"/>
        <v>167</v>
      </c>
      <c r="AN24" s="49">
        <f t="shared" si="6"/>
        <v>0.9027027027027027</v>
      </c>
      <c r="AO24" s="56">
        <f t="shared" si="7"/>
        <v>0.13540540540540541</v>
      </c>
      <c r="AP24" s="156">
        <v>68</v>
      </c>
      <c r="AQ24" s="27">
        <v>39</v>
      </c>
      <c r="AR24" s="29">
        <f t="shared" si="8"/>
        <v>107</v>
      </c>
      <c r="AS24" s="49">
        <f t="shared" si="9"/>
        <v>0.82307692307692304</v>
      </c>
      <c r="AT24" s="58">
        <f t="shared" si="10"/>
        <v>0.24692307692307691</v>
      </c>
      <c r="AU24" s="78">
        <f t="shared" si="11"/>
        <v>0.8866141966141966</v>
      </c>
      <c r="AV24" s="49">
        <f t="shared" si="12"/>
        <v>0.92913387288387284</v>
      </c>
      <c r="AW24" s="152">
        <f t="shared" si="13"/>
        <v>1.5</v>
      </c>
      <c r="AX24" s="161" t="str">
        <f t="shared" si="14"/>
        <v>Passed</v>
      </c>
      <c r="AY24" s="162"/>
    </row>
    <row r="25" spans="1:51" ht="15" thickBot="1">
      <c r="A25" s="30">
        <v>15</v>
      </c>
      <c r="B25" s="34" t="str">
        <f>VLOOKUP(A25,INPUT!A23:B60,2,FALSE)</f>
        <v>Formalejo, Leslie an De Luna</v>
      </c>
      <c r="C25" s="32">
        <v>5</v>
      </c>
      <c r="D25" s="26">
        <v>4</v>
      </c>
      <c r="E25" s="26">
        <v>5</v>
      </c>
      <c r="F25" s="26">
        <v>10</v>
      </c>
      <c r="G25" s="26">
        <v>9</v>
      </c>
      <c r="H25" s="26"/>
      <c r="I25" s="26"/>
      <c r="J25" s="26"/>
      <c r="K25" s="26"/>
      <c r="L25" s="26"/>
      <c r="M25" s="26"/>
      <c r="N25" s="26"/>
      <c r="O25" s="26"/>
      <c r="P25" s="26"/>
      <c r="Q25" s="41"/>
      <c r="R25" s="30">
        <f t="shared" si="0"/>
        <v>33</v>
      </c>
      <c r="S25" s="46">
        <f t="shared" si="15"/>
        <v>0.94285714285714284</v>
      </c>
      <c r="T25" s="51">
        <f t="shared" si="1"/>
        <v>0.37714285714285717</v>
      </c>
      <c r="U25" s="32">
        <v>5</v>
      </c>
      <c r="V25" s="26"/>
      <c r="W25" s="26"/>
      <c r="X25" s="26"/>
      <c r="Y25" s="26"/>
      <c r="Z25" s="26"/>
      <c r="AA25" s="26"/>
      <c r="AB25" s="26"/>
      <c r="AC25" s="26"/>
      <c r="AD25" s="41"/>
      <c r="AE25" s="30">
        <f t="shared" si="2"/>
        <v>5</v>
      </c>
      <c r="AF25" s="49">
        <f t="shared" si="3"/>
        <v>1</v>
      </c>
      <c r="AG25" s="58">
        <f t="shared" si="4"/>
        <v>0.15</v>
      </c>
      <c r="AH25" s="67">
        <f>VLOOKUP(A25,'ATTENDANCE SHEET'!A25:AJ62,36,FALSE)*100</f>
        <v>100</v>
      </c>
      <c r="AI25" s="32">
        <v>50</v>
      </c>
      <c r="AJ25" s="26">
        <v>32</v>
      </c>
      <c r="AK25" s="26"/>
      <c r="AL25" s="41"/>
      <c r="AM25" s="73">
        <f t="shared" si="5"/>
        <v>182</v>
      </c>
      <c r="AN25" s="49">
        <f t="shared" si="6"/>
        <v>0.98378378378378384</v>
      </c>
      <c r="AO25" s="56">
        <f t="shared" si="7"/>
        <v>0.14756756756756756</v>
      </c>
      <c r="AP25" s="156">
        <v>78</v>
      </c>
      <c r="AQ25" s="27">
        <v>40</v>
      </c>
      <c r="AR25" s="29">
        <f t="shared" si="8"/>
        <v>118</v>
      </c>
      <c r="AS25" s="49">
        <f t="shared" si="9"/>
        <v>0.90769230769230769</v>
      </c>
      <c r="AT25" s="58">
        <f t="shared" si="10"/>
        <v>0.27230769230769231</v>
      </c>
      <c r="AU25" s="78">
        <f t="shared" si="11"/>
        <v>0.94701811701811711</v>
      </c>
      <c r="AV25" s="49">
        <f t="shared" si="12"/>
        <v>0.96688632313632317</v>
      </c>
      <c r="AW25" s="152">
        <f t="shared" si="13"/>
        <v>1.25</v>
      </c>
      <c r="AX25" s="161" t="str">
        <f t="shared" si="14"/>
        <v>Passed</v>
      </c>
      <c r="AY25" s="162"/>
    </row>
    <row r="26" spans="1:51" ht="15" thickBot="1">
      <c r="A26" s="30">
        <v>16</v>
      </c>
      <c r="B26" s="34" t="str">
        <f>VLOOKUP(A26,INPUT!A24:B61,2,FALSE)</f>
        <v>Glodoviza, John Lorenz Ayaton</v>
      </c>
      <c r="C26" s="32">
        <v>5</v>
      </c>
      <c r="D26" s="26">
        <v>5</v>
      </c>
      <c r="E26" s="26">
        <v>4</v>
      </c>
      <c r="F26" s="26">
        <v>10</v>
      </c>
      <c r="G26" s="26">
        <v>9</v>
      </c>
      <c r="H26" s="26"/>
      <c r="I26" s="26"/>
      <c r="J26" s="26"/>
      <c r="K26" s="26"/>
      <c r="L26" s="26"/>
      <c r="M26" s="26"/>
      <c r="N26" s="26"/>
      <c r="O26" s="26"/>
      <c r="P26" s="26"/>
      <c r="Q26" s="41"/>
      <c r="R26" s="30">
        <f t="shared" si="0"/>
        <v>33</v>
      </c>
      <c r="S26" s="46">
        <f t="shared" si="15"/>
        <v>0.94285714285714284</v>
      </c>
      <c r="T26" s="51">
        <f t="shared" si="1"/>
        <v>0.37714285714285717</v>
      </c>
      <c r="U26" s="32">
        <v>5</v>
      </c>
      <c r="V26" s="26"/>
      <c r="W26" s="26"/>
      <c r="X26" s="26"/>
      <c r="Y26" s="26"/>
      <c r="Z26" s="26"/>
      <c r="AA26" s="26"/>
      <c r="AB26" s="26"/>
      <c r="AC26" s="26"/>
      <c r="AD26" s="41"/>
      <c r="AE26" s="30">
        <f t="shared" si="2"/>
        <v>5</v>
      </c>
      <c r="AF26" s="49">
        <f t="shared" si="3"/>
        <v>1</v>
      </c>
      <c r="AG26" s="58">
        <f t="shared" si="4"/>
        <v>0.15</v>
      </c>
      <c r="AH26" s="67">
        <f>VLOOKUP(A26,'ATTENDANCE SHEET'!A26:AJ63,36,FALSE)*100</f>
        <v>100</v>
      </c>
      <c r="AI26" s="32">
        <v>50</v>
      </c>
      <c r="AJ26" s="26">
        <v>30</v>
      </c>
      <c r="AK26" s="26"/>
      <c r="AL26" s="41"/>
      <c r="AM26" s="73">
        <f t="shared" si="5"/>
        <v>180</v>
      </c>
      <c r="AN26" s="49">
        <f t="shared" si="6"/>
        <v>0.97297297297297303</v>
      </c>
      <c r="AO26" s="56">
        <f t="shared" si="7"/>
        <v>0.14594594594594595</v>
      </c>
      <c r="AP26" s="156">
        <v>68</v>
      </c>
      <c r="AQ26" s="27">
        <v>40</v>
      </c>
      <c r="AR26" s="29">
        <f t="shared" si="8"/>
        <v>108</v>
      </c>
      <c r="AS26" s="49">
        <f t="shared" si="9"/>
        <v>0.83076923076923082</v>
      </c>
      <c r="AT26" s="58">
        <f t="shared" si="10"/>
        <v>0.24923076923076923</v>
      </c>
      <c r="AU26" s="78">
        <f t="shared" si="11"/>
        <v>0.9223195723195724</v>
      </c>
      <c r="AV26" s="49">
        <f t="shared" si="12"/>
        <v>0.95144973269973276</v>
      </c>
      <c r="AW26" s="152">
        <f t="shared" si="13"/>
        <v>1.25</v>
      </c>
      <c r="AX26" s="161" t="str">
        <f t="shared" si="14"/>
        <v>Passed</v>
      </c>
      <c r="AY26" s="162"/>
    </row>
    <row r="27" spans="1:51" ht="15" thickBot="1">
      <c r="A27" s="30">
        <v>17</v>
      </c>
      <c r="B27" s="34" t="str">
        <f>VLOOKUP(A27,INPUT!A25:B62,2,FALSE)</f>
        <v>Gunay, CherryRose Duenas</v>
      </c>
      <c r="C27" s="32">
        <v>5</v>
      </c>
      <c r="D27" s="26">
        <v>5</v>
      </c>
      <c r="E27" s="26">
        <v>5</v>
      </c>
      <c r="F27" s="26">
        <v>10</v>
      </c>
      <c r="G27" s="26">
        <v>9</v>
      </c>
      <c r="H27" s="26"/>
      <c r="I27" s="26"/>
      <c r="J27" s="26"/>
      <c r="K27" s="26"/>
      <c r="L27" s="26"/>
      <c r="M27" s="26"/>
      <c r="N27" s="26"/>
      <c r="O27" s="26"/>
      <c r="P27" s="26"/>
      <c r="Q27" s="41"/>
      <c r="R27" s="30">
        <f t="shared" si="0"/>
        <v>34</v>
      </c>
      <c r="S27" s="46">
        <f t="shared" si="15"/>
        <v>0.97142857142857142</v>
      </c>
      <c r="T27" s="51">
        <f t="shared" si="1"/>
        <v>0.38857142857142857</v>
      </c>
      <c r="U27" s="32">
        <v>5</v>
      </c>
      <c r="V27" s="26"/>
      <c r="W27" s="26"/>
      <c r="X27" s="26"/>
      <c r="Y27" s="26"/>
      <c r="Z27" s="26"/>
      <c r="AA27" s="26"/>
      <c r="AB27" s="26"/>
      <c r="AC27" s="26"/>
      <c r="AD27" s="41"/>
      <c r="AE27" s="30">
        <f t="shared" si="2"/>
        <v>5</v>
      </c>
      <c r="AF27" s="49">
        <f t="shared" si="3"/>
        <v>1</v>
      </c>
      <c r="AG27" s="58">
        <f t="shared" si="4"/>
        <v>0.15</v>
      </c>
      <c r="AH27" s="67">
        <f>VLOOKUP(A27,'ATTENDANCE SHEET'!A27:AJ64,36,FALSE)*100</f>
        <v>100</v>
      </c>
      <c r="AI27" s="32">
        <v>50</v>
      </c>
      <c r="AJ27" s="26">
        <v>32</v>
      </c>
      <c r="AK27" s="26"/>
      <c r="AL27" s="41"/>
      <c r="AM27" s="73">
        <f t="shared" si="5"/>
        <v>182</v>
      </c>
      <c r="AN27" s="49">
        <f t="shared" si="6"/>
        <v>0.98378378378378384</v>
      </c>
      <c r="AO27" s="56">
        <f t="shared" si="7"/>
        <v>0.14756756756756756</v>
      </c>
      <c r="AP27" s="156">
        <v>74</v>
      </c>
      <c r="AQ27" s="27">
        <v>40</v>
      </c>
      <c r="AR27" s="29">
        <f t="shared" si="8"/>
        <v>114</v>
      </c>
      <c r="AS27" s="49">
        <f t="shared" si="9"/>
        <v>0.87692307692307692</v>
      </c>
      <c r="AT27" s="58">
        <f t="shared" si="10"/>
        <v>0.26307692307692304</v>
      </c>
      <c r="AU27" s="78">
        <f t="shared" si="11"/>
        <v>0.94921591921591908</v>
      </c>
      <c r="AV27" s="49">
        <f t="shared" si="12"/>
        <v>0.96825994950994942</v>
      </c>
      <c r="AW27" s="152">
        <f t="shared" si="13"/>
        <v>1.25</v>
      </c>
      <c r="AX27" s="161" t="str">
        <f t="shared" si="14"/>
        <v>Passed</v>
      </c>
      <c r="AY27" s="162"/>
    </row>
    <row r="28" spans="1:51" ht="15" thickBot="1">
      <c r="A28" s="30">
        <v>18</v>
      </c>
      <c r="B28" s="34" t="str">
        <f>VLOOKUP(A28,INPUT!A26:B63,2,FALSE)</f>
        <v>Hernandez, Norilyn Escamillas</v>
      </c>
      <c r="C28" s="32">
        <v>5</v>
      </c>
      <c r="D28" s="26">
        <v>5</v>
      </c>
      <c r="E28" s="26">
        <v>5</v>
      </c>
      <c r="F28" s="26">
        <v>10</v>
      </c>
      <c r="G28" s="26">
        <v>9</v>
      </c>
      <c r="H28" s="26"/>
      <c r="I28" s="26"/>
      <c r="J28" s="26"/>
      <c r="K28" s="26"/>
      <c r="L28" s="26"/>
      <c r="M28" s="26"/>
      <c r="N28" s="26"/>
      <c r="O28" s="26"/>
      <c r="P28" s="26"/>
      <c r="Q28" s="41"/>
      <c r="R28" s="30">
        <f t="shared" si="0"/>
        <v>34</v>
      </c>
      <c r="S28" s="46">
        <f t="shared" si="15"/>
        <v>0.97142857142857142</v>
      </c>
      <c r="T28" s="51">
        <f t="shared" si="1"/>
        <v>0.38857142857142857</v>
      </c>
      <c r="U28" s="32">
        <v>0</v>
      </c>
      <c r="V28" s="26"/>
      <c r="W28" s="26"/>
      <c r="X28" s="26"/>
      <c r="Y28" s="26"/>
      <c r="Z28" s="26"/>
      <c r="AA28" s="26"/>
      <c r="AB28" s="26"/>
      <c r="AC28" s="26"/>
      <c r="AD28" s="41"/>
      <c r="AE28" s="30">
        <f t="shared" si="2"/>
        <v>0</v>
      </c>
      <c r="AF28" s="49">
        <f t="shared" si="3"/>
        <v>0</v>
      </c>
      <c r="AG28" s="58">
        <f t="shared" si="4"/>
        <v>0</v>
      </c>
      <c r="AH28" s="67">
        <f>VLOOKUP(A28,'ATTENDANCE SHEET'!A28:AJ65,36,FALSE)*100</f>
        <v>100</v>
      </c>
      <c r="AI28" s="32">
        <v>45</v>
      </c>
      <c r="AJ28" s="26">
        <v>35</v>
      </c>
      <c r="AK28" s="26"/>
      <c r="AL28" s="41"/>
      <c r="AM28" s="73">
        <f t="shared" si="5"/>
        <v>180</v>
      </c>
      <c r="AN28" s="49">
        <f t="shared" si="6"/>
        <v>0.97297297297297303</v>
      </c>
      <c r="AO28" s="56">
        <f t="shared" si="7"/>
        <v>0.14594594594594595</v>
      </c>
      <c r="AP28" s="156">
        <v>71</v>
      </c>
      <c r="AQ28" s="27">
        <v>43</v>
      </c>
      <c r="AR28" s="29">
        <f t="shared" si="8"/>
        <v>114</v>
      </c>
      <c r="AS28" s="49">
        <f t="shared" si="9"/>
        <v>0.87692307692307692</v>
      </c>
      <c r="AT28" s="58">
        <f t="shared" si="10"/>
        <v>0.26307692307692304</v>
      </c>
      <c r="AU28" s="78">
        <f t="shared" si="11"/>
        <v>0.79759429759429756</v>
      </c>
      <c r="AV28" s="49">
        <f t="shared" si="12"/>
        <v>0.873496435996436</v>
      </c>
      <c r="AW28" s="152">
        <f t="shared" si="13"/>
        <v>2</v>
      </c>
      <c r="AX28" s="161" t="str">
        <f t="shared" si="14"/>
        <v>Passed</v>
      </c>
      <c r="AY28" s="162"/>
    </row>
    <row r="29" spans="1:51" ht="15" thickBot="1">
      <c r="A29" s="30">
        <v>19</v>
      </c>
      <c r="B29" s="34" t="str">
        <f>VLOOKUP(A29,INPUT!A27:B64,2,FALSE)</f>
        <v>Libranda, Joey Alva</v>
      </c>
      <c r="C29" s="32">
        <v>4</v>
      </c>
      <c r="D29" s="26">
        <v>5</v>
      </c>
      <c r="E29" s="26">
        <v>5</v>
      </c>
      <c r="F29" s="26">
        <v>10</v>
      </c>
      <c r="G29" s="26">
        <v>9</v>
      </c>
      <c r="H29" s="26"/>
      <c r="I29" s="26"/>
      <c r="J29" s="26"/>
      <c r="K29" s="26"/>
      <c r="L29" s="26"/>
      <c r="M29" s="26"/>
      <c r="N29" s="26"/>
      <c r="O29" s="26"/>
      <c r="P29" s="26"/>
      <c r="Q29" s="41"/>
      <c r="R29" s="30">
        <f t="shared" si="0"/>
        <v>33</v>
      </c>
      <c r="S29" s="46">
        <f t="shared" si="15"/>
        <v>0.94285714285714284</v>
      </c>
      <c r="T29" s="51">
        <f t="shared" si="1"/>
        <v>0.37714285714285717</v>
      </c>
      <c r="U29" s="32">
        <v>5</v>
      </c>
      <c r="V29" s="26"/>
      <c r="W29" s="26"/>
      <c r="X29" s="26"/>
      <c r="Y29" s="26"/>
      <c r="Z29" s="26"/>
      <c r="AA29" s="26"/>
      <c r="AB29" s="26"/>
      <c r="AC29" s="26"/>
      <c r="AD29" s="41"/>
      <c r="AE29" s="30">
        <f t="shared" si="2"/>
        <v>5</v>
      </c>
      <c r="AF29" s="49">
        <f t="shared" si="3"/>
        <v>1</v>
      </c>
      <c r="AG29" s="58">
        <f t="shared" si="4"/>
        <v>0.15</v>
      </c>
      <c r="AH29" s="67">
        <f>VLOOKUP(A29,'ATTENDANCE SHEET'!A29:AJ66,36,FALSE)*100</f>
        <v>100</v>
      </c>
      <c r="AI29" s="32">
        <v>50</v>
      </c>
      <c r="AJ29" s="26">
        <v>32</v>
      </c>
      <c r="AK29" s="26"/>
      <c r="AL29" s="41"/>
      <c r="AM29" s="73">
        <f t="shared" si="5"/>
        <v>182</v>
      </c>
      <c r="AN29" s="49">
        <f t="shared" si="6"/>
        <v>0.98378378378378384</v>
      </c>
      <c r="AO29" s="56">
        <f t="shared" si="7"/>
        <v>0.14756756756756756</v>
      </c>
      <c r="AP29" s="156">
        <v>60</v>
      </c>
      <c r="AQ29" s="27">
        <v>44</v>
      </c>
      <c r="AR29" s="29">
        <f t="shared" si="8"/>
        <v>104</v>
      </c>
      <c r="AS29" s="49">
        <f t="shared" si="9"/>
        <v>0.8</v>
      </c>
      <c r="AT29" s="58">
        <f t="shared" si="10"/>
        <v>0.24</v>
      </c>
      <c r="AU29" s="78">
        <f t="shared" si="11"/>
        <v>0.91471042471042474</v>
      </c>
      <c r="AV29" s="49">
        <f t="shared" si="12"/>
        <v>0.94669401544401544</v>
      </c>
      <c r="AW29" s="152">
        <f t="shared" si="13"/>
        <v>1.5</v>
      </c>
      <c r="AX29" s="161" t="str">
        <f t="shared" si="14"/>
        <v>Passed</v>
      </c>
      <c r="AY29" s="162"/>
    </row>
    <row r="30" spans="1:51" ht="15" thickBot="1">
      <c r="A30" s="30">
        <v>20</v>
      </c>
      <c r="B30" s="34" t="str">
        <f>VLOOKUP(A30,INPUT!A28:B65,2,FALSE)</f>
        <v>Malubay, Crisha Mae Aquino</v>
      </c>
      <c r="C30" s="32">
        <v>4</v>
      </c>
      <c r="D30" s="26">
        <v>4</v>
      </c>
      <c r="E30" s="26">
        <v>4</v>
      </c>
      <c r="F30" s="26">
        <v>10</v>
      </c>
      <c r="G30" s="26">
        <v>10</v>
      </c>
      <c r="H30" s="26"/>
      <c r="I30" s="26"/>
      <c r="J30" s="26"/>
      <c r="K30" s="26"/>
      <c r="L30" s="26"/>
      <c r="M30" s="26"/>
      <c r="N30" s="26"/>
      <c r="O30" s="26"/>
      <c r="P30" s="26"/>
      <c r="Q30" s="41"/>
      <c r="R30" s="30">
        <f t="shared" si="0"/>
        <v>32</v>
      </c>
      <c r="S30" s="46">
        <f t="shared" si="15"/>
        <v>0.91428571428571426</v>
      </c>
      <c r="T30" s="51">
        <f t="shared" si="1"/>
        <v>0.36571428571428571</v>
      </c>
      <c r="U30" s="32">
        <v>5</v>
      </c>
      <c r="V30" s="26"/>
      <c r="W30" s="26"/>
      <c r="X30" s="26"/>
      <c r="Y30" s="26"/>
      <c r="Z30" s="26"/>
      <c r="AA30" s="26"/>
      <c r="AB30" s="26"/>
      <c r="AC30" s="26"/>
      <c r="AD30" s="41"/>
      <c r="AE30" s="30">
        <f t="shared" si="2"/>
        <v>5</v>
      </c>
      <c r="AF30" s="49">
        <f t="shared" si="3"/>
        <v>1</v>
      </c>
      <c r="AG30" s="58">
        <f t="shared" si="4"/>
        <v>0.15</v>
      </c>
      <c r="AH30" s="67">
        <f>VLOOKUP(A30,'ATTENDANCE SHEET'!A30:AJ67,36,FALSE)*100</f>
        <v>100</v>
      </c>
      <c r="AI30" s="32">
        <v>50</v>
      </c>
      <c r="AJ30" s="26">
        <v>34</v>
      </c>
      <c r="AK30" s="26"/>
      <c r="AL30" s="41"/>
      <c r="AM30" s="73">
        <f t="shared" si="5"/>
        <v>184</v>
      </c>
      <c r="AN30" s="49">
        <f t="shared" si="6"/>
        <v>0.99459459459459465</v>
      </c>
      <c r="AO30" s="56">
        <f t="shared" si="7"/>
        <v>0.14918918918918919</v>
      </c>
      <c r="AP30" s="156">
        <v>72</v>
      </c>
      <c r="AQ30" s="27">
        <v>41</v>
      </c>
      <c r="AR30" s="29">
        <f t="shared" si="8"/>
        <v>113</v>
      </c>
      <c r="AS30" s="49">
        <f t="shared" si="9"/>
        <v>0.86923076923076925</v>
      </c>
      <c r="AT30" s="58">
        <f t="shared" si="10"/>
        <v>0.26076923076923075</v>
      </c>
      <c r="AU30" s="78">
        <f t="shared" si="11"/>
        <v>0.92567270567270565</v>
      </c>
      <c r="AV30" s="49">
        <f t="shared" si="12"/>
        <v>0.95354544104544103</v>
      </c>
      <c r="AW30" s="152">
        <f t="shared" si="13"/>
        <v>1.25</v>
      </c>
      <c r="AX30" s="161" t="str">
        <f t="shared" si="14"/>
        <v>Passed</v>
      </c>
      <c r="AY30" s="162"/>
    </row>
    <row r="31" spans="1:51" ht="15" thickBot="1">
      <c r="A31" s="30">
        <v>21</v>
      </c>
      <c r="B31" s="34" t="str">
        <f>VLOOKUP(A31,INPUT!A29:B66,2,FALSE)</f>
        <v>Mecija, Brent Paul Obleada</v>
      </c>
      <c r="C31" s="32">
        <v>5</v>
      </c>
      <c r="D31" s="26">
        <v>4</v>
      </c>
      <c r="E31" s="26">
        <v>4</v>
      </c>
      <c r="F31" s="26">
        <v>10</v>
      </c>
      <c r="G31" s="26">
        <v>9</v>
      </c>
      <c r="H31" s="26"/>
      <c r="I31" s="26"/>
      <c r="J31" s="26"/>
      <c r="K31" s="26"/>
      <c r="L31" s="26"/>
      <c r="M31" s="26"/>
      <c r="N31" s="26"/>
      <c r="O31" s="26"/>
      <c r="P31" s="26"/>
      <c r="Q31" s="41"/>
      <c r="R31" s="30">
        <f t="shared" si="0"/>
        <v>32</v>
      </c>
      <c r="S31" s="46">
        <f t="shared" si="15"/>
        <v>0.91428571428571426</v>
      </c>
      <c r="T31" s="51">
        <f t="shared" si="1"/>
        <v>0.36571428571428571</v>
      </c>
      <c r="U31" s="32">
        <v>5</v>
      </c>
      <c r="V31" s="26"/>
      <c r="W31" s="26"/>
      <c r="X31" s="26"/>
      <c r="Y31" s="26"/>
      <c r="Z31" s="26"/>
      <c r="AA31" s="26"/>
      <c r="AB31" s="26"/>
      <c r="AC31" s="26"/>
      <c r="AD31" s="41"/>
      <c r="AE31" s="30">
        <f t="shared" si="2"/>
        <v>5</v>
      </c>
      <c r="AF31" s="49">
        <f t="shared" si="3"/>
        <v>1</v>
      </c>
      <c r="AG31" s="58">
        <f t="shared" si="4"/>
        <v>0.15</v>
      </c>
      <c r="AH31" s="67">
        <f>VLOOKUP(A31,'ATTENDANCE SHEET'!A31:AJ68,36,FALSE)*100</f>
        <v>100</v>
      </c>
      <c r="AI31" s="32">
        <v>50</v>
      </c>
      <c r="AJ31" s="26">
        <v>32</v>
      </c>
      <c r="AK31" s="26"/>
      <c r="AL31" s="41"/>
      <c r="AM31" s="73">
        <f t="shared" si="5"/>
        <v>182</v>
      </c>
      <c r="AN31" s="49">
        <f t="shared" si="6"/>
        <v>0.98378378378378384</v>
      </c>
      <c r="AO31" s="56">
        <f t="shared" si="7"/>
        <v>0.14756756756756756</v>
      </c>
      <c r="AP31" s="156">
        <v>68</v>
      </c>
      <c r="AQ31" s="27">
        <v>41</v>
      </c>
      <c r="AR31" s="29">
        <f t="shared" si="8"/>
        <v>109</v>
      </c>
      <c r="AS31" s="49">
        <f t="shared" si="9"/>
        <v>0.83846153846153848</v>
      </c>
      <c r="AT31" s="58">
        <f t="shared" si="10"/>
        <v>0.25153846153846154</v>
      </c>
      <c r="AU31" s="78">
        <f t="shared" si="11"/>
        <v>0.91482031482031467</v>
      </c>
      <c r="AV31" s="49">
        <f t="shared" si="12"/>
        <v>0.94676269676269664</v>
      </c>
      <c r="AW31" s="152">
        <f t="shared" si="13"/>
        <v>1.5</v>
      </c>
      <c r="AX31" s="161" t="str">
        <f t="shared" si="14"/>
        <v>Passed</v>
      </c>
      <c r="AY31" s="162"/>
    </row>
    <row r="32" spans="1:51" ht="15" thickBot="1">
      <c r="A32" s="30">
        <v>22</v>
      </c>
      <c r="B32" s="34" t="str">
        <f>VLOOKUP(A32,INPUT!A30:B67,2,FALSE)</f>
        <v>Mendoza, Maria Ellyz</v>
      </c>
      <c r="C32" s="32">
        <v>4</v>
      </c>
      <c r="D32" s="26">
        <v>4</v>
      </c>
      <c r="E32" s="26">
        <v>4</v>
      </c>
      <c r="F32" s="26">
        <v>10</v>
      </c>
      <c r="G32" s="26">
        <v>9</v>
      </c>
      <c r="H32" s="26"/>
      <c r="I32" s="26"/>
      <c r="J32" s="26"/>
      <c r="K32" s="26"/>
      <c r="L32" s="26"/>
      <c r="M32" s="26"/>
      <c r="N32" s="26"/>
      <c r="O32" s="26"/>
      <c r="P32" s="26"/>
      <c r="Q32" s="41"/>
      <c r="R32" s="30">
        <f t="shared" si="0"/>
        <v>31</v>
      </c>
      <c r="S32" s="46">
        <f t="shared" si="15"/>
        <v>0.88571428571428568</v>
      </c>
      <c r="T32" s="51">
        <f t="shared" si="1"/>
        <v>0.35428571428571431</v>
      </c>
      <c r="U32" s="32">
        <v>5</v>
      </c>
      <c r="V32" s="26"/>
      <c r="W32" s="26"/>
      <c r="X32" s="26"/>
      <c r="Y32" s="26"/>
      <c r="Z32" s="26"/>
      <c r="AA32" s="26"/>
      <c r="AB32" s="26"/>
      <c r="AC32" s="26"/>
      <c r="AD32" s="41"/>
      <c r="AE32" s="30">
        <f t="shared" si="2"/>
        <v>5</v>
      </c>
      <c r="AF32" s="49">
        <f t="shared" si="3"/>
        <v>1</v>
      </c>
      <c r="AG32" s="58">
        <f t="shared" si="4"/>
        <v>0.15</v>
      </c>
      <c r="AH32" s="67">
        <f>VLOOKUP(A32,'ATTENDANCE SHEET'!A32:AJ69,36,FALSE)*100</f>
        <v>100</v>
      </c>
      <c r="AI32" s="32">
        <v>50</v>
      </c>
      <c r="AJ32" s="26">
        <v>35</v>
      </c>
      <c r="AK32" s="26"/>
      <c r="AL32" s="41"/>
      <c r="AM32" s="73">
        <f t="shared" si="5"/>
        <v>185</v>
      </c>
      <c r="AN32" s="49">
        <f t="shared" si="6"/>
        <v>1</v>
      </c>
      <c r="AO32" s="56">
        <f t="shared" si="7"/>
        <v>0.15</v>
      </c>
      <c r="AP32" s="156">
        <v>74</v>
      </c>
      <c r="AQ32" s="27">
        <v>44</v>
      </c>
      <c r="AR32" s="29">
        <f t="shared" si="8"/>
        <v>118</v>
      </c>
      <c r="AS32" s="49">
        <f t="shared" si="9"/>
        <v>0.90769230769230769</v>
      </c>
      <c r="AT32" s="58">
        <f t="shared" si="10"/>
        <v>0.27230769230769231</v>
      </c>
      <c r="AU32" s="78">
        <f t="shared" si="11"/>
        <v>0.92659340659340672</v>
      </c>
      <c r="AV32" s="49">
        <f t="shared" si="12"/>
        <v>0.95412087912087917</v>
      </c>
      <c r="AW32" s="152">
        <f t="shared" si="13"/>
        <v>1.25</v>
      </c>
      <c r="AX32" s="161" t="str">
        <f t="shared" si="14"/>
        <v>Passed</v>
      </c>
      <c r="AY32" s="162"/>
    </row>
    <row r="33" spans="1:51" ht="15" thickBot="1">
      <c r="A33" s="30">
        <v>23</v>
      </c>
      <c r="B33" s="34" t="str">
        <f>VLOOKUP(A33,INPUT!A31:B68,2,FALSE)</f>
        <v>Orbeta, Ramielle Antonette Ravina</v>
      </c>
      <c r="C33" s="32">
        <v>4</v>
      </c>
      <c r="D33" s="26">
        <v>5</v>
      </c>
      <c r="E33" s="26">
        <v>5</v>
      </c>
      <c r="F33" s="26">
        <v>10</v>
      </c>
      <c r="G33" s="26">
        <v>9</v>
      </c>
      <c r="H33" s="26"/>
      <c r="I33" s="26"/>
      <c r="J33" s="26"/>
      <c r="K33" s="26"/>
      <c r="L33" s="26"/>
      <c r="M33" s="26"/>
      <c r="N33" s="26"/>
      <c r="O33" s="26"/>
      <c r="P33" s="26"/>
      <c r="Q33" s="41"/>
      <c r="R33" s="30">
        <f t="shared" si="0"/>
        <v>33</v>
      </c>
      <c r="S33" s="46">
        <f t="shared" si="15"/>
        <v>0.94285714285714284</v>
      </c>
      <c r="T33" s="51">
        <f t="shared" si="1"/>
        <v>0.37714285714285717</v>
      </c>
      <c r="U33" s="32">
        <v>5</v>
      </c>
      <c r="V33" s="26"/>
      <c r="W33" s="26"/>
      <c r="X33" s="26"/>
      <c r="Y33" s="26"/>
      <c r="Z33" s="26"/>
      <c r="AA33" s="26"/>
      <c r="AB33" s="26"/>
      <c r="AC33" s="26"/>
      <c r="AD33" s="41"/>
      <c r="AE33" s="30">
        <f t="shared" si="2"/>
        <v>5</v>
      </c>
      <c r="AF33" s="49">
        <f t="shared" si="3"/>
        <v>1</v>
      </c>
      <c r="AG33" s="58">
        <f t="shared" si="4"/>
        <v>0.15</v>
      </c>
      <c r="AH33" s="67">
        <f>VLOOKUP(A33,'ATTENDANCE SHEET'!A33:AJ70,36,FALSE)*100</f>
        <v>100</v>
      </c>
      <c r="AI33" s="32">
        <v>50</v>
      </c>
      <c r="AJ33" s="26">
        <v>33</v>
      </c>
      <c r="AK33" s="26"/>
      <c r="AL33" s="41"/>
      <c r="AM33" s="73">
        <f t="shared" si="5"/>
        <v>183</v>
      </c>
      <c r="AN33" s="49">
        <f t="shared" si="6"/>
        <v>0.98918918918918919</v>
      </c>
      <c r="AO33" s="56">
        <f t="shared" si="7"/>
        <v>0.14837837837837836</v>
      </c>
      <c r="AP33" s="156">
        <v>65</v>
      </c>
      <c r="AQ33" s="27">
        <v>44</v>
      </c>
      <c r="AR33" s="29">
        <f t="shared" si="8"/>
        <v>109</v>
      </c>
      <c r="AS33" s="49">
        <f t="shared" si="9"/>
        <v>0.83846153846153848</v>
      </c>
      <c r="AT33" s="58">
        <f t="shared" si="10"/>
        <v>0.25153846153846154</v>
      </c>
      <c r="AU33" s="78">
        <f t="shared" si="11"/>
        <v>0.92705969705969693</v>
      </c>
      <c r="AV33" s="49">
        <f t="shared" si="12"/>
        <v>0.95441231066231058</v>
      </c>
      <c r="AW33" s="152">
        <f t="shared" si="13"/>
        <v>1.25</v>
      </c>
      <c r="AX33" s="161" t="str">
        <f t="shared" si="14"/>
        <v>Passed</v>
      </c>
      <c r="AY33" s="162"/>
    </row>
    <row r="34" spans="1:51" ht="15" thickBot="1">
      <c r="A34" s="30">
        <v>24</v>
      </c>
      <c r="B34" s="34" t="str">
        <f>VLOOKUP(A34,INPUT!A32:B69,2,FALSE)</f>
        <v>Par, Jeffrey Gocalen</v>
      </c>
      <c r="C34" s="32">
        <v>4</v>
      </c>
      <c r="D34" s="26">
        <v>5</v>
      </c>
      <c r="E34" s="26">
        <v>5</v>
      </c>
      <c r="F34" s="26">
        <v>10</v>
      </c>
      <c r="G34" s="26">
        <v>9</v>
      </c>
      <c r="H34" s="26"/>
      <c r="I34" s="26"/>
      <c r="J34" s="26"/>
      <c r="K34" s="26"/>
      <c r="L34" s="26"/>
      <c r="M34" s="26"/>
      <c r="N34" s="26"/>
      <c r="O34" s="26"/>
      <c r="P34" s="26"/>
      <c r="Q34" s="41"/>
      <c r="R34" s="30">
        <f t="shared" si="0"/>
        <v>33</v>
      </c>
      <c r="S34" s="46">
        <f t="shared" si="15"/>
        <v>0.94285714285714284</v>
      </c>
      <c r="T34" s="51">
        <f t="shared" si="1"/>
        <v>0.37714285714285717</v>
      </c>
      <c r="U34" s="32">
        <v>5</v>
      </c>
      <c r="V34" s="26"/>
      <c r="W34" s="26"/>
      <c r="X34" s="26"/>
      <c r="Y34" s="26"/>
      <c r="Z34" s="26"/>
      <c r="AA34" s="26"/>
      <c r="AB34" s="26"/>
      <c r="AC34" s="26"/>
      <c r="AD34" s="41"/>
      <c r="AE34" s="30">
        <f t="shared" si="2"/>
        <v>5</v>
      </c>
      <c r="AF34" s="49">
        <f t="shared" si="3"/>
        <v>1</v>
      </c>
      <c r="AG34" s="58">
        <f t="shared" si="4"/>
        <v>0.15</v>
      </c>
      <c r="AH34" s="67">
        <f>VLOOKUP(A34,'ATTENDANCE SHEET'!A34:AJ71,36,FALSE)*100</f>
        <v>100</v>
      </c>
      <c r="AI34" s="32">
        <v>50</v>
      </c>
      <c r="AJ34" s="26">
        <v>35</v>
      </c>
      <c r="AK34" s="26"/>
      <c r="AL34" s="41"/>
      <c r="AM34" s="73">
        <f t="shared" si="5"/>
        <v>185</v>
      </c>
      <c r="AN34" s="49">
        <f t="shared" si="6"/>
        <v>1</v>
      </c>
      <c r="AO34" s="56">
        <f t="shared" si="7"/>
        <v>0.15</v>
      </c>
      <c r="AP34" s="156">
        <v>75</v>
      </c>
      <c r="AQ34" s="27">
        <v>41</v>
      </c>
      <c r="AR34" s="29">
        <f t="shared" si="8"/>
        <v>116</v>
      </c>
      <c r="AS34" s="49">
        <f t="shared" si="9"/>
        <v>0.89230769230769236</v>
      </c>
      <c r="AT34" s="58">
        <f t="shared" si="10"/>
        <v>0.26769230769230767</v>
      </c>
      <c r="AU34" s="78">
        <f t="shared" si="11"/>
        <v>0.94483516483516483</v>
      </c>
      <c r="AV34" s="49">
        <f t="shared" si="12"/>
        <v>0.96552197802197803</v>
      </c>
      <c r="AW34" s="152">
        <f t="shared" si="13"/>
        <v>1.25</v>
      </c>
      <c r="AX34" s="161" t="str">
        <f t="shared" si="14"/>
        <v>Passed</v>
      </c>
      <c r="AY34" s="162"/>
    </row>
    <row r="35" spans="1:51" ht="15" thickBot="1">
      <c r="A35" s="30">
        <v>25</v>
      </c>
      <c r="B35" s="34" t="str">
        <f>VLOOKUP(A35,INPUT!A33:B70,2,FALSE)</f>
        <v>Parian, Iyah Karel Bendo</v>
      </c>
      <c r="C35" s="32">
        <v>4</v>
      </c>
      <c r="D35" s="26">
        <v>4</v>
      </c>
      <c r="E35" s="26">
        <v>4</v>
      </c>
      <c r="F35" s="26">
        <v>10</v>
      </c>
      <c r="G35" s="26">
        <v>9</v>
      </c>
      <c r="H35" s="26"/>
      <c r="I35" s="26"/>
      <c r="J35" s="26"/>
      <c r="K35" s="26"/>
      <c r="L35" s="26"/>
      <c r="M35" s="26"/>
      <c r="N35" s="26"/>
      <c r="O35" s="26"/>
      <c r="P35" s="26"/>
      <c r="Q35" s="41"/>
      <c r="R35" s="30">
        <f t="shared" si="0"/>
        <v>31</v>
      </c>
      <c r="S35" s="46">
        <f t="shared" si="15"/>
        <v>0.88571428571428568</v>
      </c>
      <c r="T35" s="51">
        <f t="shared" si="1"/>
        <v>0.35428571428571431</v>
      </c>
      <c r="U35" s="32">
        <v>0</v>
      </c>
      <c r="V35" s="26"/>
      <c r="W35" s="26"/>
      <c r="X35" s="26"/>
      <c r="Y35" s="26"/>
      <c r="Z35" s="26"/>
      <c r="AA35" s="26"/>
      <c r="AB35" s="26"/>
      <c r="AC35" s="26"/>
      <c r="AD35" s="41"/>
      <c r="AE35" s="30">
        <f t="shared" si="2"/>
        <v>0</v>
      </c>
      <c r="AF35" s="49">
        <f t="shared" si="3"/>
        <v>0</v>
      </c>
      <c r="AG35" s="58">
        <f t="shared" si="4"/>
        <v>0</v>
      </c>
      <c r="AH35" s="67">
        <f>VLOOKUP(A35,'ATTENDANCE SHEET'!A35:AJ72,36,FALSE)*100</f>
        <v>100</v>
      </c>
      <c r="AI35" s="32">
        <v>50</v>
      </c>
      <c r="AJ35" s="26">
        <v>32</v>
      </c>
      <c r="AK35" s="26"/>
      <c r="AL35" s="41"/>
      <c r="AM35" s="73">
        <f t="shared" si="5"/>
        <v>182</v>
      </c>
      <c r="AN35" s="49">
        <f t="shared" si="6"/>
        <v>0.98378378378378384</v>
      </c>
      <c r="AO35" s="56">
        <f t="shared" si="7"/>
        <v>0.14756756756756756</v>
      </c>
      <c r="AP35" s="156">
        <v>69</v>
      </c>
      <c r="AQ35" s="27">
        <v>41</v>
      </c>
      <c r="AR35" s="29">
        <f t="shared" si="8"/>
        <v>110</v>
      </c>
      <c r="AS35" s="49">
        <f t="shared" si="9"/>
        <v>0.84615384615384615</v>
      </c>
      <c r="AT35" s="58">
        <f t="shared" si="10"/>
        <v>0.25384615384615383</v>
      </c>
      <c r="AU35" s="78">
        <f t="shared" si="11"/>
        <v>0.75569943569943576</v>
      </c>
      <c r="AV35" s="49">
        <f t="shared" si="12"/>
        <v>0.84731214731214732</v>
      </c>
      <c r="AW35" s="152">
        <f t="shared" si="13"/>
        <v>2.25</v>
      </c>
      <c r="AX35" s="161" t="str">
        <f t="shared" si="14"/>
        <v>Passed</v>
      </c>
      <c r="AY35" s="162"/>
    </row>
    <row r="36" spans="1:51" ht="15" thickBot="1">
      <c r="A36" s="30">
        <v>26</v>
      </c>
      <c r="B36" s="34" t="str">
        <f>VLOOKUP(A36,INPUT!A34:B71,2,FALSE)</f>
        <v>Paroan, Yosefa Perry R.</v>
      </c>
      <c r="C36" s="32">
        <v>4</v>
      </c>
      <c r="D36" s="26">
        <v>4</v>
      </c>
      <c r="E36" s="26">
        <v>5</v>
      </c>
      <c r="F36" s="26">
        <v>10</v>
      </c>
      <c r="G36" s="26">
        <v>9</v>
      </c>
      <c r="H36" s="26"/>
      <c r="I36" s="26"/>
      <c r="J36" s="26"/>
      <c r="K36" s="26"/>
      <c r="L36" s="26"/>
      <c r="M36" s="26"/>
      <c r="N36" s="26"/>
      <c r="O36" s="26"/>
      <c r="P36" s="26"/>
      <c r="Q36" s="41"/>
      <c r="R36" s="30">
        <f t="shared" si="0"/>
        <v>32</v>
      </c>
      <c r="S36" s="46">
        <f t="shared" si="15"/>
        <v>0.91428571428571426</v>
      </c>
      <c r="T36" s="51">
        <f t="shared" si="1"/>
        <v>0.36571428571428571</v>
      </c>
      <c r="U36" s="32">
        <v>5</v>
      </c>
      <c r="V36" s="26"/>
      <c r="W36" s="26"/>
      <c r="X36" s="26"/>
      <c r="Y36" s="26"/>
      <c r="Z36" s="26"/>
      <c r="AA36" s="26"/>
      <c r="AB36" s="26"/>
      <c r="AC36" s="26"/>
      <c r="AD36" s="41"/>
      <c r="AE36" s="30">
        <f t="shared" si="2"/>
        <v>5</v>
      </c>
      <c r="AF36" s="49">
        <f t="shared" si="3"/>
        <v>1</v>
      </c>
      <c r="AG36" s="58">
        <f t="shared" si="4"/>
        <v>0.15</v>
      </c>
      <c r="AH36" s="67">
        <f>VLOOKUP(A36,'ATTENDANCE SHEET'!A36:AJ73,36,FALSE)*100</f>
        <v>100</v>
      </c>
      <c r="AI36" s="32">
        <v>50</v>
      </c>
      <c r="AJ36" s="26">
        <v>24</v>
      </c>
      <c r="AK36" s="26"/>
      <c r="AL36" s="41"/>
      <c r="AM36" s="73">
        <f t="shared" si="5"/>
        <v>174</v>
      </c>
      <c r="AN36" s="49">
        <f t="shared" si="6"/>
        <v>0.94054054054054059</v>
      </c>
      <c r="AO36" s="56">
        <f t="shared" si="7"/>
        <v>0.14108108108108108</v>
      </c>
      <c r="AP36" s="156">
        <v>69</v>
      </c>
      <c r="AQ36" s="27">
        <v>42</v>
      </c>
      <c r="AR36" s="29">
        <f t="shared" si="8"/>
        <v>111</v>
      </c>
      <c r="AS36" s="49">
        <f t="shared" si="9"/>
        <v>0.85384615384615381</v>
      </c>
      <c r="AT36" s="58">
        <f t="shared" si="10"/>
        <v>0.25615384615384612</v>
      </c>
      <c r="AU36" s="78">
        <f t="shared" si="11"/>
        <v>0.91294921294921294</v>
      </c>
      <c r="AV36" s="49">
        <f t="shared" si="12"/>
        <v>0.94559325809325812</v>
      </c>
      <c r="AW36" s="152">
        <f t="shared" si="13"/>
        <v>1.5</v>
      </c>
      <c r="AX36" s="161" t="str">
        <f t="shared" si="14"/>
        <v>Passed</v>
      </c>
      <c r="AY36" s="162"/>
    </row>
    <row r="37" spans="1:51" ht="15" thickBot="1">
      <c r="A37" s="30">
        <v>27</v>
      </c>
      <c r="B37" s="34" t="str">
        <f>VLOOKUP(A37,INPUT!A35:B72,2,FALSE)</f>
        <v>Parungao, Laurence Aron Apoin</v>
      </c>
      <c r="C37" s="32">
        <v>4</v>
      </c>
      <c r="D37" s="26">
        <v>4</v>
      </c>
      <c r="E37" s="26">
        <v>4</v>
      </c>
      <c r="F37" s="26">
        <v>10</v>
      </c>
      <c r="G37" s="26">
        <v>9</v>
      </c>
      <c r="H37" s="26"/>
      <c r="I37" s="26"/>
      <c r="J37" s="26"/>
      <c r="K37" s="26"/>
      <c r="L37" s="26"/>
      <c r="M37" s="26"/>
      <c r="N37" s="26"/>
      <c r="O37" s="26"/>
      <c r="P37" s="26"/>
      <c r="Q37" s="41"/>
      <c r="R37" s="30">
        <f t="shared" si="0"/>
        <v>31</v>
      </c>
      <c r="S37" s="46">
        <f t="shared" si="15"/>
        <v>0.88571428571428568</v>
      </c>
      <c r="T37" s="51">
        <f t="shared" si="1"/>
        <v>0.35428571428571431</v>
      </c>
      <c r="U37" s="32">
        <v>4</v>
      </c>
      <c r="V37" s="26"/>
      <c r="W37" s="26"/>
      <c r="X37" s="26"/>
      <c r="Y37" s="26"/>
      <c r="Z37" s="26"/>
      <c r="AA37" s="26"/>
      <c r="AB37" s="26"/>
      <c r="AC37" s="26"/>
      <c r="AD37" s="41"/>
      <c r="AE37" s="30">
        <f t="shared" si="2"/>
        <v>4</v>
      </c>
      <c r="AF37" s="49">
        <f t="shared" si="3"/>
        <v>0.8</v>
      </c>
      <c r="AG37" s="58">
        <f t="shared" si="4"/>
        <v>0.12</v>
      </c>
      <c r="AH37" s="67">
        <f>VLOOKUP(A37,'ATTENDANCE SHEET'!A37:AJ74,36,FALSE)*100</f>
        <v>100</v>
      </c>
      <c r="AI37" s="32">
        <v>45</v>
      </c>
      <c r="AJ37" s="26">
        <v>35</v>
      </c>
      <c r="AK37" s="26"/>
      <c r="AL37" s="41"/>
      <c r="AM37" s="73">
        <f t="shared" si="5"/>
        <v>180</v>
      </c>
      <c r="AN37" s="49">
        <f t="shared" si="6"/>
        <v>0.97297297297297303</v>
      </c>
      <c r="AO37" s="56">
        <f t="shared" si="7"/>
        <v>0.14594594594594595</v>
      </c>
      <c r="AP37" s="156">
        <v>76</v>
      </c>
      <c r="AQ37" s="27">
        <v>44</v>
      </c>
      <c r="AR37" s="29">
        <f t="shared" si="8"/>
        <v>120</v>
      </c>
      <c r="AS37" s="49">
        <f t="shared" si="9"/>
        <v>0.92307692307692313</v>
      </c>
      <c r="AT37" s="58">
        <f t="shared" si="10"/>
        <v>0.27692307692307694</v>
      </c>
      <c r="AU37" s="78">
        <f t="shared" si="11"/>
        <v>0.89715473715473715</v>
      </c>
      <c r="AV37" s="49">
        <f t="shared" si="12"/>
        <v>0.93572171072171073</v>
      </c>
      <c r="AW37" s="152">
        <f t="shared" si="13"/>
        <v>1.5</v>
      </c>
      <c r="AX37" s="161" t="str">
        <f t="shared" si="14"/>
        <v>Passed</v>
      </c>
      <c r="AY37" s="162"/>
    </row>
    <row r="38" spans="1:51" ht="15" thickBot="1">
      <c r="A38" s="30">
        <v>28</v>
      </c>
      <c r="B38" s="34" t="str">
        <f>VLOOKUP(A38,INPUT!A36:B73,2,FALSE)</f>
        <v>Peñarada, Ryan CJ Segui</v>
      </c>
      <c r="C38" s="32">
        <v>4</v>
      </c>
      <c r="D38" s="26">
        <v>4</v>
      </c>
      <c r="E38" s="26">
        <v>4</v>
      </c>
      <c r="F38" s="26">
        <v>10</v>
      </c>
      <c r="G38" s="26">
        <v>9</v>
      </c>
      <c r="H38" s="26"/>
      <c r="I38" s="26"/>
      <c r="J38" s="26"/>
      <c r="K38" s="26"/>
      <c r="L38" s="26"/>
      <c r="M38" s="26"/>
      <c r="N38" s="26"/>
      <c r="O38" s="26"/>
      <c r="P38" s="26"/>
      <c r="Q38" s="41"/>
      <c r="R38" s="30">
        <f t="shared" si="0"/>
        <v>31</v>
      </c>
      <c r="S38" s="46">
        <f t="shared" si="15"/>
        <v>0.88571428571428568</v>
      </c>
      <c r="T38" s="51">
        <f t="shared" si="1"/>
        <v>0.35428571428571431</v>
      </c>
      <c r="U38" s="32">
        <v>5</v>
      </c>
      <c r="V38" s="26"/>
      <c r="W38" s="26"/>
      <c r="X38" s="26"/>
      <c r="Y38" s="26"/>
      <c r="Z38" s="26"/>
      <c r="AA38" s="26"/>
      <c r="AB38" s="26"/>
      <c r="AC38" s="26"/>
      <c r="AD38" s="41"/>
      <c r="AE38" s="30">
        <f t="shared" si="2"/>
        <v>5</v>
      </c>
      <c r="AF38" s="49">
        <f t="shared" si="3"/>
        <v>1</v>
      </c>
      <c r="AG38" s="58">
        <f t="shared" si="4"/>
        <v>0.15</v>
      </c>
      <c r="AH38" s="67">
        <f>VLOOKUP(A38,'ATTENDANCE SHEET'!A38:AJ75,36,FALSE)*100</f>
        <v>100</v>
      </c>
      <c r="AI38" s="32">
        <v>50</v>
      </c>
      <c r="AJ38" s="26">
        <v>30</v>
      </c>
      <c r="AK38" s="26"/>
      <c r="AL38" s="41"/>
      <c r="AM38" s="73">
        <f t="shared" si="5"/>
        <v>180</v>
      </c>
      <c r="AN38" s="49">
        <f t="shared" si="6"/>
        <v>0.97297297297297303</v>
      </c>
      <c r="AO38" s="56">
        <f t="shared" si="7"/>
        <v>0.14594594594594595</v>
      </c>
      <c r="AP38" s="156">
        <v>78</v>
      </c>
      <c r="AQ38" s="27">
        <v>44</v>
      </c>
      <c r="AR38" s="29">
        <f t="shared" si="8"/>
        <v>122</v>
      </c>
      <c r="AS38" s="49">
        <f t="shared" si="9"/>
        <v>0.93846153846153846</v>
      </c>
      <c r="AT38" s="58">
        <f t="shared" si="10"/>
        <v>0.28153846153846152</v>
      </c>
      <c r="AU38" s="78">
        <f t="shared" si="11"/>
        <v>0.93177012177012175</v>
      </c>
      <c r="AV38" s="49">
        <f t="shared" si="12"/>
        <v>0.95735632610632604</v>
      </c>
      <c r="AW38" s="152">
        <f t="shared" si="13"/>
        <v>1.25</v>
      </c>
      <c r="AX38" s="161" t="str">
        <f t="shared" si="14"/>
        <v>Passed</v>
      </c>
      <c r="AY38" s="162"/>
    </row>
    <row r="39" spans="1:51" ht="15" thickBot="1">
      <c r="A39" s="30">
        <v>29</v>
      </c>
      <c r="B39" s="34" t="str">
        <f>VLOOKUP(A39,INPUT!A37:B74,2,FALSE)</f>
        <v>Periña, Iahnna Fielle Antone</v>
      </c>
      <c r="C39" s="32">
        <v>4</v>
      </c>
      <c r="D39" s="26">
        <v>5</v>
      </c>
      <c r="E39" s="26">
        <v>5</v>
      </c>
      <c r="F39" s="26">
        <v>10</v>
      </c>
      <c r="G39" s="26">
        <v>9</v>
      </c>
      <c r="H39" s="26"/>
      <c r="I39" s="26"/>
      <c r="J39" s="26"/>
      <c r="K39" s="26"/>
      <c r="L39" s="26"/>
      <c r="M39" s="26"/>
      <c r="N39" s="26"/>
      <c r="O39" s="26"/>
      <c r="P39" s="26"/>
      <c r="Q39" s="41"/>
      <c r="R39" s="30">
        <f t="shared" si="0"/>
        <v>33</v>
      </c>
      <c r="S39" s="46">
        <f t="shared" si="15"/>
        <v>0.94285714285714284</v>
      </c>
      <c r="T39" s="51">
        <f t="shared" si="1"/>
        <v>0.37714285714285717</v>
      </c>
      <c r="U39" s="32">
        <v>5</v>
      </c>
      <c r="V39" s="26"/>
      <c r="W39" s="26"/>
      <c r="X39" s="26"/>
      <c r="Y39" s="26"/>
      <c r="Z39" s="26"/>
      <c r="AA39" s="26"/>
      <c r="AB39" s="26"/>
      <c r="AC39" s="26"/>
      <c r="AD39" s="41"/>
      <c r="AE39" s="30">
        <f t="shared" si="2"/>
        <v>5</v>
      </c>
      <c r="AF39" s="49">
        <f t="shared" si="3"/>
        <v>1</v>
      </c>
      <c r="AG39" s="58">
        <f t="shared" si="4"/>
        <v>0.15</v>
      </c>
      <c r="AH39" s="67">
        <f>VLOOKUP(A39,'ATTENDANCE SHEET'!A39:AJ76,36,FALSE)*100</f>
        <v>100</v>
      </c>
      <c r="AI39" s="32">
        <v>45</v>
      </c>
      <c r="AJ39" s="26">
        <v>35</v>
      </c>
      <c r="AK39" s="26"/>
      <c r="AL39" s="41"/>
      <c r="AM39" s="73">
        <f t="shared" si="5"/>
        <v>180</v>
      </c>
      <c r="AN39" s="49">
        <f t="shared" si="6"/>
        <v>0.97297297297297303</v>
      </c>
      <c r="AO39" s="56">
        <f t="shared" si="7"/>
        <v>0.14594594594594595</v>
      </c>
      <c r="AP39" s="156">
        <v>69</v>
      </c>
      <c r="AQ39" s="27">
        <v>44</v>
      </c>
      <c r="AR39" s="29">
        <f t="shared" si="8"/>
        <v>113</v>
      </c>
      <c r="AS39" s="49">
        <f t="shared" si="9"/>
        <v>0.86923076923076925</v>
      </c>
      <c r="AT39" s="58">
        <f t="shared" si="10"/>
        <v>0.26076923076923075</v>
      </c>
      <c r="AU39" s="78">
        <f t="shared" si="11"/>
        <v>0.9338580338580339</v>
      </c>
      <c r="AV39" s="49">
        <f t="shared" si="12"/>
        <v>0.9586612711612712</v>
      </c>
      <c r="AW39" s="152">
        <f t="shared" si="13"/>
        <v>1.25</v>
      </c>
      <c r="AX39" s="161" t="str">
        <f t="shared" si="14"/>
        <v>Passed</v>
      </c>
      <c r="AY39" s="162"/>
    </row>
    <row r="40" spans="1:51" ht="15" thickBot="1">
      <c r="A40" s="30">
        <v>30</v>
      </c>
      <c r="B40" s="34" t="str">
        <f>VLOOKUP(A40,INPUT!A38:B75,2,FALSE)</f>
        <v>Pitas, Elaiza Belle Encallado</v>
      </c>
      <c r="C40" s="32">
        <v>4</v>
      </c>
      <c r="D40" s="26">
        <v>5</v>
      </c>
      <c r="E40" s="26">
        <v>5</v>
      </c>
      <c r="F40" s="26">
        <v>10</v>
      </c>
      <c r="G40" s="26">
        <v>9</v>
      </c>
      <c r="H40" s="26"/>
      <c r="I40" s="26"/>
      <c r="J40" s="26"/>
      <c r="K40" s="26"/>
      <c r="L40" s="26"/>
      <c r="M40" s="26"/>
      <c r="N40" s="26"/>
      <c r="O40" s="26"/>
      <c r="P40" s="26"/>
      <c r="Q40" s="41"/>
      <c r="R40" s="30">
        <f t="shared" si="0"/>
        <v>33</v>
      </c>
      <c r="S40" s="46">
        <f t="shared" si="15"/>
        <v>0.94285714285714284</v>
      </c>
      <c r="T40" s="51">
        <f t="shared" si="1"/>
        <v>0.37714285714285717</v>
      </c>
      <c r="U40" s="32">
        <v>5</v>
      </c>
      <c r="V40" s="26"/>
      <c r="W40" s="26"/>
      <c r="X40" s="26"/>
      <c r="Y40" s="26"/>
      <c r="Z40" s="26"/>
      <c r="AA40" s="26"/>
      <c r="AB40" s="26"/>
      <c r="AC40" s="26"/>
      <c r="AD40" s="41"/>
      <c r="AE40" s="30">
        <f t="shared" si="2"/>
        <v>5</v>
      </c>
      <c r="AF40" s="49">
        <f t="shared" si="3"/>
        <v>1</v>
      </c>
      <c r="AG40" s="58">
        <f t="shared" si="4"/>
        <v>0.15</v>
      </c>
      <c r="AH40" s="67">
        <f>VLOOKUP(A40,'ATTENDANCE SHEET'!A40:AJ77,36,FALSE)*100</f>
        <v>100</v>
      </c>
      <c r="AI40" s="32">
        <v>50</v>
      </c>
      <c r="AJ40" s="26">
        <v>32</v>
      </c>
      <c r="AK40" s="26"/>
      <c r="AL40" s="41"/>
      <c r="AM40" s="73">
        <f t="shared" si="5"/>
        <v>182</v>
      </c>
      <c r="AN40" s="49">
        <f t="shared" si="6"/>
        <v>0.98378378378378384</v>
      </c>
      <c r="AO40" s="56">
        <f t="shared" si="7"/>
        <v>0.14756756756756756</v>
      </c>
      <c r="AP40" s="156">
        <v>61</v>
      </c>
      <c r="AQ40" s="27">
        <v>41</v>
      </c>
      <c r="AR40" s="29">
        <f t="shared" si="8"/>
        <v>102</v>
      </c>
      <c r="AS40" s="49">
        <f t="shared" si="9"/>
        <v>0.7846153846153846</v>
      </c>
      <c r="AT40" s="58">
        <f t="shared" si="10"/>
        <v>0.23538461538461536</v>
      </c>
      <c r="AU40" s="78">
        <f t="shared" si="11"/>
        <v>0.91009504009504005</v>
      </c>
      <c r="AV40" s="49">
        <f t="shared" si="12"/>
        <v>0.94380940005940006</v>
      </c>
      <c r="AW40" s="152">
        <f t="shared" si="13"/>
        <v>1.5</v>
      </c>
      <c r="AX40" s="161" t="str">
        <f t="shared" si="14"/>
        <v>Passed</v>
      </c>
      <c r="AY40" s="162"/>
    </row>
    <row r="41" spans="1:51" ht="15" thickBot="1">
      <c r="A41" s="30">
        <v>31</v>
      </c>
      <c r="B41" s="34" t="str">
        <f>VLOOKUP(A41,INPUT!A39:B76,2,FALSE)</f>
        <v>Salvanera, Frenz Andrea Rosales</v>
      </c>
      <c r="C41" s="32">
        <v>4</v>
      </c>
      <c r="D41" s="26">
        <v>5</v>
      </c>
      <c r="E41" s="26">
        <v>5</v>
      </c>
      <c r="F41" s="26">
        <v>10</v>
      </c>
      <c r="G41" s="26">
        <v>9</v>
      </c>
      <c r="H41" s="26"/>
      <c r="I41" s="26"/>
      <c r="J41" s="26"/>
      <c r="K41" s="26"/>
      <c r="L41" s="26"/>
      <c r="M41" s="26"/>
      <c r="N41" s="26"/>
      <c r="O41" s="26"/>
      <c r="P41" s="26"/>
      <c r="Q41" s="41"/>
      <c r="R41" s="30">
        <f t="shared" si="0"/>
        <v>33</v>
      </c>
      <c r="S41" s="46">
        <f t="shared" si="15"/>
        <v>0.94285714285714284</v>
      </c>
      <c r="T41" s="51">
        <f>S41*$T$10</f>
        <v>0.37714285714285717</v>
      </c>
      <c r="U41" s="32">
        <v>5</v>
      </c>
      <c r="V41" s="26"/>
      <c r="W41" s="26"/>
      <c r="X41" s="26"/>
      <c r="Y41" s="26"/>
      <c r="Z41" s="26"/>
      <c r="AA41" s="26"/>
      <c r="AB41" s="26"/>
      <c r="AC41" s="26"/>
      <c r="AD41" s="41"/>
      <c r="AE41" s="30">
        <f t="shared" si="2"/>
        <v>5</v>
      </c>
      <c r="AF41" s="49">
        <f t="shared" si="3"/>
        <v>1</v>
      </c>
      <c r="AG41" s="58">
        <f t="shared" si="4"/>
        <v>0.15</v>
      </c>
      <c r="AH41" s="67">
        <f>VLOOKUP(A41,'ATTENDANCE SHEET'!A41:AJ78,36,FALSE)*100</f>
        <v>100</v>
      </c>
      <c r="AI41" s="32">
        <v>40</v>
      </c>
      <c r="AJ41" s="26">
        <v>35</v>
      </c>
      <c r="AK41" s="26"/>
      <c r="AL41" s="41"/>
      <c r="AM41" s="73">
        <f t="shared" si="5"/>
        <v>175</v>
      </c>
      <c r="AN41" s="49">
        <f t="shared" si="6"/>
        <v>0.94594594594594594</v>
      </c>
      <c r="AO41" s="56">
        <f t="shared" si="7"/>
        <v>0.14189189189189189</v>
      </c>
      <c r="AP41" s="156">
        <v>64</v>
      </c>
      <c r="AQ41" s="27">
        <v>44</v>
      </c>
      <c r="AR41" s="29">
        <f t="shared" si="8"/>
        <v>108</v>
      </c>
      <c r="AS41" s="49">
        <f t="shared" si="9"/>
        <v>0.83076923076923082</v>
      </c>
      <c r="AT41" s="58">
        <f t="shared" si="10"/>
        <v>0.24923076923076923</v>
      </c>
      <c r="AU41" s="78">
        <f t="shared" si="11"/>
        <v>0.91826551826551828</v>
      </c>
      <c r="AV41" s="49">
        <f t="shared" si="12"/>
        <v>0.94891594891594888</v>
      </c>
      <c r="AW41" s="152">
        <f t="shared" si="13"/>
        <v>1.5</v>
      </c>
      <c r="AX41" s="161" t="str">
        <f t="shared" si="14"/>
        <v>Passed</v>
      </c>
      <c r="AY41" s="162"/>
    </row>
    <row r="42" spans="1:51" ht="15" thickBot="1">
      <c r="A42" s="30">
        <v>32</v>
      </c>
      <c r="B42" s="34" t="str">
        <f>VLOOKUP(A42,INPUT!A40:B77,2,FALSE)</f>
        <v>Sante, John Felix Asis</v>
      </c>
      <c r="C42" s="32">
        <v>4</v>
      </c>
      <c r="D42" s="26">
        <v>4</v>
      </c>
      <c r="E42" s="26">
        <v>4</v>
      </c>
      <c r="F42" s="26">
        <v>8</v>
      </c>
      <c r="G42" s="26">
        <v>5</v>
      </c>
      <c r="H42" s="26"/>
      <c r="I42" s="26"/>
      <c r="J42" s="26"/>
      <c r="K42" s="26"/>
      <c r="L42" s="26"/>
      <c r="M42" s="26"/>
      <c r="N42" s="26"/>
      <c r="O42" s="26"/>
      <c r="P42" s="26"/>
      <c r="Q42" s="41"/>
      <c r="R42" s="30">
        <f t="shared" si="0"/>
        <v>25</v>
      </c>
      <c r="S42" s="46">
        <f t="shared" si="15"/>
        <v>0.7142857142857143</v>
      </c>
      <c r="T42" s="51">
        <f t="shared" si="1"/>
        <v>0.28571428571428575</v>
      </c>
      <c r="U42" s="32">
        <v>5</v>
      </c>
      <c r="V42" s="26"/>
      <c r="W42" s="26"/>
      <c r="X42" s="26"/>
      <c r="Y42" s="26"/>
      <c r="Z42" s="26"/>
      <c r="AA42" s="26"/>
      <c r="AB42" s="26"/>
      <c r="AC42" s="26"/>
      <c r="AD42" s="41"/>
      <c r="AE42" s="30">
        <f t="shared" si="2"/>
        <v>5</v>
      </c>
      <c r="AF42" s="49">
        <f t="shared" si="3"/>
        <v>1</v>
      </c>
      <c r="AG42" s="58">
        <f t="shared" si="4"/>
        <v>0.15</v>
      </c>
      <c r="AH42" s="67">
        <f>VLOOKUP(A42,'ATTENDANCE SHEET'!A42:AJ79,36,FALSE)*100</f>
        <v>100</v>
      </c>
      <c r="AI42" s="32">
        <v>50</v>
      </c>
      <c r="AJ42" s="26">
        <v>26</v>
      </c>
      <c r="AK42" s="26"/>
      <c r="AL42" s="41"/>
      <c r="AM42" s="73">
        <f t="shared" si="5"/>
        <v>176</v>
      </c>
      <c r="AN42" s="49">
        <f t="shared" si="6"/>
        <v>0.9513513513513514</v>
      </c>
      <c r="AO42" s="56">
        <f t="shared" si="7"/>
        <v>0.14270270270270272</v>
      </c>
      <c r="AP42" s="156">
        <v>78</v>
      </c>
      <c r="AQ42" s="27">
        <v>45</v>
      </c>
      <c r="AR42" s="29">
        <f t="shared" si="8"/>
        <v>123</v>
      </c>
      <c r="AS42" s="49">
        <f t="shared" si="9"/>
        <v>0.94615384615384612</v>
      </c>
      <c r="AT42" s="58">
        <f t="shared" si="10"/>
        <v>0.2838461538461538</v>
      </c>
      <c r="AU42" s="78">
        <f t="shared" si="11"/>
        <v>0.86226314226314216</v>
      </c>
      <c r="AV42" s="49">
        <f t="shared" si="12"/>
        <v>0.91391446391446385</v>
      </c>
      <c r="AW42" s="152">
        <f t="shared" si="13"/>
        <v>1.75</v>
      </c>
      <c r="AX42" s="161" t="str">
        <f t="shared" si="14"/>
        <v>Passed</v>
      </c>
      <c r="AY42" s="162"/>
    </row>
    <row r="43" spans="1:51" ht="15" thickBot="1">
      <c r="A43" s="30">
        <v>33</v>
      </c>
      <c r="B43" s="34" t="str">
        <f>VLOOKUP(A43,INPUT!A41:B78,2,FALSE)</f>
        <v>Santos, Jessie Jean Ladines</v>
      </c>
      <c r="C43" s="32">
        <v>4</v>
      </c>
      <c r="D43" s="26">
        <v>4</v>
      </c>
      <c r="E43" s="26">
        <v>4</v>
      </c>
      <c r="F43" s="26">
        <v>10</v>
      </c>
      <c r="G43" s="26">
        <v>10</v>
      </c>
      <c r="H43" s="26"/>
      <c r="I43" s="26"/>
      <c r="J43" s="26"/>
      <c r="K43" s="26"/>
      <c r="L43" s="26"/>
      <c r="M43" s="26"/>
      <c r="N43" s="26"/>
      <c r="O43" s="26"/>
      <c r="P43" s="26"/>
      <c r="Q43" s="41"/>
      <c r="R43" s="30">
        <f t="shared" si="0"/>
        <v>32</v>
      </c>
      <c r="S43" s="46">
        <f t="shared" si="15"/>
        <v>0.91428571428571426</v>
      </c>
      <c r="T43" s="51">
        <f t="shared" si="1"/>
        <v>0.36571428571428571</v>
      </c>
      <c r="U43" s="32">
        <v>5</v>
      </c>
      <c r="V43" s="26"/>
      <c r="W43" s="26"/>
      <c r="X43" s="26"/>
      <c r="Y43" s="26"/>
      <c r="Z43" s="26"/>
      <c r="AA43" s="26"/>
      <c r="AB43" s="26"/>
      <c r="AC43" s="26"/>
      <c r="AD43" s="41"/>
      <c r="AE43" s="30">
        <f t="shared" si="2"/>
        <v>5</v>
      </c>
      <c r="AF43" s="49">
        <f t="shared" si="3"/>
        <v>1</v>
      </c>
      <c r="AG43" s="58">
        <f t="shared" si="4"/>
        <v>0.15</v>
      </c>
      <c r="AH43" s="67">
        <f>VLOOKUP(A43,'ATTENDANCE SHEET'!A43:AJ80,36,FALSE)*100</f>
        <v>100</v>
      </c>
      <c r="AI43" s="32">
        <v>50</v>
      </c>
      <c r="AJ43" s="26">
        <v>33</v>
      </c>
      <c r="AK43" s="26"/>
      <c r="AL43" s="41"/>
      <c r="AM43" s="73">
        <f t="shared" si="5"/>
        <v>183</v>
      </c>
      <c r="AN43" s="49">
        <f t="shared" si="6"/>
        <v>0.98918918918918919</v>
      </c>
      <c r="AO43" s="56">
        <f t="shared" si="7"/>
        <v>0.14837837837837836</v>
      </c>
      <c r="AP43" s="156">
        <v>75</v>
      </c>
      <c r="AQ43" s="27">
        <v>41</v>
      </c>
      <c r="AR43" s="29">
        <f t="shared" si="8"/>
        <v>116</v>
      </c>
      <c r="AS43" s="49">
        <f t="shared" si="9"/>
        <v>0.89230769230769236</v>
      </c>
      <c r="AT43" s="58">
        <f t="shared" si="10"/>
        <v>0.26769230769230767</v>
      </c>
      <c r="AU43" s="78">
        <f t="shared" si="11"/>
        <v>0.93178497178497177</v>
      </c>
      <c r="AV43" s="49">
        <f t="shared" si="12"/>
        <v>0.95736560736560739</v>
      </c>
      <c r="AW43" s="152">
        <f t="shared" si="13"/>
        <v>1.25</v>
      </c>
      <c r="AX43" s="161" t="str">
        <f t="shared" si="14"/>
        <v>Passed</v>
      </c>
      <c r="AY43" s="162"/>
    </row>
    <row r="44" spans="1:51" ht="15" thickBot="1">
      <c r="A44" s="30">
        <v>34</v>
      </c>
      <c r="B44" s="34" t="str">
        <f>VLOOKUP(A44,INPUT!A42:B79,2,FALSE)</f>
        <v>Solis, Romeo JR. Billones</v>
      </c>
      <c r="C44" s="32">
        <v>4</v>
      </c>
      <c r="D44" s="26">
        <v>4</v>
      </c>
      <c r="E44" s="26">
        <v>4</v>
      </c>
      <c r="F44" s="26">
        <v>8</v>
      </c>
      <c r="G44" s="26">
        <v>9</v>
      </c>
      <c r="H44" s="26"/>
      <c r="I44" s="26"/>
      <c r="J44" s="26"/>
      <c r="K44" s="26"/>
      <c r="L44" s="26"/>
      <c r="M44" s="26"/>
      <c r="N44" s="26"/>
      <c r="O44" s="26"/>
      <c r="P44" s="26"/>
      <c r="Q44" s="41"/>
      <c r="R44" s="30">
        <f t="shared" si="0"/>
        <v>29</v>
      </c>
      <c r="S44" s="46">
        <f t="shared" si="15"/>
        <v>0.82857142857142863</v>
      </c>
      <c r="T44" s="51">
        <f t="shared" si="1"/>
        <v>0.33142857142857146</v>
      </c>
      <c r="U44" s="32">
        <v>5</v>
      </c>
      <c r="V44" s="26"/>
      <c r="W44" s="26"/>
      <c r="X44" s="26"/>
      <c r="Y44" s="26"/>
      <c r="Z44" s="26"/>
      <c r="AA44" s="26"/>
      <c r="AB44" s="26"/>
      <c r="AC44" s="26"/>
      <c r="AD44" s="41"/>
      <c r="AE44" s="30">
        <f t="shared" si="2"/>
        <v>5</v>
      </c>
      <c r="AF44" s="49">
        <f t="shared" si="3"/>
        <v>1</v>
      </c>
      <c r="AG44" s="58">
        <f t="shared" si="4"/>
        <v>0.15</v>
      </c>
      <c r="AH44" s="67">
        <f>VLOOKUP(A44,'ATTENDANCE SHEET'!A44:AJ81,36,FALSE)*100</f>
        <v>100</v>
      </c>
      <c r="AI44" s="32">
        <v>50</v>
      </c>
      <c r="AJ44" s="26">
        <v>29</v>
      </c>
      <c r="AK44" s="26"/>
      <c r="AL44" s="41"/>
      <c r="AM44" s="73">
        <f t="shared" si="5"/>
        <v>179</v>
      </c>
      <c r="AN44" s="49">
        <f t="shared" si="6"/>
        <v>0.96756756756756757</v>
      </c>
      <c r="AO44" s="56">
        <f t="shared" si="7"/>
        <v>0.14513513513513512</v>
      </c>
      <c r="AP44" s="156">
        <v>70</v>
      </c>
      <c r="AQ44" s="27">
        <v>37</v>
      </c>
      <c r="AR44" s="29">
        <f t="shared" si="8"/>
        <v>107</v>
      </c>
      <c r="AS44" s="49">
        <f t="shared" si="9"/>
        <v>0.82307692307692304</v>
      </c>
      <c r="AT44" s="58">
        <f t="shared" si="10"/>
        <v>0.24692307692307691</v>
      </c>
      <c r="AU44" s="78">
        <f t="shared" si="11"/>
        <v>0.87348678348678344</v>
      </c>
      <c r="AV44" s="49">
        <f t="shared" si="12"/>
        <v>0.92092923967923968</v>
      </c>
      <c r="AW44" s="152">
        <f t="shared" si="13"/>
        <v>1.5</v>
      </c>
      <c r="AX44" s="161" t="str">
        <f t="shared" si="14"/>
        <v>Passed</v>
      </c>
      <c r="AY44" s="162"/>
    </row>
    <row r="45" spans="1:51" ht="15" thickBot="1">
      <c r="A45" s="30">
        <v>35</v>
      </c>
      <c r="B45" s="34" t="str">
        <f>VLOOKUP(A45,INPUT!A43:B80,2,FALSE)</f>
        <v>Sumilang, John Andrei Lucing</v>
      </c>
      <c r="C45" s="32">
        <v>5</v>
      </c>
      <c r="D45" s="26">
        <v>5</v>
      </c>
      <c r="E45" s="26">
        <v>5</v>
      </c>
      <c r="F45" s="26">
        <v>10</v>
      </c>
      <c r="G45" s="26">
        <v>10</v>
      </c>
      <c r="H45" s="26"/>
      <c r="I45" s="26"/>
      <c r="J45" s="26"/>
      <c r="K45" s="26"/>
      <c r="L45" s="26"/>
      <c r="M45" s="26"/>
      <c r="N45" s="26"/>
      <c r="O45" s="26"/>
      <c r="P45" s="26"/>
      <c r="Q45" s="41"/>
      <c r="R45" s="30">
        <f t="shared" si="0"/>
        <v>35</v>
      </c>
      <c r="S45" s="46">
        <f t="shared" si="15"/>
        <v>1</v>
      </c>
      <c r="T45" s="51">
        <f t="shared" si="1"/>
        <v>0.4</v>
      </c>
      <c r="U45" s="32">
        <v>5</v>
      </c>
      <c r="V45" s="26"/>
      <c r="W45" s="26"/>
      <c r="X45" s="26"/>
      <c r="Y45" s="26"/>
      <c r="Z45" s="26"/>
      <c r="AA45" s="26"/>
      <c r="AB45" s="26"/>
      <c r="AC45" s="26"/>
      <c r="AD45" s="41"/>
      <c r="AE45" s="30">
        <f t="shared" si="2"/>
        <v>5</v>
      </c>
      <c r="AF45" s="49">
        <f t="shared" si="3"/>
        <v>1</v>
      </c>
      <c r="AG45" s="58">
        <f t="shared" si="4"/>
        <v>0.15</v>
      </c>
      <c r="AH45" s="67">
        <f>VLOOKUP(A45,'ATTENDANCE SHEET'!A45:AJ82,36,FALSE)*100</f>
        <v>100</v>
      </c>
      <c r="AI45" s="32">
        <v>50</v>
      </c>
      <c r="AJ45" s="26">
        <v>35</v>
      </c>
      <c r="AK45" s="26"/>
      <c r="AL45" s="41"/>
      <c r="AM45" s="73">
        <f t="shared" si="5"/>
        <v>185</v>
      </c>
      <c r="AN45" s="49">
        <f t="shared" si="6"/>
        <v>1</v>
      </c>
      <c r="AO45" s="56">
        <f t="shared" si="7"/>
        <v>0.15</v>
      </c>
      <c r="AP45" s="156">
        <v>80</v>
      </c>
      <c r="AQ45" s="27">
        <v>44</v>
      </c>
      <c r="AR45" s="29">
        <f t="shared" si="8"/>
        <v>124</v>
      </c>
      <c r="AS45" s="49">
        <f t="shared" si="9"/>
        <v>0.9538461538461539</v>
      </c>
      <c r="AT45" s="58">
        <f t="shared" si="10"/>
        <v>0.28615384615384615</v>
      </c>
      <c r="AU45" s="78">
        <f t="shared" si="11"/>
        <v>0.98615384615384616</v>
      </c>
      <c r="AV45" s="49">
        <f t="shared" si="12"/>
        <v>0.99134615384615388</v>
      </c>
      <c r="AW45" s="152">
        <f t="shared" si="13"/>
        <v>1</v>
      </c>
      <c r="AX45" s="161" t="str">
        <f t="shared" si="14"/>
        <v>Passed</v>
      </c>
      <c r="AY45" s="162"/>
    </row>
    <row r="46" spans="1:51" ht="15" thickBot="1">
      <c r="A46" s="30">
        <v>36</v>
      </c>
      <c r="B46" s="34" t="str">
        <f>VLOOKUP(A46,INPUT!A44:B81,2,FALSE)</f>
        <v>Tan, Naomi Kate Espejo</v>
      </c>
      <c r="C46" s="32">
        <v>5</v>
      </c>
      <c r="D46" s="26">
        <v>5</v>
      </c>
      <c r="E46" s="26">
        <v>5</v>
      </c>
      <c r="F46" s="26">
        <v>10</v>
      </c>
      <c r="G46" s="26">
        <v>9</v>
      </c>
      <c r="H46" s="26"/>
      <c r="I46" s="26"/>
      <c r="J46" s="26"/>
      <c r="K46" s="26"/>
      <c r="L46" s="26"/>
      <c r="M46" s="26"/>
      <c r="N46" s="26"/>
      <c r="O46" s="26"/>
      <c r="P46" s="26"/>
      <c r="Q46" s="41"/>
      <c r="R46" s="30">
        <f t="shared" si="0"/>
        <v>34</v>
      </c>
      <c r="S46" s="46">
        <f t="shared" si="15"/>
        <v>0.97142857142857142</v>
      </c>
      <c r="T46" s="51">
        <f t="shared" si="1"/>
        <v>0.38857142857142857</v>
      </c>
      <c r="U46" s="32">
        <v>5</v>
      </c>
      <c r="V46" s="26"/>
      <c r="W46" s="26"/>
      <c r="X46" s="26"/>
      <c r="Y46" s="26"/>
      <c r="Z46" s="26"/>
      <c r="AA46" s="26"/>
      <c r="AB46" s="26"/>
      <c r="AC46" s="26"/>
      <c r="AD46" s="41"/>
      <c r="AE46" s="30">
        <f t="shared" si="2"/>
        <v>5</v>
      </c>
      <c r="AF46" s="49">
        <f t="shared" si="3"/>
        <v>1</v>
      </c>
      <c r="AG46" s="58">
        <f t="shared" si="4"/>
        <v>0.15</v>
      </c>
      <c r="AH46" s="67">
        <f>VLOOKUP(A46,'ATTENDANCE SHEET'!A46:AJ83,36,FALSE)*100</f>
        <v>100</v>
      </c>
      <c r="AI46" s="32">
        <v>40</v>
      </c>
      <c r="AJ46" s="26">
        <v>35</v>
      </c>
      <c r="AK46" s="26"/>
      <c r="AL46" s="41"/>
      <c r="AM46" s="73">
        <f t="shared" si="5"/>
        <v>175</v>
      </c>
      <c r="AN46" s="49">
        <f t="shared" si="6"/>
        <v>0.94594594594594594</v>
      </c>
      <c r="AO46" s="56">
        <f t="shared" si="7"/>
        <v>0.14189189189189189</v>
      </c>
      <c r="AP46" s="156">
        <v>75</v>
      </c>
      <c r="AQ46" s="27">
        <v>41</v>
      </c>
      <c r="AR46" s="29">
        <f t="shared" si="8"/>
        <v>116</v>
      </c>
      <c r="AS46" s="49">
        <f t="shared" si="9"/>
        <v>0.89230769230769236</v>
      </c>
      <c r="AT46" s="58">
        <f t="shared" si="10"/>
        <v>0.26769230769230767</v>
      </c>
      <c r="AU46" s="78">
        <f t="shared" si="11"/>
        <v>0.94815562815562815</v>
      </c>
      <c r="AV46" s="49">
        <f t="shared" si="12"/>
        <v>0.96759726759726761</v>
      </c>
      <c r="AW46" s="152">
        <f t="shared" si="13"/>
        <v>1.25</v>
      </c>
      <c r="AX46" s="161" t="str">
        <f t="shared" si="14"/>
        <v>Passed</v>
      </c>
      <c r="AY46" s="162"/>
    </row>
    <row r="47" spans="1:51" ht="15" thickBot="1">
      <c r="A47" s="30">
        <v>37</v>
      </c>
      <c r="B47" s="34" t="str">
        <f>VLOOKUP(A47,INPUT!A45:B82,2,FALSE)</f>
        <v>Vendiola Arym Sherwin Rodas</v>
      </c>
      <c r="C47" s="32">
        <v>5</v>
      </c>
      <c r="D47" s="26">
        <v>5</v>
      </c>
      <c r="E47" s="26">
        <v>5</v>
      </c>
      <c r="F47" s="26">
        <v>10</v>
      </c>
      <c r="G47" s="26">
        <v>10</v>
      </c>
      <c r="H47" s="26"/>
      <c r="I47" s="26"/>
      <c r="J47" s="26"/>
      <c r="K47" s="26"/>
      <c r="L47" s="26"/>
      <c r="M47" s="26"/>
      <c r="N47" s="26"/>
      <c r="O47" s="26"/>
      <c r="P47" s="26"/>
      <c r="Q47" s="41"/>
      <c r="R47" s="30">
        <f t="shared" si="0"/>
        <v>35</v>
      </c>
      <c r="S47" s="46">
        <f t="shared" si="15"/>
        <v>1</v>
      </c>
      <c r="T47" s="51">
        <f t="shared" si="1"/>
        <v>0.4</v>
      </c>
      <c r="U47" s="32">
        <v>5</v>
      </c>
      <c r="V47" s="26"/>
      <c r="W47" s="26"/>
      <c r="X47" s="26"/>
      <c r="Y47" s="26"/>
      <c r="Z47" s="26"/>
      <c r="AA47" s="26"/>
      <c r="AB47" s="26"/>
      <c r="AC47" s="26"/>
      <c r="AD47" s="41"/>
      <c r="AE47" s="30">
        <f t="shared" si="2"/>
        <v>5</v>
      </c>
      <c r="AF47" s="49">
        <f t="shared" si="3"/>
        <v>1</v>
      </c>
      <c r="AG47" s="58">
        <f t="shared" si="4"/>
        <v>0.15</v>
      </c>
      <c r="AH47" s="67">
        <f>VLOOKUP(A47,'ATTENDANCE SHEET'!A47:AJ84,36,FALSE)*100</f>
        <v>100</v>
      </c>
      <c r="AI47" s="32">
        <v>40</v>
      </c>
      <c r="AJ47" s="26">
        <v>34</v>
      </c>
      <c r="AK47" s="26"/>
      <c r="AL47" s="41"/>
      <c r="AM47" s="73">
        <f t="shared" si="5"/>
        <v>174</v>
      </c>
      <c r="AN47" s="49">
        <f t="shared" si="6"/>
        <v>0.94054054054054059</v>
      </c>
      <c r="AO47" s="56">
        <f t="shared" si="7"/>
        <v>0.14108108108108108</v>
      </c>
      <c r="AP47" s="156">
        <v>75</v>
      </c>
      <c r="AQ47" s="27">
        <v>42</v>
      </c>
      <c r="AR47" s="29">
        <f t="shared" si="8"/>
        <v>117</v>
      </c>
      <c r="AS47" s="49">
        <f t="shared" si="9"/>
        <v>0.9</v>
      </c>
      <c r="AT47" s="58">
        <f t="shared" si="10"/>
        <v>0.27</v>
      </c>
      <c r="AU47" s="78">
        <f t="shared" si="11"/>
        <v>0.96108108108108115</v>
      </c>
      <c r="AV47" s="49">
        <f t="shared" si="12"/>
        <v>0.9756756756756757</v>
      </c>
      <c r="AW47" s="152">
        <f t="shared" si="13"/>
        <v>1.25</v>
      </c>
      <c r="AX47" s="161" t="str">
        <f t="shared" si="14"/>
        <v>Passed</v>
      </c>
      <c r="AY47" s="162"/>
    </row>
    <row r="48" spans="1:51">
      <c r="A48" s="30">
        <v>38</v>
      </c>
      <c r="B48" s="34" t="str">
        <f>VLOOKUP(A48,INPUT!A46:B83,2,FALSE)</f>
        <v>Villamor, James Ryan Umali</v>
      </c>
      <c r="C48" s="32">
        <v>5</v>
      </c>
      <c r="D48" s="26">
        <v>5</v>
      </c>
      <c r="E48" s="26">
        <v>5</v>
      </c>
      <c r="F48" s="26">
        <v>8</v>
      </c>
      <c r="G48" s="26">
        <v>9</v>
      </c>
      <c r="H48" s="26"/>
      <c r="I48" s="26"/>
      <c r="J48" s="26"/>
      <c r="K48" s="26"/>
      <c r="L48" s="26"/>
      <c r="M48" s="26"/>
      <c r="N48" s="26"/>
      <c r="O48" s="26"/>
      <c r="P48" s="26"/>
      <c r="Q48" s="41"/>
      <c r="R48" s="30">
        <f t="shared" si="0"/>
        <v>32</v>
      </c>
      <c r="S48" s="46">
        <f t="shared" si="15"/>
        <v>0.91428571428571426</v>
      </c>
      <c r="T48" s="51">
        <f t="shared" si="1"/>
        <v>0.36571428571428571</v>
      </c>
      <c r="U48" s="32">
        <v>5</v>
      </c>
      <c r="V48" s="26"/>
      <c r="W48" s="26"/>
      <c r="X48" s="26"/>
      <c r="Y48" s="26"/>
      <c r="Z48" s="26"/>
      <c r="AA48" s="26"/>
      <c r="AB48" s="26"/>
      <c r="AC48" s="26"/>
      <c r="AD48" s="41"/>
      <c r="AE48" s="30">
        <f t="shared" si="2"/>
        <v>5</v>
      </c>
      <c r="AF48" s="49">
        <f t="shared" si="3"/>
        <v>1</v>
      </c>
      <c r="AG48" s="58">
        <f t="shared" si="4"/>
        <v>0.15</v>
      </c>
      <c r="AH48" s="67">
        <f>VLOOKUP(A48,'ATTENDANCE SHEET'!A48:AJ85,36,FALSE)*100</f>
        <v>100</v>
      </c>
      <c r="AI48" s="32">
        <v>50</v>
      </c>
      <c r="AJ48" s="26">
        <v>28</v>
      </c>
      <c r="AK48" s="26"/>
      <c r="AL48" s="41"/>
      <c r="AM48" s="73">
        <f t="shared" si="5"/>
        <v>178</v>
      </c>
      <c r="AN48" s="49">
        <f t="shared" si="6"/>
        <v>0.96216216216216222</v>
      </c>
      <c r="AO48" s="56">
        <f t="shared" si="7"/>
        <v>0.14432432432432432</v>
      </c>
      <c r="AP48" s="156">
        <v>73</v>
      </c>
      <c r="AQ48" s="27">
        <v>40</v>
      </c>
      <c r="AR48" s="29">
        <f t="shared" si="8"/>
        <v>113</v>
      </c>
      <c r="AS48" s="49">
        <f t="shared" si="9"/>
        <v>0.86923076923076925</v>
      </c>
      <c r="AT48" s="58">
        <f t="shared" si="10"/>
        <v>0.26076923076923075</v>
      </c>
      <c r="AU48" s="78">
        <f t="shared" si="11"/>
        <v>0.92080784080784073</v>
      </c>
      <c r="AV48" s="49">
        <f t="shared" si="12"/>
        <v>0.95050490050490044</v>
      </c>
      <c r="AW48" s="152">
        <f t="shared" si="13"/>
        <v>1.25</v>
      </c>
      <c r="AX48" s="161" t="str">
        <f t="shared" si="14"/>
        <v>Passed</v>
      </c>
      <c r="AY48" s="162"/>
    </row>
    <row r="49" spans="3:70" s="150" customFormat="1" ht="129.75" hidden="1">
      <c r="C49" s="150" t="s">
        <v>191</v>
      </c>
      <c r="D49" s="150" t="s">
        <v>192</v>
      </c>
      <c r="E49" s="150" t="s">
        <v>196</v>
      </c>
      <c r="F49" s="150" t="s">
        <v>195</v>
      </c>
      <c r="G49" s="150" t="s">
        <v>198</v>
      </c>
      <c r="U49" s="150" t="s">
        <v>193</v>
      </c>
      <c r="AH49" s="150" t="s">
        <v>200</v>
      </c>
      <c r="AI49" s="150" t="s">
        <v>199</v>
      </c>
      <c r="AJ49" s="150" t="s">
        <v>197</v>
      </c>
      <c r="AP49" s="154" t="s">
        <v>201</v>
      </c>
      <c r="AQ49" s="150" t="s">
        <v>202</v>
      </c>
      <c r="AR49" s="153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</row>
    <row r="51" spans="3:70" ht="20.25">
      <c r="C51" s="157" t="s">
        <v>206</v>
      </c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 t="s">
        <v>207</v>
      </c>
      <c r="AG51" s="157"/>
      <c r="AH51" s="157"/>
      <c r="AI51" s="157"/>
      <c r="AJ51" s="157"/>
      <c r="AK51" s="157"/>
      <c r="AL51" s="157"/>
      <c r="AM51" s="157"/>
      <c r="AN51" s="157"/>
      <c r="AO51" s="157"/>
      <c r="AP51" s="157" t="s">
        <v>208</v>
      </c>
      <c r="AQ51" s="157"/>
    </row>
    <row r="53" spans="3:70" ht="20.25">
      <c r="C53" s="236" t="s">
        <v>57</v>
      </c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8" t="s">
        <v>209</v>
      </c>
      <c r="AG53" s="158"/>
      <c r="AH53" s="158"/>
      <c r="AI53" s="158"/>
      <c r="AJ53" s="158"/>
      <c r="AK53" s="158"/>
      <c r="AL53" s="158"/>
      <c r="AM53" s="158"/>
      <c r="AN53" s="157"/>
      <c r="AO53" s="157"/>
      <c r="AP53" s="158" t="s">
        <v>210</v>
      </c>
      <c r="AQ53" s="158"/>
      <c r="AR53" s="158"/>
      <c r="AS53" s="158"/>
      <c r="AT53" s="158"/>
      <c r="AU53" s="158"/>
    </row>
    <row r="54" spans="3:70" ht="15">
      <c r="C54" s="237" t="s">
        <v>164</v>
      </c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37" t="s">
        <v>211</v>
      </c>
      <c r="AG54" s="237"/>
      <c r="AH54" s="237"/>
      <c r="AI54" s="237"/>
      <c r="AJ54" s="237"/>
      <c r="AK54" s="237"/>
      <c r="AL54" s="237"/>
      <c r="AM54" s="237"/>
      <c r="AN54" s="1"/>
      <c r="AO54" s="1"/>
      <c r="AP54" s="159" t="s">
        <v>212</v>
      </c>
      <c r="AQ54" s="159"/>
      <c r="AR54" s="159"/>
      <c r="AS54" s="159"/>
      <c r="AT54" s="159"/>
      <c r="AU54" s="159"/>
    </row>
  </sheetData>
  <mergeCells count="32">
    <mergeCell ref="A10:B10"/>
    <mergeCell ref="AX7:AX10"/>
    <mergeCell ref="AU7:AU9"/>
    <mergeCell ref="AV7:AV10"/>
    <mergeCell ref="AW7:AW10"/>
    <mergeCell ref="AP8:AP9"/>
    <mergeCell ref="AQ8:AQ9"/>
    <mergeCell ref="AR8:AR9"/>
    <mergeCell ref="AS8:AS9"/>
    <mergeCell ref="AT8:AT9"/>
    <mergeCell ref="A7:B9"/>
    <mergeCell ref="C7:T8"/>
    <mergeCell ref="U7:AG8"/>
    <mergeCell ref="AH7:AO8"/>
    <mergeCell ref="AP7:AT7"/>
    <mergeCell ref="A1:AW1"/>
    <mergeCell ref="A2:AW2"/>
    <mergeCell ref="A3:AW3"/>
    <mergeCell ref="A5:B6"/>
    <mergeCell ref="C5:G5"/>
    <mergeCell ref="H5:Q5"/>
    <mergeCell ref="R5:T5"/>
    <mergeCell ref="C6:G6"/>
    <mergeCell ref="H6:Q6"/>
    <mergeCell ref="R6:T6"/>
    <mergeCell ref="U5:AM5"/>
    <mergeCell ref="U6:AM6"/>
    <mergeCell ref="AY7:AY10"/>
    <mergeCell ref="AN5:AY6"/>
    <mergeCell ref="C53:T53"/>
    <mergeCell ref="C54:T54"/>
    <mergeCell ref="AF54:AM54"/>
  </mergeCells>
  <conditionalFormatting sqref="AX11:AX48">
    <cfRule type="containsText" dxfId="13" priority="1" operator="containsText" text="Failed">
      <formula>NOT(ISERROR(SEARCH("Failed",AX11)))</formula>
    </cfRule>
    <cfRule type="containsText" dxfId="12" priority="2" operator="containsText" text="Conditional">
      <formula>NOT(ISERROR(SEARCH("Conditional",AX11)))</formula>
    </cfRule>
    <cfRule type="containsText" dxfId="11" priority="3" operator="containsText" text="Passed">
      <formula>NOT(ISERROR(SEARCH("Passed",AX11)))</formula>
    </cfRule>
  </conditionalFormatting>
  <pageMargins left="0.7" right="0.7" top="0.75" bottom="0.75" header="0.3" footer="0.3"/>
  <pageSetup paperSize="14" scale="68" orientation="landscape" horizontalDpi="0" verticalDpi="0" r:id="rId1"/>
  <rowBreaks count="1" manualBreakCount="1">
    <brk id="43" max="50" man="1"/>
  </rowBreaks>
  <colBreaks count="1" manualBreakCount="1">
    <brk id="5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BR48"/>
  <sheetViews>
    <sheetView workbookViewId="0">
      <selection activeCell="L13" sqref="L13"/>
    </sheetView>
  </sheetViews>
  <sheetFormatPr defaultRowHeight="14.25"/>
  <cols>
    <col min="1" max="1" width="4.28515625" style="15" customWidth="1"/>
    <col min="2" max="2" width="36.42578125" style="15" customWidth="1"/>
    <col min="3" max="17" width="3.140625" style="15" customWidth="1"/>
    <col min="18" max="18" width="5.5703125" style="15" customWidth="1"/>
    <col min="19" max="19" width="10.42578125" style="15" customWidth="1"/>
    <col min="20" max="20" width="9.85546875" style="15" customWidth="1"/>
    <col min="21" max="30" width="3.140625" style="15" customWidth="1"/>
    <col min="31" max="31" width="5.5703125" style="15" customWidth="1"/>
    <col min="32" max="32" width="10.42578125" style="15" customWidth="1"/>
    <col min="33" max="33" width="9.5703125" style="15" customWidth="1"/>
    <col min="34" max="34" width="6.28515625" style="15" customWidth="1"/>
    <col min="35" max="38" width="3.140625" style="15" customWidth="1"/>
    <col min="39" max="39" width="7.28515625" style="15" customWidth="1"/>
    <col min="40" max="40" width="9.5703125" style="15" customWidth="1"/>
    <col min="41" max="41" width="7.7109375" style="15" customWidth="1"/>
    <col min="42" max="43" width="6.5703125" style="15" customWidth="1"/>
    <col min="44" max="44" width="5.5703125" style="15" customWidth="1"/>
    <col min="45" max="45" width="9.28515625" style="15" customWidth="1"/>
    <col min="46" max="46" width="9.42578125" style="15" customWidth="1"/>
    <col min="47" max="48" width="8.28515625" style="15" customWidth="1"/>
    <col min="49" max="49" width="6.5703125" style="15" customWidth="1"/>
    <col min="50" max="50" width="9.140625" style="15"/>
    <col min="51" max="70" width="9.140625" style="79"/>
    <col min="71" max="16384" width="9.140625" style="15"/>
  </cols>
  <sheetData>
    <row r="1" spans="1:70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70">
      <c r="A2" s="238" t="s">
        <v>16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</row>
    <row r="3" spans="1:70">
      <c r="A3" s="238" t="s">
        <v>17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</row>
    <row r="4" spans="1:70" ht="15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70" ht="15.75" thickBot="1">
      <c r="A5" s="239" t="s">
        <v>18</v>
      </c>
      <c r="B5" s="240"/>
      <c r="C5" s="292" t="s">
        <v>19</v>
      </c>
      <c r="D5" s="293"/>
      <c r="E5" s="293"/>
      <c r="F5" s="293"/>
      <c r="G5" s="293"/>
      <c r="H5" s="231" t="str">
        <f>INPUT!K4</f>
        <v>2nd Year - BSIT</v>
      </c>
      <c r="I5" s="231"/>
      <c r="J5" s="231"/>
      <c r="K5" s="231"/>
      <c r="L5" s="231"/>
      <c r="M5" s="231"/>
      <c r="N5" s="231"/>
      <c r="O5" s="231"/>
      <c r="P5" s="231"/>
      <c r="Q5" s="231"/>
      <c r="R5" s="292" t="s">
        <v>20</v>
      </c>
      <c r="S5" s="293"/>
      <c r="T5" s="293"/>
      <c r="U5" s="231" t="str">
        <f>INPUT!C6</f>
        <v>Jomer R. Samson</v>
      </c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94" t="s">
        <v>21</v>
      </c>
      <c r="AM5" s="295"/>
      <c r="AN5" s="231" t="str">
        <f>INPUT!C5</f>
        <v>ITE10 - Front End Development</v>
      </c>
      <c r="AO5" s="231"/>
      <c r="AP5" s="231"/>
      <c r="AQ5" s="231"/>
      <c r="AR5" s="231"/>
      <c r="AS5" s="231"/>
      <c r="AT5" s="231"/>
      <c r="AU5" s="231"/>
      <c r="AV5" s="231"/>
      <c r="AW5" s="231"/>
      <c r="AX5" s="232"/>
    </row>
    <row r="6" spans="1:70" ht="15.75" thickBot="1">
      <c r="A6" s="241"/>
      <c r="B6" s="242"/>
      <c r="C6" s="298" t="s">
        <v>22</v>
      </c>
      <c r="D6" s="299"/>
      <c r="E6" s="299"/>
      <c r="F6" s="299"/>
      <c r="G6" s="299"/>
      <c r="H6" s="249" t="str">
        <f>INPUT!C4</f>
        <v>2nd Semester AY. 2024-2025</v>
      </c>
      <c r="I6" s="249"/>
      <c r="J6" s="249"/>
      <c r="K6" s="249"/>
      <c r="L6" s="249"/>
      <c r="M6" s="249"/>
      <c r="N6" s="249"/>
      <c r="O6" s="249"/>
      <c r="P6" s="249"/>
      <c r="Q6" s="250"/>
      <c r="R6" s="298" t="s">
        <v>44</v>
      </c>
      <c r="S6" s="299"/>
      <c r="T6" s="299"/>
      <c r="U6" s="249" t="str">
        <f>INPUT!K5</f>
        <v>M-W/ 10:30AM - 1:30PM</v>
      </c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96"/>
      <c r="AM6" s="297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5"/>
    </row>
    <row r="7" spans="1:70" ht="15" customHeight="1" thickBot="1">
      <c r="A7" s="239" t="s">
        <v>23</v>
      </c>
      <c r="B7" s="271"/>
      <c r="C7" s="275" t="s">
        <v>24</v>
      </c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7"/>
      <c r="T7" s="278"/>
      <c r="U7" s="283" t="s">
        <v>25</v>
      </c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5"/>
      <c r="AG7" s="286"/>
      <c r="AH7" s="275" t="s">
        <v>26</v>
      </c>
      <c r="AI7" s="276"/>
      <c r="AJ7" s="276"/>
      <c r="AK7" s="276"/>
      <c r="AL7" s="276"/>
      <c r="AM7" s="276"/>
      <c r="AN7" s="277"/>
      <c r="AO7" s="278"/>
      <c r="AP7" s="288" t="s">
        <v>27</v>
      </c>
      <c r="AQ7" s="289"/>
      <c r="AR7" s="289"/>
      <c r="AS7" s="290"/>
      <c r="AT7" s="291"/>
      <c r="AU7" s="256" t="s">
        <v>28</v>
      </c>
      <c r="AV7" s="259" t="s">
        <v>43</v>
      </c>
      <c r="AW7" s="228" t="s">
        <v>29</v>
      </c>
      <c r="AX7" s="228" t="s">
        <v>39</v>
      </c>
    </row>
    <row r="8" spans="1:70" ht="29.1" customHeight="1" thickBot="1">
      <c r="A8" s="272"/>
      <c r="B8" s="273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1"/>
      <c r="T8" s="282"/>
      <c r="U8" s="241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42"/>
      <c r="AG8" s="274"/>
      <c r="AH8" s="279"/>
      <c r="AI8" s="280"/>
      <c r="AJ8" s="280"/>
      <c r="AK8" s="280"/>
      <c r="AL8" s="280"/>
      <c r="AM8" s="280"/>
      <c r="AN8" s="281"/>
      <c r="AO8" s="281"/>
      <c r="AP8" s="263" t="s">
        <v>30</v>
      </c>
      <c r="AQ8" s="263" t="s">
        <v>31</v>
      </c>
      <c r="AR8" s="265" t="s">
        <v>32</v>
      </c>
      <c r="AS8" s="267" t="s">
        <v>35</v>
      </c>
      <c r="AT8" s="269" t="s">
        <v>33</v>
      </c>
      <c r="AU8" s="257"/>
      <c r="AV8" s="260"/>
      <c r="AW8" s="229"/>
      <c r="AX8" s="229"/>
    </row>
    <row r="9" spans="1:70" ht="15.75" thickBot="1">
      <c r="A9" s="241"/>
      <c r="B9" s="274"/>
      <c r="C9" s="16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8">
        <v>15</v>
      </c>
      <c r="R9" s="19" t="s">
        <v>34</v>
      </c>
      <c r="S9" s="43" t="s">
        <v>35</v>
      </c>
      <c r="T9" s="47" t="s">
        <v>33</v>
      </c>
      <c r="U9" s="16">
        <v>1</v>
      </c>
      <c r="V9" s="17">
        <v>2</v>
      </c>
      <c r="W9" s="17">
        <v>3</v>
      </c>
      <c r="X9" s="17">
        <v>4</v>
      </c>
      <c r="Y9" s="17">
        <v>5</v>
      </c>
      <c r="Z9" s="17">
        <v>6</v>
      </c>
      <c r="AA9" s="17">
        <v>7</v>
      </c>
      <c r="AB9" s="17">
        <v>8</v>
      </c>
      <c r="AC9" s="17">
        <v>9</v>
      </c>
      <c r="AD9" s="20">
        <v>10</v>
      </c>
      <c r="AE9" s="19" t="s">
        <v>32</v>
      </c>
      <c r="AF9" s="19" t="s">
        <v>35</v>
      </c>
      <c r="AG9" s="59" t="s">
        <v>33</v>
      </c>
      <c r="AH9" s="61">
        <v>1</v>
      </c>
      <c r="AI9" s="21">
        <v>2</v>
      </c>
      <c r="AJ9" s="22">
        <v>3</v>
      </c>
      <c r="AK9" s="22">
        <v>4</v>
      </c>
      <c r="AL9" s="23">
        <v>5</v>
      </c>
      <c r="AM9" s="19" t="s">
        <v>34</v>
      </c>
      <c r="AN9" s="74" t="s">
        <v>35</v>
      </c>
      <c r="AO9" s="54" t="s">
        <v>33</v>
      </c>
      <c r="AP9" s="264"/>
      <c r="AQ9" s="264"/>
      <c r="AR9" s="266"/>
      <c r="AS9" s="268"/>
      <c r="AT9" s="270"/>
      <c r="AU9" s="258"/>
      <c r="AV9" s="260"/>
      <c r="AW9" s="229"/>
      <c r="AX9" s="229"/>
    </row>
    <row r="10" spans="1:70" s="39" customFormat="1" ht="15.75" customHeight="1" thickBot="1">
      <c r="A10" s="254" t="s">
        <v>45</v>
      </c>
      <c r="B10" s="255"/>
      <c r="C10" s="35">
        <v>1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1</v>
      </c>
      <c r="K10" s="36">
        <v>1</v>
      </c>
      <c r="L10" s="36">
        <v>1</v>
      </c>
      <c r="M10" s="36">
        <v>1</v>
      </c>
      <c r="N10" s="36">
        <v>1</v>
      </c>
      <c r="O10" s="36">
        <v>1</v>
      </c>
      <c r="P10" s="36">
        <v>1</v>
      </c>
      <c r="Q10" s="37">
        <v>1</v>
      </c>
      <c r="R10" s="42">
        <f>SUM(C10:Q10)</f>
        <v>15</v>
      </c>
      <c r="S10" s="44">
        <f>(R10/$R$10)</f>
        <v>1</v>
      </c>
      <c r="T10" s="80">
        <v>0.4</v>
      </c>
      <c r="U10" s="35">
        <v>1</v>
      </c>
      <c r="V10" s="36">
        <v>1</v>
      </c>
      <c r="W10" s="36">
        <v>1</v>
      </c>
      <c r="X10" s="36">
        <v>1</v>
      </c>
      <c r="Y10" s="36">
        <v>1</v>
      </c>
      <c r="Z10" s="36">
        <v>1</v>
      </c>
      <c r="AA10" s="36">
        <v>1</v>
      </c>
      <c r="AB10" s="36">
        <v>1</v>
      </c>
      <c r="AC10" s="36">
        <v>1</v>
      </c>
      <c r="AD10" s="37">
        <v>1</v>
      </c>
      <c r="AE10" s="42">
        <f>SUM(U10:AD10)</f>
        <v>10</v>
      </c>
      <c r="AF10" s="52">
        <f>AE10/$AE$10</f>
        <v>1</v>
      </c>
      <c r="AG10" s="81">
        <v>0.15</v>
      </c>
      <c r="AH10" s="64">
        <f>('ATTENDANCE SHEET'!BM6/'ATTENDANCE SHEET'!BM6)*100</f>
        <v>100</v>
      </c>
      <c r="AI10" s="60">
        <v>1</v>
      </c>
      <c r="AJ10" s="36">
        <v>1</v>
      </c>
      <c r="AK10" s="36">
        <v>1</v>
      </c>
      <c r="AL10" s="37">
        <v>1</v>
      </c>
      <c r="AM10" s="71">
        <f>SUM(AH10:AL10)</f>
        <v>104</v>
      </c>
      <c r="AN10" s="75">
        <f>(AM10/$AM$10)</f>
        <v>1</v>
      </c>
      <c r="AO10" s="53">
        <v>0.15</v>
      </c>
      <c r="AP10" s="38">
        <v>100</v>
      </c>
      <c r="AQ10" s="38">
        <v>100</v>
      </c>
      <c r="AR10" s="38">
        <f>SUM(AP10:AQ10)</f>
        <v>200</v>
      </c>
      <c r="AS10" s="76">
        <f>AR10/$AR$10</f>
        <v>1</v>
      </c>
      <c r="AT10" s="53">
        <v>0.3</v>
      </c>
      <c r="AU10" s="53">
        <f>T10+AG10+AO10+AT10</f>
        <v>1</v>
      </c>
      <c r="AV10" s="260"/>
      <c r="AW10" s="229"/>
      <c r="AX10" s="22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</row>
    <row r="11" spans="1:70">
      <c r="A11" s="29">
        <v>1</v>
      </c>
      <c r="B11" s="33" t="str">
        <f>VLOOKUP(A11,INPUT!A9:B46,2,FALSE)</f>
        <v>Almacen, Adrian Bosi</v>
      </c>
      <c r="C11" s="31">
        <v>1</v>
      </c>
      <c r="D11" s="24">
        <v>1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40">
        <v>1</v>
      </c>
      <c r="R11" s="29">
        <f>SUM(C11:Q11)</f>
        <v>15</v>
      </c>
      <c r="S11" s="45">
        <f>(R11/$R$10)</f>
        <v>1</v>
      </c>
      <c r="T11" s="50">
        <f>S11*$T$10</f>
        <v>0.4</v>
      </c>
      <c r="U11" s="31">
        <v>1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40">
        <v>1</v>
      </c>
      <c r="AE11" s="29">
        <f>SUM(U11:AD11)</f>
        <v>10</v>
      </c>
      <c r="AF11" s="48">
        <f>AE11/$AE$10</f>
        <v>1</v>
      </c>
      <c r="AG11" s="57">
        <f>AF11*$AG$10</f>
        <v>0.15</v>
      </c>
      <c r="AH11" s="67" t="e">
        <f>VLOOKUP(A11,'ATTENDANCE SHEET'!A11:BR48,70,FALSE)*100</f>
        <v>#DIV/0!</v>
      </c>
      <c r="AI11" s="62"/>
      <c r="AJ11" s="63"/>
      <c r="AK11" s="63"/>
      <c r="AL11" s="70"/>
      <c r="AM11" s="72" t="e">
        <f>SUM(AH11:AL11)</f>
        <v>#DIV/0!</v>
      </c>
      <c r="AN11" s="48" t="e">
        <f>AM11/$AM$10</f>
        <v>#DIV/0!</v>
      </c>
      <c r="AO11" s="55" t="e">
        <f>AN11*$AO$10</f>
        <v>#DIV/0!</v>
      </c>
      <c r="AP11" s="31">
        <v>100</v>
      </c>
      <c r="AQ11" s="25">
        <v>100</v>
      </c>
      <c r="AR11" s="29">
        <f>SUM(AP11:AQ11)</f>
        <v>200</v>
      </c>
      <c r="AS11" s="48">
        <f>AR11/$AR$10</f>
        <v>1</v>
      </c>
      <c r="AT11" s="57">
        <f>AS11*$AT$10</f>
        <v>0.3</v>
      </c>
      <c r="AU11" s="77" t="e">
        <f>T11+AG11+AO11+AT11</f>
        <v>#DIV/0!</v>
      </c>
      <c r="AV11" s="48" t="e">
        <f>(AU11*62.5%)+37.5%</f>
        <v>#DIV/0!</v>
      </c>
      <c r="AW11" s="68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2" t="e">
        <f>IF(AW11&lt;=3,"Passed",IF(AW11&lt;=4,"Conditional","Failed"))</f>
        <v>#DIV/0!</v>
      </c>
    </row>
    <row r="12" spans="1:70">
      <c r="A12" s="30">
        <v>2</v>
      </c>
      <c r="B12" s="34" t="str">
        <f>VLOOKUP(A12,INPUT!A10:B47,2,FALSE)</f>
        <v>Araneta, Andrey Salvosa</v>
      </c>
      <c r="C12" s="32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41">
        <v>1</v>
      </c>
      <c r="R12" s="30">
        <f t="shared" ref="R12:R48" si="0">SUM(C12:Q12)</f>
        <v>1</v>
      </c>
      <c r="S12" s="46">
        <f>(R12/$R$10)</f>
        <v>6.6666666666666666E-2</v>
      </c>
      <c r="T12" s="51">
        <f t="shared" ref="T12:T48" si="1">S12*$T$10</f>
        <v>2.6666666666666668E-2</v>
      </c>
      <c r="U12" s="32"/>
      <c r="V12" s="26"/>
      <c r="W12" s="26"/>
      <c r="X12" s="26"/>
      <c r="Y12" s="26"/>
      <c r="Z12" s="26"/>
      <c r="AA12" s="26"/>
      <c r="AB12" s="26"/>
      <c r="AC12" s="26"/>
      <c r="AD12" s="41"/>
      <c r="AE12" s="30">
        <f t="shared" ref="AE12:AE48" si="2">SUM(U12:AD12)</f>
        <v>0</v>
      </c>
      <c r="AF12" s="49">
        <f t="shared" ref="AF12:AF48" si="3">AE12/$AE$10</f>
        <v>0</v>
      </c>
      <c r="AG12" s="58">
        <f t="shared" ref="AG12:AG48" si="4">AF12*$AG$10</f>
        <v>0</v>
      </c>
      <c r="AH12" s="67" t="e">
        <f>VLOOKUP(A12,'ATTENDANCE SHEET'!A12:BR49,70,FALSE)*100</f>
        <v>#DIV/0!</v>
      </c>
      <c r="AI12" s="32"/>
      <c r="AJ12" s="26"/>
      <c r="AK12" s="26"/>
      <c r="AL12" s="41"/>
      <c r="AM12" s="73" t="e">
        <f t="shared" ref="AM12:AM48" si="5">SUM(AH12:AL12)</f>
        <v>#DIV/0!</v>
      </c>
      <c r="AN12" s="49" t="e">
        <f t="shared" ref="AN12:AN48" si="6">AM12/$AM$10</f>
        <v>#DIV/0!</v>
      </c>
      <c r="AO12" s="56" t="e">
        <f t="shared" ref="AO12:AO48" si="7">AN12*$AO$10</f>
        <v>#DIV/0!</v>
      </c>
      <c r="AP12" s="32"/>
      <c r="AQ12" s="27"/>
      <c r="AR12" s="30"/>
      <c r="AS12" s="49">
        <f t="shared" ref="AS12:AS48" si="8">AR12/$AR$10</f>
        <v>0</v>
      </c>
      <c r="AT12" s="58">
        <f t="shared" ref="AT12:AT48" si="9">AS12*$AT$10</f>
        <v>0</v>
      </c>
      <c r="AU12" s="78" t="e">
        <f t="shared" ref="AU12:AU48" si="10">T12+AG12+AO12+AT12</f>
        <v>#DIV/0!</v>
      </c>
      <c r="AV12" s="49" t="e">
        <f t="shared" ref="AV12:AV48" si="11">(AU12*62.5%)+37.5%</f>
        <v>#DIV/0!</v>
      </c>
      <c r="AW12" s="69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3" t="e">
        <f t="shared" ref="AX12:AX48" si="13">IF(AW12&lt;=3,"Passed",IF(AW12&lt;=4,"Conditional","Failed"))</f>
        <v>#DIV/0!</v>
      </c>
    </row>
    <row r="13" spans="1:70">
      <c r="A13" s="30">
        <v>3</v>
      </c>
      <c r="B13" s="34" t="str">
        <f>VLOOKUP(A13,INPUT!A11:B48,2,FALSE)</f>
        <v>Avila, Francis Reune Villalba</v>
      </c>
      <c r="C13" s="32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41">
        <v>1</v>
      </c>
      <c r="R13" s="30">
        <f t="shared" si="0"/>
        <v>1</v>
      </c>
      <c r="S13" s="46">
        <f t="shared" ref="S13:S48" si="14">(R13/$R$10)</f>
        <v>6.6666666666666666E-2</v>
      </c>
      <c r="T13" s="51">
        <f t="shared" si="1"/>
        <v>2.6666666666666668E-2</v>
      </c>
      <c r="U13" s="32"/>
      <c r="V13" s="26"/>
      <c r="W13" s="26"/>
      <c r="X13" s="26"/>
      <c r="Y13" s="26"/>
      <c r="Z13" s="26"/>
      <c r="AA13" s="26"/>
      <c r="AB13" s="26"/>
      <c r="AC13" s="26"/>
      <c r="AD13" s="41"/>
      <c r="AE13" s="30">
        <f t="shared" si="2"/>
        <v>0</v>
      </c>
      <c r="AF13" s="49">
        <f t="shared" si="3"/>
        <v>0</v>
      </c>
      <c r="AG13" s="58">
        <f t="shared" si="4"/>
        <v>0</v>
      </c>
      <c r="AH13" s="67" t="e">
        <f>VLOOKUP(A13,'ATTENDANCE SHEET'!A13:BR50,70,FALSE)*100</f>
        <v>#DIV/0!</v>
      </c>
      <c r="AI13" s="32"/>
      <c r="AJ13" s="26"/>
      <c r="AK13" s="26"/>
      <c r="AL13" s="41"/>
      <c r="AM13" s="73" t="e">
        <f t="shared" si="5"/>
        <v>#DIV/0!</v>
      </c>
      <c r="AN13" s="49" t="e">
        <f t="shared" si="6"/>
        <v>#DIV/0!</v>
      </c>
      <c r="AO13" s="56" t="e">
        <f t="shared" si="7"/>
        <v>#DIV/0!</v>
      </c>
      <c r="AP13" s="32"/>
      <c r="AQ13" s="27"/>
      <c r="AR13" s="30"/>
      <c r="AS13" s="49">
        <f t="shared" si="8"/>
        <v>0</v>
      </c>
      <c r="AT13" s="58">
        <f t="shared" si="9"/>
        <v>0</v>
      </c>
      <c r="AU13" s="78" t="e">
        <f t="shared" si="10"/>
        <v>#DIV/0!</v>
      </c>
      <c r="AV13" s="49" t="e">
        <f t="shared" si="11"/>
        <v>#DIV/0!</v>
      </c>
      <c r="AW13" s="69" t="e">
        <f t="shared" si="12"/>
        <v>#DIV/0!</v>
      </c>
      <c r="AX13" s="83" t="e">
        <f t="shared" si="13"/>
        <v>#DIV/0!</v>
      </c>
    </row>
    <row r="14" spans="1:70">
      <c r="A14" s="30">
        <v>4</v>
      </c>
      <c r="B14" s="34" t="str">
        <f>VLOOKUP(A14,INPUT!A12:B49,2,FALSE)</f>
        <v>Azores, Star Angel Caparros</v>
      </c>
      <c r="C14" s="32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41"/>
      <c r="R14" s="30">
        <f t="shared" si="0"/>
        <v>0</v>
      </c>
      <c r="S14" s="46">
        <f t="shared" si="14"/>
        <v>0</v>
      </c>
      <c r="T14" s="51">
        <f t="shared" si="1"/>
        <v>0</v>
      </c>
      <c r="U14" s="32"/>
      <c r="V14" s="26"/>
      <c r="W14" s="26"/>
      <c r="X14" s="26"/>
      <c r="Y14" s="26"/>
      <c r="Z14" s="26"/>
      <c r="AA14" s="26"/>
      <c r="AB14" s="26"/>
      <c r="AC14" s="26"/>
      <c r="AD14" s="41"/>
      <c r="AE14" s="30">
        <f t="shared" si="2"/>
        <v>0</v>
      </c>
      <c r="AF14" s="49">
        <f t="shared" si="3"/>
        <v>0</v>
      </c>
      <c r="AG14" s="58">
        <f t="shared" si="4"/>
        <v>0</v>
      </c>
      <c r="AH14" s="67" t="e">
        <f>VLOOKUP(A14,'ATTENDANCE SHEET'!A14:BR51,70,FALSE)*100</f>
        <v>#DIV/0!</v>
      </c>
      <c r="AI14" s="32"/>
      <c r="AJ14" s="26"/>
      <c r="AK14" s="26"/>
      <c r="AL14" s="41"/>
      <c r="AM14" s="73" t="e">
        <f t="shared" si="5"/>
        <v>#DIV/0!</v>
      </c>
      <c r="AN14" s="49" t="e">
        <f t="shared" si="6"/>
        <v>#DIV/0!</v>
      </c>
      <c r="AO14" s="56" t="e">
        <f t="shared" si="7"/>
        <v>#DIV/0!</v>
      </c>
      <c r="AP14" s="32"/>
      <c r="AQ14" s="27"/>
      <c r="AR14" s="30"/>
      <c r="AS14" s="49">
        <f t="shared" si="8"/>
        <v>0</v>
      </c>
      <c r="AT14" s="58">
        <f t="shared" si="9"/>
        <v>0</v>
      </c>
      <c r="AU14" s="78" t="e">
        <f t="shared" si="10"/>
        <v>#DIV/0!</v>
      </c>
      <c r="AV14" s="49" t="e">
        <f t="shared" si="11"/>
        <v>#DIV/0!</v>
      </c>
      <c r="AW14" s="69" t="e">
        <f t="shared" si="12"/>
        <v>#DIV/0!</v>
      </c>
      <c r="AX14" s="83" t="e">
        <f t="shared" si="13"/>
        <v>#DIV/0!</v>
      </c>
    </row>
    <row r="15" spans="1:70">
      <c r="A15" s="30">
        <v>5</v>
      </c>
      <c r="B15" s="34" t="str">
        <f>VLOOKUP(A15,INPUT!A13:B50,2,FALSE)</f>
        <v>Barnuevo, Jame Marc Tabernilla</v>
      </c>
      <c r="C15" s="32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41"/>
      <c r="R15" s="30">
        <f t="shared" si="0"/>
        <v>0</v>
      </c>
      <c r="S15" s="46">
        <f t="shared" si="14"/>
        <v>0</v>
      </c>
      <c r="T15" s="51">
        <f t="shared" si="1"/>
        <v>0</v>
      </c>
      <c r="U15" s="32"/>
      <c r="V15" s="26"/>
      <c r="W15" s="26"/>
      <c r="X15" s="26"/>
      <c r="Y15" s="26"/>
      <c r="Z15" s="26"/>
      <c r="AA15" s="26"/>
      <c r="AB15" s="26"/>
      <c r="AC15" s="26"/>
      <c r="AD15" s="41"/>
      <c r="AE15" s="30">
        <f t="shared" si="2"/>
        <v>0</v>
      </c>
      <c r="AF15" s="49">
        <f t="shared" si="3"/>
        <v>0</v>
      </c>
      <c r="AG15" s="58">
        <f t="shared" si="4"/>
        <v>0</v>
      </c>
      <c r="AH15" s="67" t="e">
        <f>VLOOKUP(A15,'ATTENDANCE SHEET'!A15:BR52,70,FALSE)*100</f>
        <v>#DIV/0!</v>
      </c>
      <c r="AI15" s="32"/>
      <c r="AJ15" s="26"/>
      <c r="AK15" s="26"/>
      <c r="AL15" s="41"/>
      <c r="AM15" s="73" t="e">
        <f t="shared" si="5"/>
        <v>#DIV/0!</v>
      </c>
      <c r="AN15" s="49" t="e">
        <f t="shared" si="6"/>
        <v>#DIV/0!</v>
      </c>
      <c r="AO15" s="56" t="e">
        <f t="shared" si="7"/>
        <v>#DIV/0!</v>
      </c>
      <c r="AP15" s="32"/>
      <c r="AQ15" s="27"/>
      <c r="AR15" s="30"/>
      <c r="AS15" s="49">
        <f t="shared" si="8"/>
        <v>0</v>
      </c>
      <c r="AT15" s="58">
        <f t="shared" si="9"/>
        <v>0</v>
      </c>
      <c r="AU15" s="78" t="e">
        <f t="shared" si="10"/>
        <v>#DIV/0!</v>
      </c>
      <c r="AV15" s="49" t="e">
        <f t="shared" si="11"/>
        <v>#DIV/0!</v>
      </c>
      <c r="AW15" s="69" t="e">
        <f t="shared" si="12"/>
        <v>#DIV/0!</v>
      </c>
      <c r="AX15" s="83" t="e">
        <f t="shared" si="13"/>
        <v>#DIV/0!</v>
      </c>
    </row>
    <row r="16" spans="1:70">
      <c r="A16" s="30">
        <v>6</v>
      </c>
      <c r="B16" s="34" t="str">
        <f>VLOOKUP(A16,INPUT!A14:B51,2,FALSE)</f>
        <v>Calabano, Jedrick Pagana</v>
      </c>
      <c r="C16" s="32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41"/>
      <c r="R16" s="30">
        <f t="shared" si="0"/>
        <v>0</v>
      </c>
      <c r="S16" s="46">
        <f t="shared" si="14"/>
        <v>0</v>
      </c>
      <c r="T16" s="51">
        <f t="shared" si="1"/>
        <v>0</v>
      </c>
      <c r="U16" s="32"/>
      <c r="V16" s="26"/>
      <c r="W16" s="26"/>
      <c r="X16" s="26"/>
      <c r="Y16" s="26"/>
      <c r="Z16" s="26"/>
      <c r="AA16" s="26"/>
      <c r="AB16" s="26"/>
      <c r="AC16" s="26"/>
      <c r="AD16" s="41"/>
      <c r="AE16" s="30">
        <f t="shared" si="2"/>
        <v>0</v>
      </c>
      <c r="AF16" s="49">
        <f t="shared" si="3"/>
        <v>0</v>
      </c>
      <c r="AG16" s="58">
        <f t="shared" si="4"/>
        <v>0</v>
      </c>
      <c r="AH16" s="67" t="e">
        <f>VLOOKUP(A16,'ATTENDANCE SHEET'!A16:BR53,70,FALSE)*100</f>
        <v>#DIV/0!</v>
      </c>
      <c r="AI16" s="32"/>
      <c r="AJ16" s="26"/>
      <c r="AK16" s="26"/>
      <c r="AL16" s="41"/>
      <c r="AM16" s="73" t="e">
        <f t="shared" si="5"/>
        <v>#DIV/0!</v>
      </c>
      <c r="AN16" s="49" t="e">
        <f t="shared" si="6"/>
        <v>#DIV/0!</v>
      </c>
      <c r="AO16" s="56" t="e">
        <f t="shared" si="7"/>
        <v>#DIV/0!</v>
      </c>
      <c r="AP16" s="32"/>
      <c r="AQ16" s="27"/>
      <c r="AR16" s="30"/>
      <c r="AS16" s="49">
        <f t="shared" si="8"/>
        <v>0</v>
      </c>
      <c r="AT16" s="58">
        <f t="shared" si="9"/>
        <v>0</v>
      </c>
      <c r="AU16" s="78" t="e">
        <f t="shared" si="10"/>
        <v>#DIV/0!</v>
      </c>
      <c r="AV16" s="49" t="e">
        <f t="shared" si="11"/>
        <v>#DIV/0!</v>
      </c>
      <c r="AW16" s="69" t="e">
        <f t="shared" si="12"/>
        <v>#DIV/0!</v>
      </c>
      <c r="AX16" s="83" t="e">
        <f t="shared" si="13"/>
        <v>#DIV/0!</v>
      </c>
    </row>
    <row r="17" spans="1:50">
      <c r="A17" s="30">
        <v>7</v>
      </c>
      <c r="B17" s="34" t="str">
        <f>VLOOKUP(A17,INPUT!A15:B52,2,FALSE)</f>
        <v>Casao, David Andrew Saguirre</v>
      </c>
      <c r="C17" s="32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41"/>
      <c r="R17" s="30">
        <f t="shared" si="0"/>
        <v>0</v>
      </c>
      <c r="S17" s="46">
        <f t="shared" si="14"/>
        <v>0</v>
      </c>
      <c r="T17" s="51">
        <f t="shared" si="1"/>
        <v>0</v>
      </c>
      <c r="U17" s="32"/>
      <c r="V17" s="26"/>
      <c r="W17" s="26"/>
      <c r="X17" s="26"/>
      <c r="Y17" s="26"/>
      <c r="Z17" s="26"/>
      <c r="AA17" s="26"/>
      <c r="AB17" s="26"/>
      <c r="AC17" s="26"/>
      <c r="AD17" s="41"/>
      <c r="AE17" s="30">
        <f t="shared" si="2"/>
        <v>0</v>
      </c>
      <c r="AF17" s="49">
        <f t="shared" si="3"/>
        <v>0</v>
      </c>
      <c r="AG17" s="58">
        <f t="shared" si="4"/>
        <v>0</v>
      </c>
      <c r="AH17" s="67" t="e">
        <f>VLOOKUP(A17,'ATTENDANCE SHEET'!A17:BR54,70,FALSE)*100</f>
        <v>#DIV/0!</v>
      </c>
      <c r="AI17" s="32"/>
      <c r="AJ17" s="26"/>
      <c r="AK17" s="26"/>
      <c r="AL17" s="41"/>
      <c r="AM17" s="73" t="e">
        <f t="shared" si="5"/>
        <v>#DIV/0!</v>
      </c>
      <c r="AN17" s="49" t="e">
        <f t="shared" si="6"/>
        <v>#DIV/0!</v>
      </c>
      <c r="AO17" s="56" t="e">
        <f t="shared" si="7"/>
        <v>#DIV/0!</v>
      </c>
      <c r="AP17" s="32"/>
      <c r="AQ17" s="27"/>
      <c r="AR17" s="30"/>
      <c r="AS17" s="49">
        <f t="shared" si="8"/>
        <v>0</v>
      </c>
      <c r="AT17" s="58">
        <f t="shared" si="9"/>
        <v>0</v>
      </c>
      <c r="AU17" s="78" t="e">
        <f t="shared" si="10"/>
        <v>#DIV/0!</v>
      </c>
      <c r="AV17" s="49" t="e">
        <f t="shared" si="11"/>
        <v>#DIV/0!</v>
      </c>
      <c r="AW17" s="69" t="e">
        <f t="shared" si="12"/>
        <v>#DIV/0!</v>
      </c>
      <c r="AX17" s="83" t="e">
        <f t="shared" si="13"/>
        <v>#DIV/0!</v>
      </c>
    </row>
    <row r="18" spans="1:50">
      <c r="A18" s="30">
        <v>8</v>
      </c>
      <c r="B18" s="34" t="str">
        <f>VLOOKUP(A18,INPUT!A16:B53,2,FALSE)</f>
        <v>Casulla, Michael Joe Medinilla</v>
      </c>
      <c r="C18" s="32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41"/>
      <c r="R18" s="30">
        <f t="shared" si="0"/>
        <v>0</v>
      </c>
      <c r="S18" s="46">
        <f t="shared" si="14"/>
        <v>0</v>
      </c>
      <c r="T18" s="51">
        <f t="shared" si="1"/>
        <v>0</v>
      </c>
      <c r="U18" s="32"/>
      <c r="V18" s="26"/>
      <c r="W18" s="26"/>
      <c r="X18" s="26"/>
      <c r="Y18" s="26"/>
      <c r="Z18" s="26"/>
      <c r="AA18" s="26"/>
      <c r="AB18" s="26"/>
      <c r="AC18" s="26"/>
      <c r="AD18" s="41"/>
      <c r="AE18" s="30">
        <f t="shared" si="2"/>
        <v>0</v>
      </c>
      <c r="AF18" s="49">
        <f t="shared" si="3"/>
        <v>0</v>
      </c>
      <c r="AG18" s="58">
        <f t="shared" si="4"/>
        <v>0</v>
      </c>
      <c r="AH18" s="67" t="e">
        <f>VLOOKUP(A18,'ATTENDANCE SHEET'!A18:BR55,70,FALSE)*100</f>
        <v>#DIV/0!</v>
      </c>
      <c r="AI18" s="32"/>
      <c r="AJ18" s="26"/>
      <c r="AK18" s="26"/>
      <c r="AL18" s="41"/>
      <c r="AM18" s="73" t="e">
        <f t="shared" si="5"/>
        <v>#DIV/0!</v>
      </c>
      <c r="AN18" s="49" t="e">
        <f t="shared" si="6"/>
        <v>#DIV/0!</v>
      </c>
      <c r="AO18" s="56" t="e">
        <f t="shared" si="7"/>
        <v>#DIV/0!</v>
      </c>
      <c r="AP18" s="32"/>
      <c r="AQ18" s="27"/>
      <c r="AR18" s="30"/>
      <c r="AS18" s="49">
        <f t="shared" si="8"/>
        <v>0</v>
      </c>
      <c r="AT18" s="58">
        <f t="shared" si="9"/>
        <v>0</v>
      </c>
      <c r="AU18" s="78" t="e">
        <f t="shared" si="10"/>
        <v>#DIV/0!</v>
      </c>
      <c r="AV18" s="49" t="e">
        <f t="shared" si="11"/>
        <v>#DIV/0!</v>
      </c>
      <c r="AW18" s="69" t="e">
        <f t="shared" si="12"/>
        <v>#DIV/0!</v>
      </c>
      <c r="AX18" s="83" t="e">
        <f t="shared" si="13"/>
        <v>#DIV/0!</v>
      </c>
    </row>
    <row r="19" spans="1:50">
      <c r="A19" s="30">
        <v>9</v>
      </c>
      <c r="B19" s="34" t="str">
        <f>VLOOKUP(A19,INPUT!A17:B54,2,FALSE)</f>
        <v>Cosejo, Jhervy Miguel Buhian</v>
      </c>
      <c r="C19" s="3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41"/>
      <c r="R19" s="30">
        <f t="shared" si="0"/>
        <v>0</v>
      </c>
      <c r="S19" s="46">
        <f t="shared" si="14"/>
        <v>0</v>
      </c>
      <c r="T19" s="51">
        <f t="shared" si="1"/>
        <v>0</v>
      </c>
      <c r="U19" s="32"/>
      <c r="V19" s="26"/>
      <c r="W19" s="26"/>
      <c r="X19" s="26"/>
      <c r="Y19" s="26"/>
      <c r="Z19" s="26"/>
      <c r="AA19" s="26"/>
      <c r="AB19" s="26"/>
      <c r="AC19" s="26"/>
      <c r="AD19" s="41"/>
      <c r="AE19" s="30">
        <f t="shared" si="2"/>
        <v>0</v>
      </c>
      <c r="AF19" s="49">
        <f t="shared" si="3"/>
        <v>0</v>
      </c>
      <c r="AG19" s="58">
        <f t="shared" si="4"/>
        <v>0</v>
      </c>
      <c r="AH19" s="67" t="e">
        <f>VLOOKUP(A19,'ATTENDANCE SHEET'!A19:BR56,70,FALSE)*100</f>
        <v>#DIV/0!</v>
      </c>
      <c r="AI19" s="32"/>
      <c r="AJ19" s="26"/>
      <c r="AK19" s="26"/>
      <c r="AL19" s="41"/>
      <c r="AM19" s="73" t="e">
        <f t="shared" si="5"/>
        <v>#DIV/0!</v>
      </c>
      <c r="AN19" s="49" t="e">
        <f t="shared" si="6"/>
        <v>#DIV/0!</v>
      </c>
      <c r="AO19" s="56" t="e">
        <f t="shared" si="7"/>
        <v>#DIV/0!</v>
      </c>
      <c r="AP19" s="32"/>
      <c r="AQ19" s="27"/>
      <c r="AR19" s="30"/>
      <c r="AS19" s="49">
        <f t="shared" si="8"/>
        <v>0</v>
      </c>
      <c r="AT19" s="58">
        <f t="shared" si="9"/>
        <v>0</v>
      </c>
      <c r="AU19" s="78" t="e">
        <f t="shared" si="10"/>
        <v>#DIV/0!</v>
      </c>
      <c r="AV19" s="49" t="e">
        <f t="shared" si="11"/>
        <v>#DIV/0!</v>
      </c>
      <c r="AW19" s="69" t="e">
        <f t="shared" si="12"/>
        <v>#DIV/0!</v>
      </c>
      <c r="AX19" s="83" t="e">
        <f t="shared" si="13"/>
        <v>#DIV/0!</v>
      </c>
    </row>
    <row r="20" spans="1:50">
      <c r="A20" s="30">
        <v>10</v>
      </c>
      <c r="B20" s="34" t="str">
        <f>VLOOKUP(A20,INPUT!A18:B55,2,FALSE)</f>
        <v>De Las Alas, Vic Andrie Estremera</v>
      </c>
      <c r="C20" s="32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41"/>
      <c r="R20" s="30">
        <f t="shared" si="0"/>
        <v>0</v>
      </c>
      <c r="S20" s="46">
        <f t="shared" si="14"/>
        <v>0</v>
      </c>
      <c r="T20" s="51">
        <f t="shared" si="1"/>
        <v>0</v>
      </c>
      <c r="U20" s="32"/>
      <c r="V20" s="26"/>
      <c r="W20" s="26"/>
      <c r="X20" s="26"/>
      <c r="Y20" s="26"/>
      <c r="Z20" s="26"/>
      <c r="AA20" s="26"/>
      <c r="AB20" s="26"/>
      <c r="AC20" s="26"/>
      <c r="AD20" s="41"/>
      <c r="AE20" s="30">
        <f t="shared" si="2"/>
        <v>0</v>
      </c>
      <c r="AF20" s="49">
        <f t="shared" si="3"/>
        <v>0</v>
      </c>
      <c r="AG20" s="58">
        <f t="shared" si="4"/>
        <v>0</v>
      </c>
      <c r="AH20" s="67" t="e">
        <f>VLOOKUP(A20,'ATTENDANCE SHEET'!A20:BR57,70,FALSE)*100</f>
        <v>#DIV/0!</v>
      </c>
      <c r="AI20" s="32"/>
      <c r="AJ20" s="26"/>
      <c r="AK20" s="26"/>
      <c r="AL20" s="41"/>
      <c r="AM20" s="73" t="e">
        <f t="shared" si="5"/>
        <v>#DIV/0!</v>
      </c>
      <c r="AN20" s="49" t="e">
        <f t="shared" si="6"/>
        <v>#DIV/0!</v>
      </c>
      <c r="AO20" s="56" t="e">
        <f t="shared" si="7"/>
        <v>#DIV/0!</v>
      </c>
      <c r="AP20" s="32"/>
      <c r="AQ20" s="27"/>
      <c r="AR20" s="30"/>
      <c r="AS20" s="49">
        <f t="shared" si="8"/>
        <v>0</v>
      </c>
      <c r="AT20" s="58">
        <f t="shared" si="9"/>
        <v>0</v>
      </c>
      <c r="AU20" s="78" t="e">
        <f t="shared" si="10"/>
        <v>#DIV/0!</v>
      </c>
      <c r="AV20" s="49" t="e">
        <f t="shared" si="11"/>
        <v>#DIV/0!</v>
      </c>
      <c r="AW20" s="69" t="e">
        <f t="shared" si="12"/>
        <v>#DIV/0!</v>
      </c>
      <c r="AX20" s="83" t="e">
        <f t="shared" si="13"/>
        <v>#DIV/0!</v>
      </c>
    </row>
    <row r="21" spans="1:50">
      <c r="A21" s="30">
        <v>11</v>
      </c>
      <c r="B21" s="34" t="str">
        <f>VLOOKUP(A21,INPUT!A19:B56,2,FALSE)</f>
        <v>De Lumban, Marvel Archilles Esmiller</v>
      </c>
      <c r="C21" s="32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41"/>
      <c r="R21" s="30">
        <f t="shared" si="0"/>
        <v>0</v>
      </c>
      <c r="S21" s="46">
        <f t="shared" si="14"/>
        <v>0</v>
      </c>
      <c r="T21" s="51">
        <f t="shared" si="1"/>
        <v>0</v>
      </c>
      <c r="U21" s="32"/>
      <c r="V21" s="26"/>
      <c r="W21" s="26"/>
      <c r="X21" s="26"/>
      <c r="Y21" s="26"/>
      <c r="Z21" s="26"/>
      <c r="AA21" s="26"/>
      <c r="AB21" s="26"/>
      <c r="AC21" s="26"/>
      <c r="AD21" s="41"/>
      <c r="AE21" s="30">
        <f t="shared" si="2"/>
        <v>0</v>
      </c>
      <c r="AF21" s="49">
        <f t="shared" si="3"/>
        <v>0</v>
      </c>
      <c r="AG21" s="58">
        <f t="shared" si="4"/>
        <v>0</v>
      </c>
      <c r="AH21" s="67" t="e">
        <f>VLOOKUP(A21,'ATTENDANCE SHEET'!A21:BR58,70,FALSE)*100</f>
        <v>#DIV/0!</v>
      </c>
      <c r="AI21" s="32"/>
      <c r="AJ21" s="26"/>
      <c r="AK21" s="26"/>
      <c r="AL21" s="41"/>
      <c r="AM21" s="73" t="e">
        <f t="shared" si="5"/>
        <v>#DIV/0!</v>
      </c>
      <c r="AN21" s="49" t="e">
        <f t="shared" si="6"/>
        <v>#DIV/0!</v>
      </c>
      <c r="AO21" s="56" t="e">
        <f t="shared" si="7"/>
        <v>#DIV/0!</v>
      </c>
      <c r="AP21" s="32"/>
      <c r="AQ21" s="27"/>
      <c r="AR21" s="30"/>
      <c r="AS21" s="49">
        <f t="shared" si="8"/>
        <v>0</v>
      </c>
      <c r="AT21" s="58">
        <f t="shared" si="9"/>
        <v>0</v>
      </c>
      <c r="AU21" s="78" t="e">
        <f t="shared" si="10"/>
        <v>#DIV/0!</v>
      </c>
      <c r="AV21" s="49" t="e">
        <f t="shared" si="11"/>
        <v>#DIV/0!</v>
      </c>
      <c r="AW21" s="69" t="e">
        <f t="shared" si="12"/>
        <v>#DIV/0!</v>
      </c>
      <c r="AX21" s="83" t="e">
        <f t="shared" si="13"/>
        <v>#DIV/0!</v>
      </c>
    </row>
    <row r="22" spans="1:50">
      <c r="A22" s="30">
        <v>12</v>
      </c>
      <c r="B22" s="34" t="str">
        <f>VLOOKUP(A22,INPUT!A20:B57,2,FALSE)</f>
        <v>Del Prado, Jiero Vryan Angeles</v>
      </c>
      <c r="C22" s="32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41"/>
      <c r="R22" s="30">
        <f t="shared" si="0"/>
        <v>0</v>
      </c>
      <c r="S22" s="46">
        <f t="shared" si="14"/>
        <v>0</v>
      </c>
      <c r="T22" s="51">
        <f t="shared" si="1"/>
        <v>0</v>
      </c>
      <c r="U22" s="32"/>
      <c r="V22" s="26"/>
      <c r="W22" s="26"/>
      <c r="X22" s="26"/>
      <c r="Y22" s="26"/>
      <c r="Z22" s="26"/>
      <c r="AA22" s="26"/>
      <c r="AB22" s="26"/>
      <c r="AC22" s="26"/>
      <c r="AD22" s="41"/>
      <c r="AE22" s="30">
        <f t="shared" si="2"/>
        <v>0</v>
      </c>
      <c r="AF22" s="49">
        <f t="shared" si="3"/>
        <v>0</v>
      </c>
      <c r="AG22" s="58">
        <f t="shared" si="4"/>
        <v>0</v>
      </c>
      <c r="AH22" s="67" t="e">
        <f>VLOOKUP(A22,'ATTENDANCE SHEET'!A22:BR59,70,FALSE)*100</f>
        <v>#DIV/0!</v>
      </c>
      <c r="AI22" s="32"/>
      <c r="AJ22" s="26"/>
      <c r="AK22" s="26"/>
      <c r="AL22" s="41"/>
      <c r="AM22" s="73" t="e">
        <f t="shared" si="5"/>
        <v>#DIV/0!</v>
      </c>
      <c r="AN22" s="49" t="e">
        <f t="shared" si="6"/>
        <v>#DIV/0!</v>
      </c>
      <c r="AO22" s="56" t="e">
        <f t="shared" si="7"/>
        <v>#DIV/0!</v>
      </c>
      <c r="AP22" s="32"/>
      <c r="AQ22" s="27"/>
      <c r="AR22" s="30"/>
      <c r="AS22" s="49">
        <f t="shared" si="8"/>
        <v>0</v>
      </c>
      <c r="AT22" s="58">
        <f t="shared" si="9"/>
        <v>0</v>
      </c>
      <c r="AU22" s="78" t="e">
        <f t="shared" si="10"/>
        <v>#DIV/0!</v>
      </c>
      <c r="AV22" s="49" t="e">
        <f t="shared" si="11"/>
        <v>#DIV/0!</v>
      </c>
      <c r="AW22" s="69" t="e">
        <f t="shared" si="12"/>
        <v>#DIV/0!</v>
      </c>
      <c r="AX22" s="83" t="e">
        <f t="shared" si="13"/>
        <v>#DIV/0!</v>
      </c>
    </row>
    <row r="23" spans="1:50">
      <c r="A23" s="30">
        <v>13</v>
      </c>
      <c r="B23" s="34" t="str">
        <f>VLOOKUP(A23,INPUT!A21:B58,2,FALSE)</f>
        <v>Dirain, Kharl Christian Dioneda</v>
      </c>
      <c r="C23" s="32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41"/>
      <c r="R23" s="30">
        <f t="shared" si="0"/>
        <v>0</v>
      </c>
      <c r="S23" s="46">
        <f t="shared" si="14"/>
        <v>0</v>
      </c>
      <c r="T23" s="51">
        <f t="shared" si="1"/>
        <v>0</v>
      </c>
      <c r="U23" s="32"/>
      <c r="V23" s="26"/>
      <c r="W23" s="26"/>
      <c r="X23" s="26"/>
      <c r="Y23" s="26"/>
      <c r="Z23" s="26"/>
      <c r="AA23" s="26"/>
      <c r="AB23" s="26"/>
      <c r="AC23" s="26"/>
      <c r="AD23" s="41"/>
      <c r="AE23" s="30">
        <f t="shared" si="2"/>
        <v>0</v>
      </c>
      <c r="AF23" s="49">
        <f t="shared" si="3"/>
        <v>0</v>
      </c>
      <c r="AG23" s="58">
        <f t="shared" si="4"/>
        <v>0</v>
      </c>
      <c r="AH23" s="67" t="e">
        <f>VLOOKUP(A23,'ATTENDANCE SHEET'!A23:BR60,70,FALSE)*100</f>
        <v>#DIV/0!</v>
      </c>
      <c r="AI23" s="32"/>
      <c r="AJ23" s="26"/>
      <c r="AK23" s="26"/>
      <c r="AL23" s="41"/>
      <c r="AM23" s="73" t="e">
        <f t="shared" si="5"/>
        <v>#DIV/0!</v>
      </c>
      <c r="AN23" s="49" t="e">
        <f t="shared" si="6"/>
        <v>#DIV/0!</v>
      </c>
      <c r="AO23" s="56" t="e">
        <f t="shared" si="7"/>
        <v>#DIV/0!</v>
      </c>
      <c r="AP23" s="32"/>
      <c r="AQ23" s="27"/>
      <c r="AR23" s="30"/>
      <c r="AS23" s="49">
        <f t="shared" si="8"/>
        <v>0</v>
      </c>
      <c r="AT23" s="58">
        <f t="shared" si="9"/>
        <v>0</v>
      </c>
      <c r="AU23" s="78" t="e">
        <f t="shared" si="10"/>
        <v>#DIV/0!</v>
      </c>
      <c r="AV23" s="49" t="e">
        <f t="shared" si="11"/>
        <v>#DIV/0!</v>
      </c>
      <c r="AW23" s="69" t="e">
        <f t="shared" si="12"/>
        <v>#DIV/0!</v>
      </c>
      <c r="AX23" s="83" t="e">
        <f t="shared" si="13"/>
        <v>#DIV/0!</v>
      </c>
    </row>
    <row r="24" spans="1:50">
      <c r="A24" s="30">
        <v>14</v>
      </c>
      <c r="B24" s="34" t="str">
        <f>VLOOKUP(A24,INPUT!A22:B59,2,FALSE)</f>
        <v>Duhapa, Mica Juvenile Llamo</v>
      </c>
      <c r="C24" s="3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1"/>
      <c r="R24" s="30">
        <f t="shared" si="0"/>
        <v>0</v>
      </c>
      <c r="S24" s="46">
        <f t="shared" si="14"/>
        <v>0</v>
      </c>
      <c r="T24" s="51">
        <f t="shared" si="1"/>
        <v>0</v>
      </c>
      <c r="U24" s="32"/>
      <c r="V24" s="26"/>
      <c r="W24" s="26"/>
      <c r="X24" s="26"/>
      <c r="Y24" s="26"/>
      <c r="Z24" s="26"/>
      <c r="AA24" s="26"/>
      <c r="AB24" s="26"/>
      <c r="AC24" s="26"/>
      <c r="AD24" s="41"/>
      <c r="AE24" s="30">
        <f t="shared" si="2"/>
        <v>0</v>
      </c>
      <c r="AF24" s="49">
        <f t="shared" si="3"/>
        <v>0</v>
      </c>
      <c r="AG24" s="58">
        <f t="shared" si="4"/>
        <v>0</v>
      </c>
      <c r="AH24" s="67" t="e">
        <f>VLOOKUP(A24,'ATTENDANCE SHEET'!A24:BR61,70,FALSE)*100</f>
        <v>#DIV/0!</v>
      </c>
      <c r="AI24" s="32"/>
      <c r="AJ24" s="26"/>
      <c r="AK24" s="26"/>
      <c r="AL24" s="41"/>
      <c r="AM24" s="73" t="e">
        <f t="shared" si="5"/>
        <v>#DIV/0!</v>
      </c>
      <c r="AN24" s="49" t="e">
        <f t="shared" si="6"/>
        <v>#DIV/0!</v>
      </c>
      <c r="AO24" s="56" t="e">
        <f t="shared" si="7"/>
        <v>#DIV/0!</v>
      </c>
      <c r="AP24" s="32"/>
      <c r="AQ24" s="27"/>
      <c r="AR24" s="30"/>
      <c r="AS24" s="49">
        <f t="shared" si="8"/>
        <v>0</v>
      </c>
      <c r="AT24" s="58">
        <f t="shared" si="9"/>
        <v>0</v>
      </c>
      <c r="AU24" s="78" t="e">
        <f t="shared" si="10"/>
        <v>#DIV/0!</v>
      </c>
      <c r="AV24" s="49" t="e">
        <f t="shared" si="11"/>
        <v>#DIV/0!</v>
      </c>
      <c r="AW24" s="69" t="e">
        <f t="shared" si="12"/>
        <v>#DIV/0!</v>
      </c>
      <c r="AX24" s="83" t="e">
        <f t="shared" si="13"/>
        <v>#DIV/0!</v>
      </c>
    </row>
    <row r="25" spans="1:50">
      <c r="A25" s="30">
        <v>15</v>
      </c>
      <c r="B25" s="34" t="str">
        <f>VLOOKUP(A25,INPUT!A23:B60,2,FALSE)</f>
        <v>Formalejo, Leslie an De Luna</v>
      </c>
      <c r="C25" s="32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41"/>
      <c r="R25" s="30">
        <f t="shared" si="0"/>
        <v>0</v>
      </c>
      <c r="S25" s="46">
        <f t="shared" si="14"/>
        <v>0</v>
      </c>
      <c r="T25" s="51">
        <f t="shared" si="1"/>
        <v>0</v>
      </c>
      <c r="U25" s="32"/>
      <c r="V25" s="26"/>
      <c r="W25" s="26"/>
      <c r="X25" s="26"/>
      <c r="Y25" s="26"/>
      <c r="Z25" s="26"/>
      <c r="AA25" s="26"/>
      <c r="AB25" s="26"/>
      <c r="AC25" s="26"/>
      <c r="AD25" s="41"/>
      <c r="AE25" s="30">
        <f t="shared" si="2"/>
        <v>0</v>
      </c>
      <c r="AF25" s="49">
        <f t="shared" si="3"/>
        <v>0</v>
      </c>
      <c r="AG25" s="58">
        <f t="shared" si="4"/>
        <v>0</v>
      </c>
      <c r="AH25" s="67" t="e">
        <f>VLOOKUP(A25,'ATTENDANCE SHEET'!A25:BR62,70,FALSE)*100</f>
        <v>#DIV/0!</v>
      </c>
      <c r="AI25" s="32"/>
      <c r="AJ25" s="26"/>
      <c r="AK25" s="26"/>
      <c r="AL25" s="41"/>
      <c r="AM25" s="73" t="e">
        <f t="shared" si="5"/>
        <v>#DIV/0!</v>
      </c>
      <c r="AN25" s="49" t="e">
        <f t="shared" si="6"/>
        <v>#DIV/0!</v>
      </c>
      <c r="AO25" s="56" t="e">
        <f t="shared" si="7"/>
        <v>#DIV/0!</v>
      </c>
      <c r="AP25" s="32"/>
      <c r="AQ25" s="27"/>
      <c r="AR25" s="30"/>
      <c r="AS25" s="49">
        <f t="shared" si="8"/>
        <v>0</v>
      </c>
      <c r="AT25" s="58">
        <f t="shared" si="9"/>
        <v>0</v>
      </c>
      <c r="AU25" s="78" t="e">
        <f t="shared" si="10"/>
        <v>#DIV/0!</v>
      </c>
      <c r="AV25" s="49" t="e">
        <f t="shared" si="11"/>
        <v>#DIV/0!</v>
      </c>
      <c r="AW25" s="69" t="e">
        <f t="shared" si="12"/>
        <v>#DIV/0!</v>
      </c>
      <c r="AX25" s="83" t="e">
        <f t="shared" si="13"/>
        <v>#DIV/0!</v>
      </c>
    </row>
    <row r="26" spans="1:50">
      <c r="A26" s="30">
        <v>16</v>
      </c>
      <c r="B26" s="34" t="str">
        <f>VLOOKUP(A26,INPUT!A24:B61,2,FALSE)</f>
        <v>Glodoviza, John Lorenz Ayaton</v>
      </c>
      <c r="C26" s="32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1"/>
      <c r="R26" s="30">
        <f t="shared" si="0"/>
        <v>0</v>
      </c>
      <c r="S26" s="46">
        <f t="shared" si="14"/>
        <v>0</v>
      </c>
      <c r="T26" s="51">
        <f t="shared" si="1"/>
        <v>0</v>
      </c>
      <c r="U26" s="32"/>
      <c r="V26" s="26"/>
      <c r="W26" s="26"/>
      <c r="X26" s="26"/>
      <c r="Y26" s="26"/>
      <c r="Z26" s="26"/>
      <c r="AA26" s="26"/>
      <c r="AB26" s="26"/>
      <c r="AC26" s="26"/>
      <c r="AD26" s="41"/>
      <c r="AE26" s="30">
        <f t="shared" si="2"/>
        <v>0</v>
      </c>
      <c r="AF26" s="49">
        <f t="shared" si="3"/>
        <v>0</v>
      </c>
      <c r="AG26" s="58">
        <f t="shared" si="4"/>
        <v>0</v>
      </c>
      <c r="AH26" s="67" t="e">
        <f>VLOOKUP(A26,'ATTENDANCE SHEET'!A26:BR63,70,FALSE)*100</f>
        <v>#DIV/0!</v>
      </c>
      <c r="AI26" s="32"/>
      <c r="AJ26" s="26"/>
      <c r="AK26" s="26"/>
      <c r="AL26" s="41"/>
      <c r="AM26" s="73" t="e">
        <f t="shared" si="5"/>
        <v>#DIV/0!</v>
      </c>
      <c r="AN26" s="49" t="e">
        <f t="shared" si="6"/>
        <v>#DIV/0!</v>
      </c>
      <c r="AO26" s="56" t="e">
        <f t="shared" si="7"/>
        <v>#DIV/0!</v>
      </c>
      <c r="AP26" s="32"/>
      <c r="AQ26" s="27"/>
      <c r="AR26" s="30"/>
      <c r="AS26" s="49">
        <f t="shared" si="8"/>
        <v>0</v>
      </c>
      <c r="AT26" s="58">
        <f t="shared" si="9"/>
        <v>0</v>
      </c>
      <c r="AU26" s="78" t="e">
        <f t="shared" si="10"/>
        <v>#DIV/0!</v>
      </c>
      <c r="AV26" s="49" t="e">
        <f t="shared" si="11"/>
        <v>#DIV/0!</v>
      </c>
      <c r="AW26" s="69" t="e">
        <f t="shared" si="12"/>
        <v>#DIV/0!</v>
      </c>
      <c r="AX26" s="83" t="e">
        <f t="shared" si="13"/>
        <v>#DIV/0!</v>
      </c>
    </row>
    <row r="27" spans="1:50">
      <c r="A27" s="30">
        <v>17</v>
      </c>
      <c r="B27" s="34" t="str">
        <f>VLOOKUP(A27,INPUT!A25:B62,2,FALSE)</f>
        <v>Gunay, CherryRose Duenas</v>
      </c>
      <c r="C27" s="3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41"/>
      <c r="R27" s="30">
        <f t="shared" si="0"/>
        <v>0</v>
      </c>
      <c r="S27" s="46">
        <f t="shared" si="14"/>
        <v>0</v>
      </c>
      <c r="T27" s="51">
        <f t="shared" si="1"/>
        <v>0</v>
      </c>
      <c r="U27" s="32"/>
      <c r="V27" s="26"/>
      <c r="W27" s="26"/>
      <c r="X27" s="26"/>
      <c r="Y27" s="26"/>
      <c r="Z27" s="26"/>
      <c r="AA27" s="26"/>
      <c r="AB27" s="26"/>
      <c r="AC27" s="26"/>
      <c r="AD27" s="41"/>
      <c r="AE27" s="30">
        <f t="shared" si="2"/>
        <v>0</v>
      </c>
      <c r="AF27" s="49">
        <f t="shared" si="3"/>
        <v>0</v>
      </c>
      <c r="AG27" s="58">
        <f t="shared" si="4"/>
        <v>0</v>
      </c>
      <c r="AH27" s="67" t="e">
        <f>VLOOKUP(A27,'ATTENDANCE SHEET'!A27:BR64,70,FALSE)*100</f>
        <v>#DIV/0!</v>
      </c>
      <c r="AI27" s="32"/>
      <c r="AJ27" s="26"/>
      <c r="AK27" s="26"/>
      <c r="AL27" s="41"/>
      <c r="AM27" s="73" t="e">
        <f t="shared" si="5"/>
        <v>#DIV/0!</v>
      </c>
      <c r="AN27" s="49" t="e">
        <f t="shared" si="6"/>
        <v>#DIV/0!</v>
      </c>
      <c r="AO27" s="56" t="e">
        <f t="shared" si="7"/>
        <v>#DIV/0!</v>
      </c>
      <c r="AP27" s="32"/>
      <c r="AQ27" s="27"/>
      <c r="AR27" s="30"/>
      <c r="AS27" s="49">
        <f t="shared" si="8"/>
        <v>0</v>
      </c>
      <c r="AT27" s="58">
        <f t="shared" si="9"/>
        <v>0</v>
      </c>
      <c r="AU27" s="78" t="e">
        <f t="shared" si="10"/>
        <v>#DIV/0!</v>
      </c>
      <c r="AV27" s="49" t="e">
        <f t="shared" si="11"/>
        <v>#DIV/0!</v>
      </c>
      <c r="AW27" s="69" t="e">
        <f t="shared" si="12"/>
        <v>#DIV/0!</v>
      </c>
      <c r="AX27" s="83" t="e">
        <f t="shared" si="13"/>
        <v>#DIV/0!</v>
      </c>
    </row>
    <row r="28" spans="1:50">
      <c r="A28" s="30">
        <v>18</v>
      </c>
      <c r="B28" s="34" t="str">
        <f>VLOOKUP(A28,INPUT!A26:B63,2,FALSE)</f>
        <v>Hernandez, Norilyn Escamillas</v>
      </c>
      <c r="C28" s="32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41"/>
      <c r="R28" s="30">
        <f t="shared" si="0"/>
        <v>0</v>
      </c>
      <c r="S28" s="46">
        <f t="shared" si="14"/>
        <v>0</v>
      </c>
      <c r="T28" s="51">
        <f t="shared" si="1"/>
        <v>0</v>
      </c>
      <c r="U28" s="32"/>
      <c r="V28" s="26"/>
      <c r="W28" s="26"/>
      <c r="X28" s="26"/>
      <c r="Y28" s="26"/>
      <c r="Z28" s="26"/>
      <c r="AA28" s="26"/>
      <c r="AB28" s="26"/>
      <c r="AC28" s="26"/>
      <c r="AD28" s="41"/>
      <c r="AE28" s="30">
        <f t="shared" si="2"/>
        <v>0</v>
      </c>
      <c r="AF28" s="49">
        <f t="shared" si="3"/>
        <v>0</v>
      </c>
      <c r="AG28" s="58">
        <f t="shared" si="4"/>
        <v>0</v>
      </c>
      <c r="AH28" s="67" t="e">
        <f>VLOOKUP(A28,'ATTENDANCE SHEET'!A28:BR65,70,FALSE)*100</f>
        <v>#DIV/0!</v>
      </c>
      <c r="AI28" s="32"/>
      <c r="AJ28" s="26"/>
      <c r="AK28" s="26"/>
      <c r="AL28" s="41"/>
      <c r="AM28" s="73" t="e">
        <f t="shared" si="5"/>
        <v>#DIV/0!</v>
      </c>
      <c r="AN28" s="49" t="e">
        <f t="shared" si="6"/>
        <v>#DIV/0!</v>
      </c>
      <c r="AO28" s="56" t="e">
        <f t="shared" si="7"/>
        <v>#DIV/0!</v>
      </c>
      <c r="AP28" s="32"/>
      <c r="AQ28" s="27"/>
      <c r="AR28" s="30"/>
      <c r="AS28" s="49">
        <f t="shared" si="8"/>
        <v>0</v>
      </c>
      <c r="AT28" s="58">
        <f t="shared" si="9"/>
        <v>0</v>
      </c>
      <c r="AU28" s="78" t="e">
        <f t="shared" si="10"/>
        <v>#DIV/0!</v>
      </c>
      <c r="AV28" s="49" t="e">
        <f t="shared" si="11"/>
        <v>#DIV/0!</v>
      </c>
      <c r="AW28" s="69" t="e">
        <f t="shared" si="12"/>
        <v>#DIV/0!</v>
      </c>
      <c r="AX28" s="83" t="e">
        <f t="shared" si="13"/>
        <v>#DIV/0!</v>
      </c>
    </row>
    <row r="29" spans="1:50">
      <c r="A29" s="30">
        <v>19</v>
      </c>
      <c r="B29" s="34" t="str">
        <f>VLOOKUP(A29,INPUT!A27:B64,2,FALSE)</f>
        <v>Libranda, Joey Alva</v>
      </c>
      <c r="C29" s="32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41"/>
      <c r="R29" s="30">
        <f t="shared" si="0"/>
        <v>0</v>
      </c>
      <c r="S29" s="46">
        <f t="shared" si="14"/>
        <v>0</v>
      </c>
      <c r="T29" s="51">
        <f t="shared" si="1"/>
        <v>0</v>
      </c>
      <c r="U29" s="32"/>
      <c r="V29" s="26"/>
      <c r="W29" s="26"/>
      <c r="X29" s="26"/>
      <c r="Y29" s="26"/>
      <c r="Z29" s="26"/>
      <c r="AA29" s="26"/>
      <c r="AB29" s="26"/>
      <c r="AC29" s="26"/>
      <c r="AD29" s="41"/>
      <c r="AE29" s="30">
        <f t="shared" si="2"/>
        <v>0</v>
      </c>
      <c r="AF29" s="49">
        <f t="shared" si="3"/>
        <v>0</v>
      </c>
      <c r="AG29" s="58">
        <f t="shared" si="4"/>
        <v>0</v>
      </c>
      <c r="AH29" s="67" t="e">
        <f>VLOOKUP(A29,'ATTENDANCE SHEET'!A29:BR66,70,FALSE)*100</f>
        <v>#DIV/0!</v>
      </c>
      <c r="AI29" s="32"/>
      <c r="AJ29" s="26"/>
      <c r="AK29" s="26"/>
      <c r="AL29" s="41"/>
      <c r="AM29" s="73" t="e">
        <f t="shared" si="5"/>
        <v>#DIV/0!</v>
      </c>
      <c r="AN29" s="49" t="e">
        <f t="shared" si="6"/>
        <v>#DIV/0!</v>
      </c>
      <c r="AO29" s="56" t="e">
        <f t="shared" si="7"/>
        <v>#DIV/0!</v>
      </c>
      <c r="AP29" s="32"/>
      <c r="AQ29" s="27"/>
      <c r="AR29" s="30"/>
      <c r="AS29" s="49">
        <f t="shared" si="8"/>
        <v>0</v>
      </c>
      <c r="AT29" s="58">
        <f t="shared" si="9"/>
        <v>0</v>
      </c>
      <c r="AU29" s="78" t="e">
        <f t="shared" si="10"/>
        <v>#DIV/0!</v>
      </c>
      <c r="AV29" s="49" t="e">
        <f t="shared" si="11"/>
        <v>#DIV/0!</v>
      </c>
      <c r="AW29" s="69" t="e">
        <f t="shared" si="12"/>
        <v>#DIV/0!</v>
      </c>
      <c r="AX29" s="83" t="e">
        <f t="shared" si="13"/>
        <v>#DIV/0!</v>
      </c>
    </row>
    <row r="30" spans="1:50">
      <c r="A30" s="30">
        <v>20</v>
      </c>
      <c r="B30" s="34" t="str">
        <f>VLOOKUP(A30,INPUT!A28:B65,2,FALSE)</f>
        <v>Malubay, Crisha Mae Aquino</v>
      </c>
      <c r="C30" s="32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41"/>
      <c r="R30" s="30">
        <f t="shared" si="0"/>
        <v>0</v>
      </c>
      <c r="S30" s="46">
        <f t="shared" si="14"/>
        <v>0</v>
      </c>
      <c r="T30" s="51">
        <f t="shared" si="1"/>
        <v>0</v>
      </c>
      <c r="U30" s="32"/>
      <c r="V30" s="26"/>
      <c r="W30" s="26"/>
      <c r="X30" s="26"/>
      <c r="Y30" s="26"/>
      <c r="Z30" s="26"/>
      <c r="AA30" s="26"/>
      <c r="AB30" s="26"/>
      <c r="AC30" s="26"/>
      <c r="AD30" s="41"/>
      <c r="AE30" s="30">
        <f t="shared" si="2"/>
        <v>0</v>
      </c>
      <c r="AF30" s="49">
        <f t="shared" si="3"/>
        <v>0</v>
      </c>
      <c r="AG30" s="58">
        <f t="shared" si="4"/>
        <v>0</v>
      </c>
      <c r="AH30" s="67" t="e">
        <f>VLOOKUP(A30,'ATTENDANCE SHEET'!A30:BR67,70,FALSE)*100</f>
        <v>#DIV/0!</v>
      </c>
      <c r="AI30" s="32"/>
      <c r="AJ30" s="26"/>
      <c r="AK30" s="26"/>
      <c r="AL30" s="41"/>
      <c r="AM30" s="73" t="e">
        <f t="shared" si="5"/>
        <v>#DIV/0!</v>
      </c>
      <c r="AN30" s="49" t="e">
        <f t="shared" si="6"/>
        <v>#DIV/0!</v>
      </c>
      <c r="AO30" s="56" t="e">
        <f t="shared" si="7"/>
        <v>#DIV/0!</v>
      </c>
      <c r="AP30" s="32"/>
      <c r="AQ30" s="27"/>
      <c r="AR30" s="30"/>
      <c r="AS30" s="49">
        <f t="shared" si="8"/>
        <v>0</v>
      </c>
      <c r="AT30" s="58">
        <f t="shared" si="9"/>
        <v>0</v>
      </c>
      <c r="AU30" s="78" t="e">
        <f t="shared" si="10"/>
        <v>#DIV/0!</v>
      </c>
      <c r="AV30" s="49" t="e">
        <f t="shared" si="11"/>
        <v>#DIV/0!</v>
      </c>
      <c r="AW30" s="69" t="e">
        <f t="shared" si="12"/>
        <v>#DIV/0!</v>
      </c>
      <c r="AX30" s="83" t="e">
        <f t="shared" si="13"/>
        <v>#DIV/0!</v>
      </c>
    </row>
    <row r="31" spans="1:50">
      <c r="A31" s="30">
        <v>21</v>
      </c>
      <c r="B31" s="34" t="str">
        <f>VLOOKUP(A31,INPUT!A29:B66,2,FALSE)</f>
        <v>Mecija, Brent Paul Obleada</v>
      </c>
      <c r="C31" s="32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41"/>
      <c r="R31" s="30">
        <f t="shared" si="0"/>
        <v>0</v>
      </c>
      <c r="S31" s="46">
        <f t="shared" si="14"/>
        <v>0</v>
      </c>
      <c r="T31" s="51">
        <f t="shared" si="1"/>
        <v>0</v>
      </c>
      <c r="U31" s="32"/>
      <c r="V31" s="26"/>
      <c r="W31" s="26"/>
      <c r="X31" s="26"/>
      <c r="Y31" s="26"/>
      <c r="Z31" s="26"/>
      <c r="AA31" s="26"/>
      <c r="AB31" s="26"/>
      <c r="AC31" s="26"/>
      <c r="AD31" s="41"/>
      <c r="AE31" s="30">
        <f t="shared" si="2"/>
        <v>0</v>
      </c>
      <c r="AF31" s="49">
        <f t="shared" si="3"/>
        <v>0</v>
      </c>
      <c r="AG31" s="58">
        <f t="shared" si="4"/>
        <v>0</v>
      </c>
      <c r="AH31" s="67" t="e">
        <f>VLOOKUP(A31,'ATTENDANCE SHEET'!A31:BR68,70,FALSE)*100</f>
        <v>#DIV/0!</v>
      </c>
      <c r="AI31" s="32"/>
      <c r="AJ31" s="26"/>
      <c r="AK31" s="26"/>
      <c r="AL31" s="41"/>
      <c r="AM31" s="73" t="e">
        <f t="shared" si="5"/>
        <v>#DIV/0!</v>
      </c>
      <c r="AN31" s="49" t="e">
        <f t="shared" si="6"/>
        <v>#DIV/0!</v>
      </c>
      <c r="AO31" s="56" t="e">
        <f t="shared" si="7"/>
        <v>#DIV/0!</v>
      </c>
      <c r="AP31" s="32"/>
      <c r="AQ31" s="27"/>
      <c r="AR31" s="30"/>
      <c r="AS31" s="49">
        <f t="shared" si="8"/>
        <v>0</v>
      </c>
      <c r="AT31" s="58">
        <f t="shared" si="9"/>
        <v>0</v>
      </c>
      <c r="AU31" s="78" t="e">
        <f t="shared" si="10"/>
        <v>#DIV/0!</v>
      </c>
      <c r="AV31" s="49" t="e">
        <f t="shared" si="11"/>
        <v>#DIV/0!</v>
      </c>
      <c r="AW31" s="69" t="e">
        <f t="shared" si="12"/>
        <v>#DIV/0!</v>
      </c>
      <c r="AX31" s="83" t="e">
        <f t="shared" si="13"/>
        <v>#DIV/0!</v>
      </c>
    </row>
    <row r="32" spans="1:50">
      <c r="A32" s="30">
        <v>22</v>
      </c>
      <c r="B32" s="34" t="str">
        <f>VLOOKUP(A32,INPUT!A30:B67,2,FALSE)</f>
        <v>Mendoza, Maria Ellyz</v>
      </c>
      <c r="C32" s="32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41"/>
      <c r="R32" s="30">
        <f t="shared" si="0"/>
        <v>0</v>
      </c>
      <c r="S32" s="46">
        <f t="shared" si="14"/>
        <v>0</v>
      </c>
      <c r="T32" s="51">
        <f t="shared" si="1"/>
        <v>0</v>
      </c>
      <c r="U32" s="32"/>
      <c r="V32" s="26"/>
      <c r="W32" s="26"/>
      <c r="X32" s="26"/>
      <c r="Y32" s="26"/>
      <c r="Z32" s="26"/>
      <c r="AA32" s="26"/>
      <c r="AB32" s="26"/>
      <c r="AC32" s="26"/>
      <c r="AD32" s="41"/>
      <c r="AE32" s="30">
        <f t="shared" si="2"/>
        <v>0</v>
      </c>
      <c r="AF32" s="49">
        <f t="shared" si="3"/>
        <v>0</v>
      </c>
      <c r="AG32" s="58">
        <f t="shared" si="4"/>
        <v>0</v>
      </c>
      <c r="AH32" s="67" t="e">
        <f>VLOOKUP(A32,'ATTENDANCE SHEET'!A32:BR69,70,FALSE)*100</f>
        <v>#DIV/0!</v>
      </c>
      <c r="AI32" s="32"/>
      <c r="AJ32" s="26"/>
      <c r="AK32" s="26"/>
      <c r="AL32" s="41"/>
      <c r="AM32" s="73" t="e">
        <f t="shared" si="5"/>
        <v>#DIV/0!</v>
      </c>
      <c r="AN32" s="49" t="e">
        <f t="shared" si="6"/>
        <v>#DIV/0!</v>
      </c>
      <c r="AO32" s="56" t="e">
        <f t="shared" si="7"/>
        <v>#DIV/0!</v>
      </c>
      <c r="AP32" s="32"/>
      <c r="AQ32" s="27"/>
      <c r="AR32" s="30"/>
      <c r="AS32" s="49">
        <f t="shared" si="8"/>
        <v>0</v>
      </c>
      <c r="AT32" s="58">
        <f t="shared" si="9"/>
        <v>0</v>
      </c>
      <c r="AU32" s="78" t="e">
        <f t="shared" si="10"/>
        <v>#DIV/0!</v>
      </c>
      <c r="AV32" s="49" t="e">
        <f t="shared" si="11"/>
        <v>#DIV/0!</v>
      </c>
      <c r="AW32" s="69" t="e">
        <f t="shared" si="12"/>
        <v>#DIV/0!</v>
      </c>
      <c r="AX32" s="83" t="e">
        <f t="shared" si="13"/>
        <v>#DIV/0!</v>
      </c>
    </row>
    <row r="33" spans="1:50">
      <c r="A33" s="30">
        <v>23</v>
      </c>
      <c r="B33" s="34" t="str">
        <f>VLOOKUP(A33,INPUT!A31:B68,2,FALSE)</f>
        <v>Orbeta, Ramielle Antonette Ravina</v>
      </c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41"/>
      <c r="R33" s="30">
        <f t="shared" si="0"/>
        <v>0</v>
      </c>
      <c r="S33" s="46">
        <f t="shared" si="14"/>
        <v>0</v>
      </c>
      <c r="T33" s="51">
        <f t="shared" si="1"/>
        <v>0</v>
      </c>
      <c r="U33" s="32"/>
      <c r="V33" s="26"/>
      <c r="W33" s="26"/>
      <c r="X33" s="26"/>
      <c r="Y33" s="26"/>
      <c r="Z33" s="26"/>
      <c r="AA33" s="26"/>
      <c r="AB33" s="26"/>
      <c r="AC33" s="26"/>
      <c r="AD33" s="41"/>
      <c r="AE33" s="30">
        <f t="shared" si="2"/>
        <v>0</v>
      </c>
      <c r="AF33" s="49">
        <f t="shared" si="3"/>
        <v>0</v>
      </c>
      <c r="AG33" s="58">
        <f t="shared" si="4"/>
        <v>0</v>
      </c>
      <c r="AH33" s="67" t="e">
        <f>VLOOKUP(A33,'ATTENDANCE SHEET'!A33:BR70,70,FALSE)*100</f>
        <v>#DIV/0!</v>
      </c>
      <c r="AI33" s="32"/>
      <c r="AJ33" s="26"/>
      <c r="AK33" s="26"/>
      <c r="AL33" s="41"/>
      <c r="AM33" s="73" t="e">
        <f t="shared" si="5"/>
        <v>#DIV/0!</v>
      </c>
      <c r="AN33" s="49" t="e">
        <f t="shared" si="6"/>
        <v>#DIV/0!</v>
      </c>
      <c r="AO33" s="56" t="e">
        <f t="shared" si="7"/>
        <v>#DIV/0!</v>
      </c>
      <c r="AP33" s="32"/>
      <c r="AQ33" s="27"/>
      <c r="AR33" s="30"/>
      <c r="AS33" s="49">
        <f t="shared" si="8"/>
        <v>0</v>
      </c>
      <c r="AT33" s="58">
        <f t="shared" si="9"/>
        <v>0</v>
      </c>
      <c r="AU33" s="78" t="e">
        <f t="shared" si="10"/>
        <v>#DIV/0!</v>
      </c>
      <c r="AV33" s="49" t="e">
        <f t="shared" si="11"/>
        <v>#DIV/0!</v>
      </c>
      <c r="AW33" s="69" t="e">
        <f t="shared" si="12"/>
        <v>#DIV/0!</v>
      </c>
      <c r="AX33" s="83" t="e">
        <f t="shared" si="13"/>
        <v>#DIV/0!</v>
      </c>
    </row>
    <row r="34" spans="1:50">
      <c r="A34" s="30">
        <v>24</v>
      </c>
      <c r="B34" s="34" t="str">
        <f>VLOOKUP(A34,INPUT!A32:B69,2,FALSE)</f>
        <v>Par, Jeffrey Gocalen</v>
      </c>
      <c r="C34" s="32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41"/>
      <c r="R34" s="30">
        <f t="shared" si="0"/>
        <v>0</v>
      </c>
      <c r="S34" s="46">
        <f t="shared" si="14"/>
        <v>0</v>
      </c>
      <c r="T34" s="51">
        <f t="shared" si="1"/>
        <v>0</v>
      </c>
      <c r="U34" s="32"/>
      <c r="V34" s="26"/>
      <c r="W34" s="26"/>
      <c r="X34" s="26"/>
      <c r="Y34" s="26"/>
      <c r="Z34" s="26"/>
      <c r="AA34" s="26"/>
      <c r="AB34" s="26"/>
      <c r="AC34" s="26"/>
      <c r="AD34" s="41"/>
      <c r="AE34" s="30">
        <f t="shared" si="2"/>
        <v>0</v>
      </c>
      <c r="AF34" s="49">
        <f t="shared" si="3"/>
        <v>0</v>
      </c>
      <c r="AG34" s="58">
        <f t="shared" si="4"/>
        <v>0</v>
      </c>
      <c r="AH34" s="67" t="e">
        <f>VLOOKUP(A34,'ATTENDANCE SHEET'!A34:BR71,70,FALSE)*100</f>
        <v>#DIV/0!</v>
      </c>
      <c r="AI34" s="32"/>
      <c r="AJ34" s="26"/>
      <c r="AK34" s="26"/>
      <c r="AL34" s="41"/>
      <c r="AM34" s="73" t="e">
        <f t="shared" si="5"/>
        <v>#DIV/0!</v>
      </c>
      <c r="AN34" s="49" t="e">
        <f t="shared" si="6"/>
        <v>#DIV/0!</v>
      </c>
      <c r="AO34" s="56" t="e">
        <f t="shared" si="7"/>
        <v>#DIV/0!</v>
      </c>
      <c r="AP34" s="32"/>
      <c r="AQ34" s="27"/>
      <c r="AR34" s="30"/>
      <c r="AS34" s="49">
        <f t="shared" si="8"/>
        <v>0</v>
      </c>
      <c r="AT34" s="58">
        <f t="shared" si="9"/>
        <v>0</v>
      </c>
      <c r="AU34" s="78" t="e">
        <f t="shared" si="10"/>
        <v>#DIV/0!</v>
      </c>
      <c r="AV34" s="49" t="e">
        <f t="shared" si="11"/>
        <v>#DIV/0!</v>
      </c>
      <c r="AW34" s="69" t="e">
        <f t="shared" si="12"/>
        <v>#DIV/0!</v>
      </c>
      <c r="AX34" s="83" t="e">
        <f t="shared" si="13"/>
        <v>#DIV/0!</v>
      </c>
    </row>
    <row r="35" spans="1:50">
      <c r="A35" s="30">
        <v>25</v>
      </c>
      <c r="B35" s="34" t="str">
        <f>VLOOKUP(A35,INPUT!A33:B70,2,FALSE)</f>
        <v>Parian, Iyah Karel Bendo</v>
      </c>
      <c r="C35" s="32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41"/>
      <c r="R35" s="30">
        <f t="shared" si="0"/>
        <v>0</v>
      </c>
      <c r="S35" s="46">
        <f t="shared" si="14"/>
        <v>0</v>
      </c>
      <c r="T35" s="51">
        <f t="shared" si="1"/>
        <v>0</v>
      </c>
      <c r="U35" s="32"/>
      <c r="V35" s="26"/>
      <c r="W35" s="26"/>
      <c r="X35" s="26"/>
      <c r="Y35" s="26"/>
      <c r="Z35" s="26"/>
      <c r="AA35" s="26"/>
      <c r="AB35" s="26"/>
      <c r="AC35" s="26"/>
      <c r="AD35" s="41"/>
      <c r="AE35" s="30">
        <f t="shared" si="2"/>
        <v>0</v>
      </c>
      <c r="AF35" s="49">
        <f t="shared" si="3"/>
        <v>0</v>
      </c>
      <c r="AG35" s="58">
        <f t="shared" si="4"/>
        <v>0</v>
      </c>
      <c r="AH35" s="67" t="e">
        <f>VLOOKUP(A35,'ATTENDANCE SHEET'!A35:BR72,70,FALSE)*100</f>
        <v>#DIV/0!</v>
      </c>
      <c r="AI35" s="32"/>
      <c r="AJ35" s="26"/>
      <c r="AK35" s="26"/>
      <c r="AL35" s="41"/>
      <c r="AM35" s="73" t="e">
        <f t="shared" si="5"/>
        <v>#DIV/0!</v>
      </c>
      <c r="AN35" s="49" t="e">
        <f t="shared" si="6"/>
        <v>#DIV/0!</v>
      </c>
      <c r="AO35" s="56" t="e">
        <f t="shared" si="7"/>
        <v>#DIV/0!</v>
      </c>
      <c r="AP35" s="32"/>
      <c r="AQ35" s="27"/>
      <c r="AR35" s="30"/>
      <c r="AS35" s="49">
        <f t="shared" si="8"/>
        <v>0</v>
      </c>
      <c r="AT35" s="58">
        <f t="shared" si="9"/>
        <v>0</v>
      </c>
      <c r="AU35" s="78" t="e">
        <f t="shared" si="10"/>
        <v>#DIV/0!</v>
      </c>
      <c r="AV35" s="49" t="e">
        <f t="shared" si="11"/>
        <v>#DIV/0!</v>
      </c>
      <c r="AW35" s="69" t="e">
        <f t="shared" si="12"/>
        <v>#DIV/0!</v>
      </c>
      <c r="AX35" s="83" t="e">
        <f t="shared" si="13"/>
        <v>#DIV/0!</v>
      </c>
    </row>
    <row r="36" spans="1:50">
      <c r="A36" s="30">
        <v>26</v>
      </c>
      <c r="B36" s="34" t="str">
        <f>VLOOKUP(A36,INPUT!A34:B71,2,FALSE)</f>
        <v>Paroan, Yosefa Perry R.</v>
      </c>
      <c r="C36" s="32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41"/>
      <c r="R36" s="30">
        <f t="shared" si="0"/>
        <v>0</v>
      </c>
      <c r="S36" s="46">
        <f t="shared" si="14"/>
        <v>0</v>
      </c>
      <c r="T36" s="51">
        <f t="shared" si="1"/>
        <v>0</v>
      </c>
      <c r="U36" s="32"/>
      <c r="V36" s="26"/>
      <c r="W36" s="26"/>
      <c r="X36" s="26"/>
      <c r="Y36" s="26"/>
      <c r="Z36" s="26"/>
      <c r="AA36" s="26"/>
      <c r="AB36" s="26"/>
      <c r="AC36" s="26"/>
      <c r="AD36" s="41"/>
      <c r="AE36" s="30">
        <f t="shared" si="2"/>
        <v>0</v>
      </c>
      <c r="AF36" s="49">
        <f t="shared" si="3"/>
        <v>0</v>
      </c>
      <c r="AG36" s="58">
        <f t="shared" si="4"/>
        <v>0</v>
      </c>
      <c r="AH36" s="67" t="e">
        <f>VLOOKUP(A36,'ATTENDANCE SHEET'!A36:BR73,70,FALSE)*100</f>
        <v>#DIV/0!</v>
      </c>
      <c r="AI36" s="32"/>
      <c r="AJ36" s="26"/>
      <c r="AK36" s="26"/>
      <c r="AL36" s="41"/>
      <c r="AM36" s="73" t="e">
        <f t="shared" si="5"/>
        <v>#DIV/0!</v>
      </c>
      <c r="AN36" s="49" t="e">
        <f t="shared" si="6"/>
        <v>#DIV/0!</v>
      </c>
      <c r="AO36" s="56" t="e">
        <f t="shared" si="7"/>
        <v>#DIV/0!</v>
      </c>
      <c r="AP36" s="32"/>
      <c r="AQ36" s="27"/>
      <c r="AR36" s="30"/>
      <c r="AS36" s="49">
        <f t="shared" si="8"/>
        <v>0</v>
      </c>
      <c r="AT36" s="58">
        <f t="shared" si="9"/>
        <v>0</v>
      </c>
      <c r="AU36" s="78" t="e">
        <f t="shared" si="10"/>
        <v>#DIV/0!</v>
      </c>
      <c r="AV36" s="49" t="e">
        <f t="shared" si="11"/>
        <v>#DIV/0!</v>
      </c>
      <c r="AW36" s="69" t="e">
        <f t="shared" si="12"/>
        <v>#DIV/0!</v>
      </c>
      <c r="AX36" s="83" t="e">
        <f t="shared" si="13"/>
        <v>#DIV/0!</v>
      </c>
    </row>
    <row r="37" spans="1:50">
      <c r="A37" s="30">
        <v>27</v>
      </c>
      <c r="B37" s="34" t="str">
        <f>VLOOKUP(A37,INPUT!A35:B72,2,FALSE)</f>
        <v>Parungao, Laurence Aron Apoin</v>
      </c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41"/>
      <c r="R37" s="30">
        <f t="shared" si="0"/>
        <v>0</v>
      </c>
      <c r="S37" s="46">
        <f t="shared" si="14"/>
        <v>0</v>
      </c>
      <c r="T37" s="51">
        <f t="shared" si="1"/>
        <v>0</v>
      </c>
      <c r="U37" s="32"/>
      <c r="V37" s="26"/>
      <c r="W37" s="26"/>
      <c r="X37" s="26"/>
      <c r="Y37" s="26"/>
      <c r="Z37" s="26"/>
      <c r="AA37" s="26"/>
      <c r="AB37" s="26"/>
      <c r="AC37" s="26"/>
      <c r="AD37" s="41"/>
      <c r="AE37" s="30">
        <f t="shared" si="2"/>
        <v>0</v>
      </c>
      <c r="AF37" s="49">
        <f t="shared" si="3"/>
        <v>0</v>
      </c>
      <c r="AG37" s="58">
        <f t="shared" si="4"/>
        <v>0</v>
      </c>
      <c r="AH37" s="67" t="e">
        <f>VLOOKUP(A37,'ATTENDANCE SHEET'!A37:BR74,70,FALSE)*100</f>
        <v>#DIV/0!</v>
      </c>
      <c r="AI37" s="32"/>
      <c r="AJ37" s="26"/>
      <c r="AK37" s="26"/>
      <c r="AL37" s="41"/>
      <c r="AM37" s="73" t="e">
        <f t="shared" si="5"/>
        <v>#DIV/0!</v>
      </c>
      <c r="AN37" s="49" t="e">
        <f t="shared" si="6"/>
        <v>#DIV/0!</v>
      </c>
      <c r="AO37" s="56" t="e">
        <f t="shared" si="7"/>
        <v>#DIV/0!</v>
      </c>
      <c r="AP37" s="32"/>
      <c r="AQ37" s="27"/>
      <c r="AR37" s="30"/>
      <c r="AS37" s="49">
        <f t="shared" si="8"/>
        <v>0</v>
      </c>
      <c r="AT37" s="58">
        <f t="shared" si="9"/>
        <v>0</v>
      </c>
      <c r="AU37" s="78" t="e">
        <f t="shared" si="10"/>
        <v>#DIV/0!</v>
      </c>
      <c r="AV37" s="49" t="e">
        <f t="shared" si="11"/>
        <v>#DIV/0!</v>
      </c>
      <c r="AW37" s="69" t="e">
        <f t="shared" si="12"/>
        <v>#DIV/0!</v>
      </c>
      <c r="AX37" s="83" t="e">
        <f t="shared" si="13"/>
        <v>#DIV/0!</v>
      </c>
    </row>
    <row r="38" spans="1:50">
      <c r="A38" s="30">
        <v>28</v>
      </c>
      <c r="B38" s="34" t="str">
        <f>VLOOKUP(A38,INPUT!A36:B73,2,FALSE)</f>
        <v>Peñarada, Ryan CJ Segui</v>
      </c>
      <c r="C38" s="32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41"/>
      <c r="R38" s="30">
        <f t="shared" si="0"/>
        <v>0</v>
      </c>
      <c r="S38" s="46">
        <f t="shared" si="14"/>
        <v>0</v>
      </c>
      <c r="T38" s="51">
        <f t="shared" si="1"/>
        <v>0</v>
      </c>
      <c r="U38" s="32"/>
      <c r="V38" s="26"/>
      <c r="W38" s="26"/>
      <c r="X38" s="26"/>
      <c r="Y38" s="26"/>
      <c r="Z38" s="26"/>
      <c r="AA38" s="26"/>
      <c r="AB38" s="26"/>
      <c r="AC38" s="26"/>
      <c r="AD38" s="41"/>
      <c r="AE38" s="30">
        <f t="shared" si="2"/>
        <v>0</v>
      </c>
      <c r="AF38" s="49">
        <f t="shared" si="3"/>
        <v>0</v>
      </c>
      <c r="AG38" s="58">
        <f t="shared" si="4"/>
        <v>0</v>
      </c>
      <c r="AH38" s="67" t="e">
        <f>VLOOKUP(A38,'ATTENDANCE SHEET'!A38:BR75,70,FALSE)*100</f>
        <v>#DIV/0!</v>
      </c>
      <c r="AI38" s="32"/>
      <c r="AJ38" s="26"/>
      <c r="AK38" s="26"/>
      <c r="AL38" s="41"/>
      <c r="AM38" s="73" t="e">
        <f t="shared" si="5"/>
        <v>#DIV/0!</v>
      </c>
      <c r="AN38" s="49" t="e">
        <f t="shared" si="6"/>
        <v>#DIV/0!</v>
      </c>
      <c r="AO38" s="56" t="e">
        <f t="shared" si="7"/>
        <v>#DIV/0!</v>
      </c>
      <c r="AP38" s="32"/>
      <c r="AQ38" s="27"/>
      <c r="AR38" s="30"/>
      <c r="AS38" s="49">
        <f t="shared" si="8"/>
        <v>0</v>
      </c>
      <c r="AT38" s="58">
        <f t="shared" si="9"/>
        <v>0</v>
      </c>
      <c r="AU38" s="78" t="e">
        <f t="shared" si="10"/>
        <v>#DIV/0!</v>
      </c>
      <c r="AV38" s="49" t="e">
        <f t="shared" si="11"/>
        <v>#DIV/0!</v>
      </c>
      <c r="AW38" s="69" t="e">
        <f t="shared" si="12"/>
        <v>#DIV/0!</v>
      </c>
      <c r="AX38" s="83" t="e">
        <f t="shared" si="13"/>
        <v>#DIV/0!</v>
      </c>
    </row>
    <row r="39" spans="1:50">
      <c r="A39" s="30">
        <v>29</v>
      </c>
      <c r="B39" s="34" t="str">
        <f>VLOOKUP(A39,INPUT!A37:B74,2,FALSE)</f>
        <v>Periña, Iahnna Fielle Antone</v>
      </c>
      <c r="C39" s="32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41"/>
      <c r="R39" s="30">
        <f t="shared" si="0"/>
        <v>0</v>
      </c>
      <c r="S39" s="46">
        <f t="shared" si="14"/>
        <v>0</v>
      </c>
      <c r="T39" s="51">
        <f t="shared" si="1"/>
        <v>0</v>
      </c>
      <c r="U39" s="32"/>
      <c r="V39" s="26"/>
      <c r="W39" s="26"/>
      <c r="X39" s="26"/>
      <c r="Y39" s="26"/>
      <c r="Z39" s="26"/>
      <c r="AA39" s="26"/>
      <c r="AB39" s="26"/>
      <c r="AC39" s="26"/>
      <c r="AD39" s="41"/>
      <c r="AE39" s="30">
        <f t="shared" si="2"/>
        <v>0</v>
      </c>
      <c r="AF39" s="49">
        <f t="shared" si="3"/>
        <v>0</v>
      </c>
      <c r="AG39" s="58">
        <f t="shared" si="4"/>
        <v>0</v>
      </c>
      <c r="AH39" s="67" t="e">
        <f>VLOOKUP(A39,'ATTENDANCE SHEET'!A39:BR76,70,FALSE)*100</f>
        <v>#DIV/0!</v>
      </c>
      <c r="AI39" s="32"/>
      <c r="AJ39" s="26"/>
      <c r="AK39" s="26"/>
      <c r="AL39" s="41"/>
      <c r="AM39" s="73" t="e">
        <f t="shared" si="5"/>
        <v>#DIV/0!</v>
      </c>
      <c r="AN39" s="49" t="e">
        <f t="shared" si="6"/>
        <v>#DIV/0!</v>
      </c>
      <c r="AO39" s="56" t="e">
        <f t="shared" si="7"/>
        <v>#DIV/0!</v>
      </c>
      <c r="AP39" s="32"/>
      <c r="AQ39" s="27"/>
      <c r="AR39" s="30"/>
      <c r="AS39" s="49">
        <f t="shared" si="8"/>
        <v>0</v>
      </c>
      <c r="AT39" s="58">
        <f t="shared" si="9"/>
        <v>0</v>
      </c>
      <c r="AU39" s="78" t="e">
        <f t="shared" si="10"/>
        <v>#DIV/0!</v>
      </c>
      <c r="AV39" s="49" t="e">
        <f t="shared" si="11"/>
        <v>#DIV/0!</v>
      </c>
      <c r="AW39" s="69" t="e">
        <f t="shared" si="12"/>
        <v>#DIV/0!</v>
      </c>
      <c r="AX39" s="83" t="e">
        <f t="shared" si="13"/>
        <v>#DIV/0!</v>
      </c>
    </row>
    <row r="40" spans="1:50">
      <c r="A40" s="30">
        <v>30</v>
      </c>
      <c r="B40" s="34" t="str">
        <f>VLOOKUP(A40,INPUT!A38:B75,2,FALSE)</f>
        <v>Pitas, Elaiza Belle Encallado</v>
      </c>
      <c r="C40" s="32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41"/>
      <c r="R40" s="30">
        <f t="shared" si="0"/>
        <v>0</v>
      </c>
      <c r="S40" s="46">
        <f t="shared" si="14"/>
        <v>0</v>
      </c>
      <c r="T40" s="51">
        <f t="shared" si="1"/>
        <v>0</v>
      </c>
      <c r="U40" s="32"/>
      <c r="V40" s="26"/>
      <c r="W40" s="26"/>
      <c r="X40" s="26"/>
      <c r="Y40" s="26"/>
      <c r="Z40" s="26"/>
      <c r="AA40" s="26"/>
      <c r="AB40" s="26"/>
      <c r="AC40" s="26"/>
      <c r="AD40" s="41"/>
      <c r="AE40" s="30">
        <f t="shared" si="2"/>
        <v>0</v>
      </c>
      <c r="AF40" s="49">
        <f t="shared" si="3"/>
        <v>0</v>
      </c>
      <c r="AG40" s="58">
        <f t="shared" si="4"/>
        <v>0</v>
      </c>
      <c r="AH40" s="67" t="e">
        <f>VLOOKUP(A40,'ATTENDANCE SHEET'!A40:BR77,70,FALSE)*100</f>
        <v>#DIV/0!</v>
      </c>
      <c r="AI40" s="32"/>
      <c r="AJ40" s="26"/>
      <c r="AK40" s="26"/>
      <c r="AL40" s="41"/>
      <c r="AM40" s="73" t="e">
        <f t="shared" si="5"/>
        <v>#DIV/0!</v>
      </c>
      <c r="AN40" s="49" t="e">
        <f t="shared" si="6"/>
        <v>#DIV/0!</v>
      </c>
      <c r="AO40" s="56" t="e">
        <f t="shared" si="7"/>
        <v>#DIV/0!</v>
      </c>
      <c r="AP40" s="32"/>
      <c r="AQ40" s="27"/>
      <c r="AR40" s="30"/>
      <c r="AS40" s="49">
        <f t="shared" si="8"/>
        <v>0</v>
      </c>
      <c r="AT40" s="58">
        <f t="shared" si="9"/>
        <v>0</v>
      </c>
      <c r="AU40" s="78" t="e">
        <f t="shared" si="10"/>
        <v>#DIV/0!</v>
      </c>
      <c r="AV40" s="49" t="e">
        <f t="shared" si="11"/>
        <v>#DIV/0!</v>
      </c>
      <c r="AW40" s="69" t="e">
        <f t="shared" si="12"/>
        <v>#DIV/0!</v>
      </c>
      <c r="AX40" s="83" t="e">
        <f t="shared" si="13"/>
        <v>#DIV/0!</v>
      </c>
    </row>
    <row r="41" spans="1:50">
      <c r="A41" s="30">
        <v>31</v>
      </c>
      <c r="B41" s="34" t="str">
        <f>VLOOKUP(A41,INPUT!A39:B76,2,FALSE)</f>
        <v>Salvanera, Frenz Andrea Rosales</v>
      </c>
      <c r="C41" s="32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41"/>
      <c r="R41" s="30">
        <f t="shared" si="0"/>
        <v>0</v>
      </c>
      <c r="S41" s="46">
        <f t="shared" si="14"/>
        <v>0</v>
      </c>
      <c r="T41" s="51">
        <f t="shared" si="1"/>
        <v>0</v>
      </c>
      <c r="U41" s="32"/>
      <c r="V41" s="26"/>
      <c r="W41" s="26"/>
      <c r="X41" s="26"/>
      <c r="Y41" s="26"/>
      <c r="Z41" s="26"/>
      <c r="AA41" s="26"/>
      <c r="AB41" s="26"/>
      <c r="AC41" s="26"/>
      <c r="AD41" s="41"/>
      <c r="AE41" s="30">
        <f t="shared" si="2"/>
        <v>0</v>
      </c>
      <c r="AF41" s="49">
        <f t="shared" si="3"/>
        <v>0</v>
      </c>
      <c r="AG41" s="58">
        <f t="shared" si="4"/>
        <v>0</v>
      </c>
      <c r="AH41" s="67" t="e">
        <f>VLOOKUP(A41,'ATTENDANCE SHEET'!A41:BR78,70,FALSE)*100</f>
        <v>#DIV/0!</v>
      </c>
      <c r="AI41" s="32"/>
      <c r="AJ41" s="26"/>
      <c r="AK41" s="26"/>
      <c r="AL41" s="41"/>
      <c r="AM41" s="73" t="e">
        <f t="shared" si="5"/>
        <v>#DIV/0!</v>
      </c>
      <c r="AN41" s="49" t="e">
        <f t="shared" si="6"/>
        <v>#DIV/0!</v>
      </c>
      <c r="AO41" s="56" t="e">
        <f t="shared" si="7"/>
        <v>#DIV/0!</v>
      </c>
      <c r="AP41" s="32"/>
      <c r="AQ41" s="27"/>
      <c r="AR41" s="30"/>
      <c r="AS41" s="49">
        <f t="shared" si="8"/>
        <v>0</v>
      </c>
      <c r="AT41" s="58">
        <f t="shared" si="9"/>
        <v>0</v>
      </c>
      <c r="AU41" s="78" t="e">
        <f t="shared" si="10"/>
        <v>#DIV/0!</v>
      </c>
      <c r="AV41" s="49" t="e">
        <f t="shared" si="11"/>
        <v>#DIV/0!</v>
      </c>
      <c r="AW41" s="69" t="e">
        <f t="shared" si="12"/>
        <v>#DIV/0!</v>
      </c>
      <c r="AX41" s="83" t="e">
        <f t="shared" si="13"/>
        <v>#DIV/0!</v>
      </c>
    </row>
    <row r="42" spans="1:50">
      <c r="A42" s="30">
        <v>32</v>
      </c>
      <c r="B42" s="34" t="str">
        <f>VLOOKUP(A42,INPUT!A40:B77,2,FALSE)</f>
        <v>Sante, John Felix Asis</v>
      </c>
      <c r="C42" s="32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41"/>
      <c r="R42" s="30">
        <f t="shared" si="0"/>
        <v>0</v>
      </c>
      <c r="S42" s="46">
        <f t="shared" si="14"/>
        <v>0</v>
      </c>
      <c r="T42" s="51">
        <f t="shared" si="1"/>
        <v>0</v>
      </c>
      <c r="U42" s="32"/>
      <c r="V42" s="26"/>
      <c r="W42" s="26"/>
      <c r="X42" s="26"/>
      <c r="Y42" s="26"/>
      <c r="Z42" s="26"/>
      <c r="AA42" s="26"/>
      <c r="AB42" s="26"/>
      <c r="AC42" s="26"/>
      <c r="AD42" s="41"/>
      <c r="AE42" s="30">
        <f t="shared" si="2"/>
        <v>0</v>
      </c>
      <c r="AF42" s="49">
        <f t="shared" si="3"/>
        <v>0</v>
      </c>
      <c r="AG42" s="58">
        <f t="shared" si="4"/>
        <v>0</v>
      </c>
      <c r="AH42" s="67" t="e">
        <f>VLOOKUP(A42,'ATTENDANCE SHEET'!A42:BR79,70,FALSE)*100</f>
        <v>#DIV/0!</v>
      </c>
      <c r="AI42" s="32"/>
      <c r="AJ42" s="26"/>
      <c r="AK42" s="26"/>
      <c r="AL42" s="41"/>
      <c r="AM42" s="73" t="e">
        <f t="shared" si="5"/>
        <v>#DIV/0!</v>
      </c>
      <c r="AN42" s="49" t="e">
        <f t="shared" si="6"/>
        <v>#DIV/0!</v>
      </c>
      <c r="AO42" s="56" t="e">
        <f t="shared" si="7"/>
        <v>#DIV/0!</v>
      </c>
      <c r="AP42" s="32"/>
      <c r="AQ42" s="27"/>
      <c r="AR42" s="30"/>
      <c r="AS42" s="49">
        <f t="shared" si="8"/>
        <v>0</v>
      </c>
      <c r="AT42" s="58">
        <f t="shared" si="9"/>
        <v>0</v>
      </c>
      <c r="AU42" s="78" t="e">
        <f t="shared" si="10"/>
        <v>#DIV/0!</v>
      </c>
      <c r="AV42" s="49" t="e">
        <f t="shared" si="11"/>
        <v>#DIV/0!</v>
      </c>
      <c r="AW42" s="69" t="e">
        <f t="shared" si="12"/>
        <v>#DIV/0!</v>
      </c>
      <c r="AX42" s="83" t="e">
        <f t="shared" si="13"/>
        <v>#DIV/0!</v>
      </c>
    </row>
    <row r="43" spans="1:50">
      <c r="A43" s="30">
        <v>33</v>
      </c>
      <c r="B43" s="34" t="str">
        <f>VLOOKUP(A43,INPUT!A41:B78,2,FALSE)</f>
        <v>Santos, Jessie Jean Ladines</v>
      </c>
      <c r="C43" s="32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41"/>
      <c r="R43" s="30">
        <f t="shared" si="0"/>
        <v>0</v>
      </c>
      <c r="S43" s="46">
        <f t="shared" si="14"/>
        <v>0</v>
      </c>
      <c r="T43" s="51">
        <f t="shared" si="1"/>
        <v>0</v>
      </c>
      <c r="U43" s="32"/>
      <c r="V43" s="26"/>
      <c r="W43" s="26"/>
      <c r="X43" s="26"/>
      <c r="Y43" s="26"/>
      <c r="Z43" s="26"/>
      <c r="AA43" s="26"/>
      <c r="AB43" s="26"/>
      <c r="AC43" s="26"/>
      <c r="AD43" s="41"/>
      <c r="AE43" s="30">
        <f t="shared" si="2"/>
        <v>0</v>
      </c>
      <c r="AF43" s="49">
        <f t="shared" si="3"/>
        <v>0</v>
      </c>
      <c r="AG43" s="58">
        <f t="shared" si="4"/>
        <v>0</v>
      </c>
      <c r="AH43" s="67" t="e">
        <f>VLOOKUP(A43,'ATTENDANCE SHEET'!A43:BR80,70,FALSE)*100</f>
        <v>#DIV/0!</v>
      </c>
      <c r="AI43" s="32"/>
      <c r="AJ43" s="26"/>
      <c r="AK43" s="26"/>
      <c r="AL43" s="41"/>
      <c r="AM43" s="73" t="e">
        <f t="shared" si="5"/>
        <v>#DIV/0!</v>
      </c>
      <c r="AN43" s="49" t="e">
        <f t="shared" si="6"/>
        <v>#DIV/0!</v>
      </c>
      <c r="AO43" s="56" t="e">
        <f t="shared" si="7"/>
        <v>#DIV/0!</v>
      </c>
      <c r="AP43" s="32"/>
      <c r="AQ43" s="27"/>
      <c r="AR43" s="30"/>
      <c r="AS43" s="49">
        <f t="shared" si="8"/>
        <v>0</v>
      </c>
      <c r="AT43" s="58">
        <f t="shared" si="9"/>
        <v>0</v>
      </c>
      <c r="AU43" s="78" t="e">
        <f t="shared" si="10"/>
        <v>#DIV/0!</v>
      </c>
      <c r="AV43" s="49" t="e">
        <f t="shared" si="11"/>
        <v>#DIV/0!</v>
      </c>
      <c r="AW43" s="69" t="e">
        <f t="shared" si="12"/>
        <v>#DIV/0!</v>
      </c>
      <c r="AX43" s="83" t="e">
        <f t="shared" si="13"/>
        <v>#DIV/0!</v>
      </c>
    </row>
    <row r="44" spans="1:50">
      <c r="A44" s="30">
        <v>34</v>
      </c>
      <c r="B44" s="34" t="str">
        <f>VLOOKUP(A44,INPUT!A42:B79,2,FALSE)</f>
        <v>Solis, Romeo JR. Billones</v>
      </c>
      <c r="C44" s="32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41"/>
      <c r="R44" s="30">
        <f t="shared" si="0"/>
        <v>0</v>
      </c>
      <c r="S44" s="46">
        <f t="shared" si="14"/>
        <v>0</v>
      </c>
      <c r="T44" s="51">
        <f t="shared" si="1"/>
        <v>0</v>
      </c>
      <c r="U44" s="32"/>
      <c r="V44" s="26"/>
      <c r="W44" s="26"/>
      <c r="X44" s="26"/>
      <c r="Y44" s="26"/>
      <c r="Z44" s="26"/>
      <c r="AA44" s="26"/>
      <c r="AB44" s="26"/>
      <c r="AC44" s="26"/>
      <c r="AD44" s="41"/>
      <c r="AE44" s="30">
        <f t="shared" si="2"/>
        <v>0</v>
      </c>
      <c r="AF44" s="49">
        <f t="shared" si="3"/>
        <v>0</v>
      </c>
      <c r="AG44" s="58">
        <f t="shared" si="4"/>
        <v>0</v>
      </c>
      <c r="AH44" s="67" t="e">
        <f>VLOOKUP(A44,'ATTENDANCE SHEET'!A44:BR81,70,FALSE)*100</f>
        <v>#DIV/0!</v>
      </c>
      <c r="AI44" s="32"/>
      <c r="AJ44" s="26"/>
      <c r="AK44" s="26"/>
      <c r="AL44" s="41"/>
      <c r="AM44" s="73" t="e">
        <f t="shared" si="5"/>
        <v>#DIV/0!</v>
      </c>
      <c r="AN44" s="49" t="e">
        <f t="shared" si="6"/>
        <v>#DIV/0!</v>
      </c>
      <c r="AO44" s="56" t="e">
        <f t="shared" si="7"/>
        <v>#DIV/0!</v>
      </c>
      <c r="AP44" s="32"/>
      <c r="AQ44" s="27"/>
      <c r="AR44" s="30"/>
      <c r="AS44" s="49">
        <f t="shared" si="8"/>
        <v>0</v>
      </c>
      <c r="AT44" s="58">
        <f t="shared" si="9"/>
        <v>0</v>
      </c>
      <c r="AU44" s="78" t="e">
        <f t="shared" si="10"/>
        <v>#DIV/0!</v>
      </c>
      <c r="AV44" s="49" t="e">
        <f t="shared" si="11"/>
        <v>#DIV/0!</v>
      </c>
      <c r="AW44" s="69" t="e">
        <f t="shared" si="12"/>
        <v>#DIV/0!</v>
      </c>
      <c r="AX44" s="83" t="e">
        <f t="shared" si="13"/>
        <v>#DIV/0!</v>
      </c>
    </row>
    <row r="45" spans="1:50">
      <c r="A45" s="30">
        <v>35</v>
      </c>
      <c r="B45" s="34" t="str">
        <f>VLOOKUP(A45,INPUT!A43:B80,2,FALSE)</f>
        <v>Sumilang, John Andrei Lucing</v>
      </c>
      <c r="C45" s="32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41"/>
      <c r="R45" s="30">
        <f t="shared" si="0"/>
        <v>0</v>
      </c>
      <c r="S45" s="46">
        <f t="shared" si="14"/>
        <v>0</v>
      </c>
      <c r="T45" s="51">
        <f t="shared" si="1"/>
        <v>0</v>
      </c>
      <c r="U45" s="32"/>
      <c r="V45" s="26"/>
      <c r="W45" s="26"/>
      <c r="X45" s="26"/>
      <c r="Y45" s="26"/>
      <c r="Z45" s="26"/>
      <c r="AA45" s="26"/>
      <c r="AB45" s="26"/>
      <c r="AC45" s="26"/>
      <c r="AD45" s="41"/>
      <c r="AE45" s="30">
        <f t="shared" si="2"/>
        <v>0</v>
      </c>
      <c r="AF45" s="49">
        <f t="shared" si="3"/>
        <v>0</v>
      </c>
      <c r="AG45" s="58">
        <f t="shared" si="4"/>
        <v>0</v>
      </c>
      <c r="AH45" s="67" t="e">
        <f>VLOOKUP(A45,'ATTENDANCE SHEET'!A45:BR82,70,FALSE)*100</f>
        <v>#DIV/0!</v>
      </c>
      <c r="AI45" s="32"/>
      <c r="AJ45" s="26"/>
      <c r="AK45" s="26"/>
      <c r="AL45" s="41"/>
      <c r="AM45" s="73" t="e">
        <f t="shared" si="5"/>
        <v>#DIV/0!</v>
      </c>
      <c r="AN45" s="49" t="e">
        <f t="shared" si="6"/>
        <v>#DIV/0!</v>
      </c>
      <c r="AO45" s="56" t="e">
        <f t="shared" si="7"/>
        <v>#DIV/0!</v>
      </c>
      <c r="AP45" s="32"/>
      <c r="AQ45" s="27"/>
      <c r="AR45" s="30"/>
      <c r="AS45" s="49">
        <f t="shared" si="8"/>
        <v>0</v>
      </c>
      <c r="AT45" s="58">
        <f t="shared" si="9"/>
        <v>0</v>
      </c>
      <c r="AU45" s="78" t="e">
        <f t="shared" si="10"/>
        <v>#DIV/0!</v>
      </c>
      <c r="AV45" s="49" t="e">
        <f t="shared" si="11"/>
        <v>#DIV/0!</v>
      </c>
      <c r="AW45" s="69" t="e">
        <f t="shared" si="12"/>
        <v>#DIV/0!</v>
      </c>
      <c r="AX45" s="83" t="e">
        <f t="shared" si="13"/>
        <v>#DIV/0!</v>
      </c>
    </row>
    <row r="46" spans="1:50">
      <c r="A46" s="30">
        <v>36</v>
      </c>
      <c r="B46" s="34" t="str">
        <f>VLOOKUP(A46,INPUT!A44:B81,2,FALSE)</f>
        <v>Tan, Naomi Kate Espejo</v>
      </c>
      <c r="C46" s="32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41"/>
      <c r="R46" s="30">
        <f t="shared" si="0"/>
        <v>0</v>
      </c>
      <c r="S46" s="46">
        <f t="shared" si="14"/>
        <v>0</v>
      </c>
      <c r="T46" s="51">
        <f t="shared" si="1"/>
        <v>0</v>
      </c>
      <c r="U46" s="32"/>
      <c r="V46" s="26"/>
      <c r="W46" s="26"/>
      <c r="X46" s="26"/>
      <c r="Y46" s="26"/>
      <c r="Z46" s="26"/>
      <c r="AA46" s="26"/>
      <c r="AB46" s="26"/>
      <c r="AC46" s="26"/>
      <c r="AD46" s="41"/>
      <c r="AE46" s="30">
        <f t="shared" si="2"/>
        <v>0</v>
      </c>
      <c r="AF46" s="49">
        <f t="shared" si="3"/>
        <v>0</v>
      </c>
      <c r="AG46" s="58">
        <f t="shared" si="4"/>
        <v>0</v>
      </c>
      <c r="AH46" s="67" t="e">
        <f>VLOOKUP(A46,'ATTENDANCE SHEET'!A46:BR83,70,FALSE)*100</f>
        <v>#DIV/0!</v>
      </c>
      <c r="AI46" s="32"/>
      <c r="AJ46" s="26"/>
      <c r="AK46" s="26"/>
      <c r="AL46" s="41"/>
      <c r="AM46" s="73" t="e">
        <f t="shared" si="5"/>
        <v>#DIV/0!</v>
      </c>
      <c r="AN46" s="49" t="e">
        <f t="shared" si="6"/>
        <v>#DIV/0!</v>
      </c>
      <c r="AO46" s="56" t="e">
        <f t="shared" si="7"/>
        <v>#DIV/0!</v>
      </c>
      <c r="AP46" s="32"/>
      <c r="AQ46" s="27"/>
      <c r="AR46" s="30"/>
      <c r="AS46" s="49">
        <f t="shared" si="8"/>
        <v>0</v>
      </c>
      <c r="AT46" s="58">
        <f t="shared" si="9"/>
        <v>0</v>
      </c>
      <c r="AU46" s="78" t="e">
        <f t="shared" si="10"/>
        <v>#DIV/0!</v>
      </c>
      <c r="AV46" s="49" t="e">
        <f t="shared" si="11"/>
        <v>#DIV/0!</v>
      </c>
      <c r="AW46" s="69" t="e">
        <f t="shared" si="12"/>
        <v>#DIV/0!</v>
      </c>
      <c r="AX46" s="83" t="e">
        <f t="shared" si="13"/>
        <v>#DIV/0!</v>
      </c>
    </row>
    <row r="47" spans="1:50">
      <c r="A47" s="30">
        <v>37</v>
      </c>
      <c r="B47" s="34" t="str">
        <f>VLOOKUP(A47,INPUT!A45:B82,2,FALSE)</f>
        <v>Vendiola Arym Sherwin Rodas</v>
      </c>
      <c r="C47" s="32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41"/>
      <c r="R47" s="30">
        <f t="shared" si="0"/>
        <v>0</v>
      </c>
      <c r="S47" s="46">
        <f t="shared" si="14"/>
        <v>0</v>
      </c>
      <c r="T47" s="51">
        <f t="shared" si="1"/>
        <v>0</v>
      </c>
      <c r="U47" s="32"/>
      <c r="V47" s="26"/>
      <c r="W47" s="26"/>
      <c r="X47" s="26"/>
      <c r="Y47" s="26"/>
      <c r="Z47" s="26"/>
      <c r="AA47" s="26"/>
      <c r="AB47" s="26"/>
      <c r="AC47" s="26"/>
      <c r="AD47" s="41"/>
      <c r="AE47" s="30">
        <f t="shared" si="2"/>
        <v>0</v>
      </c>
      <c r="AF47" s="49">
        <f t="shared" si="3"/>
        <v>0</v>
      </c>
      <c r="AG47" s="58">
        <f t="shared" si="4"/>
        <v>0</v>
      </c>
      <c r="AH47" s="67" t="e">
        <f>VLOOKUP(A47,'ATTENDANCE SHEET'!A47:BR84,70,FALSE)*100</f>
        <v>#DIV/0!</v>
      </c>
      <c r="AI47" s="32"/>
      <c r="AJ47" s="26"/>
      <c r="AK47" s="26"/>
      <c r="AL47" s="41"/>
      <c r="AM47" s="73" t="e">
        <f t="shared" si="5"/>
        <v>#DIV/0!</v>
      </c>
      <c r="AN47" s="49" t="e">
        <f t="shared" si="6"/>
        <v>#DIV/0!</v>
      </c>
      <c r="AO47" s="56" t="e">
        <f t="shared" si="7"/>
        <v>#DIV/0!</v>
      </c>
      <c r="AP47" s="32"/>
      <c r="AQ47" s="27"/>
      <c r="AR47" s="30"/>
      <c r="AS47" s="49">
        <f t="shared" si="8"/>
        <v>0</v>
      </c>
      <c r="AT47" s="58">
        <f t="shared" si="9"/>
        <v>0</v>
      </c>
      <c r="AU47" s="78" t="e">
        <f t="shared" si="10"/>
        <v>#DIV/0!</v>
      </c>
      <c r="AV47" s="49" t="e">
        <f t="shared" si="11"/>
        <v>#DIV/0!</v>
      </c>
      <c r="AW47" s="69" t="e">
        <f t="shared" si="12"/>
        <v>#DIV/0!</v>
      </c>
      <c r="AX47" s="83" t="e">
        <f t="shared" si="13"/>
        <v>#DIV/0!</v>
      </c>
    </row>
    <row r="48" spans="1:50">
      <c r="A48" s="30">
        <v>38</v>
      </c>
      <c r="B48" s="34" t="str">
        <f>VLOOKUP(A48,INPUT!A46:B83,2,FALSE)</f>
        <v>Villamor, James Ryan Umali</v>
      </c>
      <c r="C48" s="32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41"/>
      <c r="R48" s="30">
        <f t="shared" si="0"/>
        <v>0</v>
      </c>
      <c r="S48" s="46">
        <f t="shared" si="14"/>
        <v>0</v>
      </c>
      <c r="T48" s="51">
        <f t="shared" si="1"/>
        <v>0</v>
      </c>
      <c r="U48" s="32"/>
      <c r="V48" s="26"/>
      <c r="W48" s="26"/>
      <c r="X48" s="26"/>
      <c r="Y48" s="26"/>
      <c r="Z48" s="26"/>
      <c r="AA48" s="26"/>
      <c r="AB48" s="26"/>
      <c r="AC48" s="26"/>
      <c r="AD48" s="41"/>
      <c r="AE48" s="30">
        <f t="shared" si="2"/>
        <v>0</v>
      </c>
      <c r="AF48" s="49">
        <f t="shared" si="3"/>
        <v>0</v>
      </c>
      <c r="AG48" s="58">
        <f t="shared" si="4"/>
        <v>0</v>
      </c>
      <c r="AH48" s="67" t="e">
        <f>VLOOKUP(A48,'ATTENDANCE SHEET'!A48:BR85,70,FALSE)*100</f>
        <v>#DIV/0!</v>
      </c>
      <c r="AI48" s="32"/>
      <c r="AJ48" s="26"/>
      <c r="AK48" s="26"/>
      <c r="AL48" s="41"/>
      <c r="AM48" s="73" t="e">
        <f t="shared" si="5"/>
        <v>#DIV/0!</v>
      </c>
      <c r="AN48" s="49" t="e">
        <f t="shared" si="6"/>
        <v>#DIV/0!</v>
      </c>
      <c r="AO48" s="56" t="e">
        <f t="shared" si="7"/>
        <v>#DIV/0!</v>
      </c>
      <c r="AP48" s="32"/>
      <c r="AQ48" s="27"/>
      <c r="AR48" s="30"/>
      <c r="AS48" s="49">
        <f t="shared" si="8"/>
        <v>0</v>
      </c>
      <c r="AT48" s="58">
        <f t="shared" si="9"/>
        <v>0</v>
      </c>
      <c r="AU48" s="78" t="e">
        <f t="shared" si="10"/>
        <v>#DIV/0!</v>
      </c>
      <c r="AV48" s="49" t="e">
        <f t="shared" si="11"/>
        <v>#DIV/0!</v>
      </c>
      <c r="AW48" s="69" t="e">
        <f t="shared" si="12"/>
        <v>#DIV/0!</v>
      </c>
      <c r="AX48" s="83" t="e">
        <f t="shared" si="13"/>
        <v>#DIV/0!</v>
      </c>
    </row>
  </sheetData>
  <mergeCells count="29"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</mergeCells>
  <conditionalFormatting sqref="AX11:AX48">
    <cfRule type="containsText" dxfId="10" priority="1" operator="containsText" text="Failed">
      <formula>NOT(ISERROR(SEARCH("Failed",AX11)))</formula>
    </cfRule>
    <cfRule type="containsText" dxfId="9" priority="2" operator="containsText" text="Conditional">
      <formula>NOT(ISERROR(SEARCH("Conditional",AX11)))</formula>
    </cfRule>
    <cfRule type="containsText" dxfId="8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48"/>
  <sheetViews>
    <sheetView topLeftCell="A37" workbookViewId="0">
      <selection activeCell="B43" sqref="B43"/>
    </sheetView>
  </sheetViews>
  <sheetFormatPr defaultRowHeight="14.25"/>
  <cols>
    <col min="1" max="1" width="4.28515625" style="15" customWidth="1"/>
    <col min="2" max="2" width="36.42578125" style="15" customWidth="1"/>
    <col min="3" max="17" width="3.140625" style="15" customWidth="1"/>
    <col min="18" max="18" width="5.5703125" style="15" customWidth="1"/>
    <col min="19" max="19" width="10.42578125" style="15" customWidth="1"/>
    <col min="20" max="20" width="9.85546875" style="15" customWidth="1"/>
    <col min="21" max="30" width="3.140625" style="15" customWidth="1"/>
    <col min="31" max="31" width="5.5703125" style="15" customWidth="1"/>
    <col min="32" max="32" width="10.42578125" style="15" customWidth="1"/>
    <col min="33" max="33" width="9.5703125" style="15" customWidth="1"/>
    <col min="34" max="34" width="6.28515625" style="15" customWidth="1"/>
    <col min="35" max="38" width="3.140625" style="15" customWidth="1"/>
    <col min="39" max="39" width="7.28515625" style="15" customWidth="1"/>
    <col min="40" max="40" width="9.5703125" style="15" customWidth="1"/>
    <col min="41" max="41" width="7.7109375" style="15" customWidth="1"/>
    <col min="42" max="43" width="6.5703125" style="15" customWidth="1"/>
    <col min="44" max="44" width="5.5703125" style="15" customWidth="1"/>
    <col min="45" max="45" width="9.28515625" style="15" customWidth="1"/>
    <col min="46" max="46" width="9.42578125" style="15" customWidth="1"/>
    <col min="47" max="48" width="8.28515625" style="15" customWidth="1"/>
    <col min="49" max="49" width="6.5703125" style="15" customWidth="1"/>
    <col min="50" max="50" width="9.140625" style="15"/>
    <col min="51" max="70" width="9.140625" style="79"/>
    <col min="71" max="16384" width="9.140625" style="15"/>
  </cols>
  <sheetData>
    <row r="1" spans="1:70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70">
      <c r="A2" s="238" t="s">
        <v>16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</row>
    <row r="3" spans="1:70">
      <c r="A3" s="238" t="s">
        <v>17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</row>
    <row r="4" spans="1:70" ht="15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70" ht="15.75" thickBot="1">
      <c r="A5" s="239" t="s">
        <v>18</v>
      </c>
      <c r="B5" s="240"/>
      <c r="C5" s="292" t="s">
        <v>19</v>
      </c>
      <c r="D5" s="293"/>
      <c r="E5" s="293"/>
      <c r="F5" s="293"/>
      <c r="G5" s="293"/>
      <c r="H5" s="231" t="str">
        <f>INPUT!K4</f>
        <v>2nd Year - BSIT</v>
      </c>
      <c r="I5" s="231"/>
      <c r="J5" s="231"/>
      <c r="K5" s="231"/>
      <c r="L5" s="231"/>
      <c r="M5" s="231"/>
      <c r="N5" s="231"/>
      <c r="O5" s="231"/>
      <c r="P5" s="231"/>
      <c r="Q5" s="231"/>
      <c r="R5" s="292" t="s">
        <v>20</v>
      </c>
      <c r="S5" s="293"/>
      <c r="T5" s="293"/>
      <c r="U5" s="231" t="str">
        <f>INPUT!C6</f>
        <v>Jomer R. Samson</v>
      </c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94" t="s">
        <v>21</v>
      </c>
      <c r="AM5" s="295"/>
      <c r="AN5" s="231" t="str">
        <f>INPUT!C5</f>
        <v>ITE10 - Front End Development</v>
      </c>
      <c r="AO5" s="231"/>
      <c r="AP5" s="231"/>
      <c r="AQ5" s="231"/>
      <c r="AR5" s="231"/>
      <c r="AS5" s="231"/>
      <c r="AT5" s="231"/>
      <c r="AU5" s="231"/>
      <c r="AV5" s="231"/>
      <c r="AW5" s="231"/>
      <c r="AX5" s="232"/>
    </row>
    <row r="6" spans="1:70" ht="15.75" thickBot="1">
      <c r="A6" s="241"/>
      <c r="B6" s="242"/>
      <c r="C6" s="298" t="s">
        <v>22</v>
      </c>
      <c r="D6" s="299"/>
      <c r="E6" s="299"/>
      <c r="F6" s="299"/>
      <c r="G6" s="299"/>
      <c r="H6" s="249" t="str">
        <f>INPUT!C4</f>
        <v>2nd Semester AY. 2024-2025</v>
      </c>
      <c r="I6" s="249"/>
      <c r="J6" s="249"/>
      <c r="K6" s="249"/>
      <c r="L6" s="249"/>
      <c r="M6" s="249"/>
      <c r="N6" s="249"/>
      <c r="O6" s="249"/>
      <c r="P6" s="249"/>
      <c r="Q6" s="250"/>
      <c r="R6" s="298" t="s">
        <v>44</v>
      </c>
      <c r="S6" s="299"/>
      <c r="T6" s="299"/>
      <c r="U6" s="249" t="str">
        <f>INPUT!K5</f>
        <v>M-W/ 10:30AM - 1:30PM</v>
      </c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96"/>
      <c r="AM6" s="297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5"/>
    </row>
    <row r="7" spans="1:70" ht="15" customHeight="1" thickBot="1">
      <c r="A7" s="239" t="s">
        <v>23</v>
      </c>
      <c r="B7" s="271"/>
      <c r="C7" s="275" t="s">
        <v>24</v>
      </c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7"/>
      <c r="T7" s="278"/>
      <c r="U7" s="283" t="s">
        <v>25</v>
      </c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5"/>
      <c r="AG7" s="286"/>
      <c r="AH7" s="275" t="s">
        <v>26</v>
      </c>
      <c r="AI7" s="276"/>
      <c r="AJ7" s="276"/>
      <c r="AK7" s="276"/>
      <c r="AL7" s="276"/>
      <c r="AM7" s="276"/>
      <c r="AN7" s="277"/>
      <c r="AO7" s="278"/>
      <c r="AP7" s="288" t="s">
        <v>27</v>
      </c>
      <c r="AQ7" s="289"/>
      <c r="AR7" s="289"/>
      <c r="AS7" s="290"/>
      <c r="AT7" s="291"/>
      <c r="AU7" s="256" t="s">
        <v>28</v>
      </c>
      <c r="AV7" s="259" t="s">
        <v>43</v>
      </c>
      <c r="AW7" s="228" t="s">
        <v>29</v>
      </c>
      <c r="AX7" s="228" t="s">
        <v>39</v>
      </c>
    </row>
    <row r="8" spans="1:70" ht="29.1" customHeight="1" thickBot="1">
      <c r="A8" s="272"/>
      <c r="B8" s="273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1"/>
      <c r="T8" s="282"/>
      <c r="U8" s="241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42"/>
      <c r="AG8" s="274"/>
      <c r="AH8" s="279"/>
      <c r="AI8" s="280"/>
      <c r="AJ8" s="280"/>
      <c r="AK8" s="280"/>
      <c r="AL8" s="280"/>
      <c r="AM8" s="280"/>
      <c r="AN8" s="281"/>
      <c r="AO8" s="281"/>
      <c r="AP8" s="263" t="s">
        <v>30</v>
      </c>
      <c r="AQ8" s="263" t="s">
        <v>31</v>
      </c>
      <c r="AR8" s="265" t="s">
        <v>32</v>
      </c>
      <c r="AS8" s="267" t="s">
        <v>35</v>
      </c>
      <c r="AT8" s="269" t="s">
        <v>33</v>
      </c>
      <c r="AU8" s="257"/>
      <c r="AV8" s="260"/>
      <c r="AW8" s="229"/>
      <c r="AX8" s="229"/>
    </row>
    <row r="9" spans="1:70" ht="15.75" thickBot="1">
      <c r="A9" s="241"/>
      <c r="B9" s="274"/>
      <c r="C9" s="16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8">
        <v>15</v>
      </c>
      <c r="R9" s="19" t="s">
        <v>34</v>
      </c>
      <c r="S9" s="43" t="s">
        <v>35</v>
      </c>
      <c r="T9" s="47" t="s">
        <v>33</v>
      </c>
      <c r="U9" s="16">
        <v>1</v>
      </c>
      <c r="V9" s="17">
        <v>2</v>
      </c>
      <c r="W9" s="17">
        <v>3</v>
      </c>
      <c r="X9" s="17">
        <v>4</v>
      </c>
      <c r="Y9" s="17">
        <v>5</v>
      </c>
      <c r="Z9" s="17">
        <v>6</v>
      </c>
      <c r="AA9" s="17">
        <v>7</v>
      </c>
      <c r="AB9" s="17">
        <v>8</v>
      </c>
      <c r="AC9" s="17">
        <v>9</v>
      </c>
      <c r="AD9" s="20">
        <v>10</v>
      </c>
      <c r="AE9" s="19" t="s">
        <v>32</v>
      </c>
      <c r="AF9" s="19" t="s">
        <v>35</v>
      </c>
      <c r="AG9" s="59" t="s">
        <v>33</v>
      </c>
      <c r="AH9" s="61">
        <v>1</v>
      </c>
      <c r="AI9" s="21">
        <v>2</v>
      </c>
      <c r="AJ9" s="22">
        <v>3</v>
      </c>
      <c r="AK9" s="22">
        <v>4</v>
      </c>
      <c r="AL9" s="23">
        <v>5</v>
      </c>
      <c r="AM9" s="19" t="s">
        <v>34</v>
      </c>
      <c r="AN9" s="74" t="s">
        <v>35</v>
      </c>
      <c r="AO9" s="54" t="s">
        <v>33</v>
      </c>
      <c r="AP9" s="264"/>
      <c r="AQ9" s="264"/>
      <c r="AR9" s="266"/>
      <c r="AS9" s="268"/>
      <c r="AT9" s="270"/>
      <c r="AU9" s="258"/>
      <c r="AV9" s="260"/>
      <c r="AW9" s="229"/>
      <c r="AX9" s="229"/>
    </row>
    <row r="10" spans="1:70" s="39" customFormat="1" ht="15.75" customHeight="1" thickBot="1">
      <c r="A10" s="254" t="s">
        <v>45</v>
      </c>
      <c r="B10" s="255"/>
      <c r="C10" s="35">
        <v>1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1</v>
      </c>
      <c r="K10" s="36">
        <v>1</v>
      </c>
      <c r="L10" s="36">
        <v>1</v>
      </c>
      <c r="M10" s="36">
        <v>1</v>
      </c>
      <c r="N10" s="36">
        <v>1</v>
      </c>
      <c r="O10" s="36">
        <v>1</v>
      </c>
      <c r="P10" s="36">
        <v>1</v>
      </c>
      <c r="Q10" s="37">
        <v>1</v>
      </c>
      <c r="R10" s="42">
        <f>SUM(C10:Q10)</f>
        <v>15</v>
      </c>
      <c r="S10" s="44">
        <f>(R10/$R$10)</f>
        <v>1</v>
      </c>
      <c r="T10" s="80">
        <v>0.4</v>
      </c>
      <c r="U10" s="35">
        <v>1</v>
      </c>
      <c r="V10" s="36">
        <v>1</v>
      </c>
      <c r="W10" s="36">
        <v>1</v>
      </c>
      <c r="X10" s="36">
        <v>1</v>
      </c>
      <c r="Y10" s="36">
        <v>1</v>
      </c>
      <c r="Z10" s="36">
        <v>1</v>
      </c>
      <c r="AA10" s="36">
        <v>1</v>
      </c>
      <c r="AB10" s="36">
        <v>1</v>
      </c>
      <c r="AC10" s="36">
        <v>1</v>
      </c>
      <c r="AD10" s="37">
        <v>1</v>
      </c>
      <c r="AE10" s="42">
        <f>SUM(U10:AD10)</f>
        <v>10</v>
      </c>
      <c r="AF10" s="52">
        <f>AE10/$AE$10</f>
        <v>1</v>
      </c>
      <c r="AG10" s="81">
        <v>0.15</v>
      </c>
      <c r="AH10" s="64" t="e">
        <f>('ATTENDANCE SHEET'!CU6/'ATTENDANCE SHEET'!CU6)*100</f>
        <v>#DIV/0!</v>
      </c>
      <c r="AI10" s="60">
        <v>1</v>
      </c>
      <c r="AJ10" s="36">
        <v>1</v>
      </c>
      <c r="AK10" s="36">
        <v>1</v>
      </c>
      <c r="AL10" s="37">
        <v>1</v>
      </c>
      <c r="AM10" s="71" t="e">
        <f>SUM(AH10:AL10)</f>
        <v>#DIV/0!</v>
      </c>
      <c r="AN10" s="75" t="e">
        <f>(AM10/$AM$10)</f>
        <v>#DIV/0!</v>
      </c>
      <c r="AO10" s="53">
        <v>0.15</v>
      </c>
      <c r="AP10" s="38">
        <v>100</v>
      </c>
      <c r="AQ10" s="38">
        <v>100</v>
      </c>
      <c r="AR10" s="38">
        <f>SUM(AP10:AQ10)</f>
        <v>200</v>
      </c>
      <c r="AS10" s="76">
        <f>AR10/$AR$10</f>
        <v>1</v>
      </c>
      <c r="AT10" s="53">
        <v>0.3</v>
      </c>
      <c r="AU10" s="53">
        <f>T10+AG10+AO10+AT10</f>
        <v>1</v>
      </c>
      <c r="AV10" s="260"/>
      <c r="AW10" s="229"/>
      <c r="AX10" s="22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</row>
    <row r="11" spans="1:70">
      <c r="A11" s="29">
        <v>1</v>
      </c>
      <c r="B11" s="33" t="str">
        <f>VLOOKUP(A11,INPUT!A9:B46,2,FALSE)</f>
        <v>Almacen, Adrian Bosi</v>
      </c>
      <c r="C11" s="31">
        <v>1</v>
      </c>
      <c r="D11" s="24">
        <v>1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40">
        <v>1</v>
      </c>
      <c r="R11" s="29">
        <f>SUM(C11:Q11)</f>
        <v>15</v>
      </c>
      <c r="S11" s="45">
        <f>(R11/$R$10)</f>
        <v>1</v>
      </c>
      <c r="T11" s="50">
        <f>S11*$T$10</f>
        <v>0.4</v>
      </c>
      <c r="U11" s="31">
        <v>1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40">
        <v>1</v>
      </c>
      <c r="AE11" s="29">
        <f>SUM(U11:AD11)</f>
        <v>10</v>
      </c>
      <c r="AF11" s="48">
        <f>AE11/$AE$10</f>
        <v>1</v>
      </c>
      <c r="AG11" s="57">
        <f>AF11*$AG$10</f>
        <v>0.15</v>
      </c>
      <c r="AH11" s="67" t="e">
        <f>VLOOKUP(A11,'ATTENDANCE SHEET'!A11:CZ48,104,FALSE)*100</f>
        <v>#DIV/0!</v>
      </c>
      <c r="AI11" s="62"/>
      <c r="AJ11" s="63"/>
      <c r="AK11" s="63"/>
      <c r="AL11" s="70"/>
      <c r="AM11" s="72" t="e">
        <f>SUM(AH11:AL11)</f>
        <v>#DIV/0!</v>
      </c>
      <c r="AN11" s="48" t="e">
        <f>AM11/$AM$10</f>
        <v>#DIV/0!</v>
      </c>
      <c r="AO11" s="55" t="e">
        <f>AN11*$AO$10</f>
        <v>#DIV/0!</v>
      </c>
      <c r="AP11" s="31">
        <v>100</v>
      </c>
      <c r="AQ11" s="25">
        <v>100</v>
      </c>
      <c r="AR11" s="29">
        <f>SUM(AP11:AQ11)</f>
        <v>200</v>
      </c>
      <c r="AS11" s="48">
        <f>AR11/$AR$10</f>
        <v>1</v>
      </c>
      <c r="AT11" s="57">
        <f>AS11*$AT$10</f>
        <v>0.3</v>
      </c>
      <c r="AU11" s="77" t="e">
        <f>T11+AG11+AO11+AT11</f>
        <v>#DIV/0!</v>
      </c>
      <c r="AV11" s="48" t="e">
        <f>(AU11*62.5%)+37.5%</f>
        <v>#DIV/0!</v>
      </c>
      <c r="AW11" s="68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2" t="e">
        <f>IF(AW11&lt;=3,"Passed",IF(AW11&lt;=4,"Conditional","Failed"))</f>
        <v>#DIV/0!</v>
      </c>
    </row>
    <row r="12" spans="1:70">
      <c r="A12" s="30">
        <v>2</v>
      </c>
      <c r="B12" s="34" t="str">
        <f>VLOOKUP(A12,INPUT!A10:B47,2,FALSE)</f>
        <v>Araneta, Andrey Salvosa</v>
      </c>
      <c r="C12" s="32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41">
        <v>1</v>
      </c>
      <c r="R12" s="30">
        <f t="shared" ref="R12:R48" si="0">SUM(C12:Q12)</f>
        <v>1</v>
      </c>
      <c r="S12" s="46">
        <f>(R12/$R$10)</f>
        <v>6.6666666666666666E-2</v>
      </c>
      <c r="T12" s="51">
        <f t="shared" ref="T12:T48" si="1">S12*$T$10</f>
        <v>2.6666666666666668E-2</v>
      </c>
      <c r="U12" s="32"/>
      <c r="V12" s="26"/>
      <c r="W12" s="26"/>
      <c r="X12" s="26"/>
      <c r="Y12" s="26"/>
      <c r="Z12" s="26"/>
      <c r="AA12" s="26"/>
      <c r="AB12" s="26"/>
      <c r="AC12" s="26"/>
      <c r="AD12" s="41"/>
      <c r="AE12" s="30">
        <f t="shared" ref="AE12:AE48" si="2">SUM(U12:AD12)</f>
        <v>0</v>
      </c>
      <c r="AF12" s="49">
        <f t="shared" ref="AF12:AF48" si="3">AE12/$AE$10</f>
        <v>0</v>
      </c>
      <c r="AG12" s="58">
        <f t="shared" ref="AG12:AG48" si="4">AF12*$AG$10</f>
        <v>0</v>
      </c>
      <c r="AH12" s="67" t="e">
        <f>VLOOKUP(A12,'ATTENDANCE SHEET'!A12:CZ49,104,FALSE)*100</f>
        <v>#DIV/0!</v>
      </c>
      <c r="AI12" s="32"/>
      <c r="AJ12" s="26"/>
      <c r="AK12" s="26"/>
      <c r="AL12" s="41"/>
      <c r="AM12" s="73" t="e">
        <f t="shared" ref="AM12:AM48" si="5">SUM(AH12:AL12)</f>
        <v>#DIV/0!</v>
      </c>
      <c r="AN12" s="49" t="e">
        <f t="shared" ref="AN12:AN48" si="6">AM12/$AM$10</f>
        <v>#DIV/0!</v>
      </c>
      <c r="AO12" s="56" t="e">
        <f t="shared" ref="AO12:AO48" si="7">AN12*$AO$10</f>
        <v>#DIV/0!</v>
      </c>
      <c r="AP12" s="32"/>
      <c r="AQ12" s="27"/>
      <c r="AR12" s="30"/>
      <c r="AS12" s="49">
        <f t="shared" ref="AS12:AS48" si="8">AR12/$AR$10</f>
        <v>0</v>
      </c>
      <c r="AT12" s="58">
        <f t="shared" ref="AT12:AT48" si="9">AS12*$AT$10</f>
        <v>0</v>
      </c>
      <c r="AU12" s="78" t="e">
        <f t="shared" ref="AU12:AU48" si="10">T12+AG12+AO12+AT12</f>
        <v>#DIV/0!</v>
      </c>
      <c r="AV12" s="49" t="e">
        <f t="shared" ref="AV12:AV48" si="11">(AU12*62.5%)+37.5%</f>
        <v>#DIV/0!</v>
      </c>
      <c r="AW12" s="69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3" t="e">
        <f t="shared" ref="AX12:AX48" si="13">IF(AW12&lt;=3,"Passed",IF(AW12&lt;=4,"Conditional","Failed"))</f>
        <v>#DIV/0!</v>
      </c>
    </row>
    <row r="13" spans="1:70">
      <c r="A13" s="30">
        <v>3</v>
      </c>
      <c r="B13" s="34" t="str">
        <f>VLOOKUP(A13,INPUT!A11:B48,2,FALSE)</f>
        <v>Avila, Francis Reune Villalba</v>
      </c>
      <c r="C13" s="32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41">
        <v>1</v>
      </c>
      <c r="R13" s="30">
        <f t="shared" si="0"/>
        <v>1</v>
      </c>
      <c r="S13" s="46">
        <f t="shared" ref="S13:S48" si="14">(R13/$R$10)</f>
        <v>6.6666666666666666E-2</v>
      </c>
      <c r="T13" s="51">
        <f t="shared" si="1"/>
        <v>2.6666666666666668E-2</v>
      </c>
      <c r="U13" s="32"/>
      <c r="V13" s="26"/>
      <c r="W13" s="26"/>
      <c r="X13" s="26"/>
      <c r="Y13" s="26"/>
      <c r="Z13" s="26"/>
      <c r="AA13" s="26"/>
      <c r="AB13" s="26"/>
      <c r="AC13" s="26"/>
      <c r="AD13" s="41"/>
      <c r="AE13" s="30">
        <f t="shared" si="2"/>
        <v>0</v>
      </c>
      <c r="AF13" s="49">
        <f t="shared" si="3"/>
        <v>0</v>
      </c>
      <c r="AG13" s="58">
        <f t="shared" si="4"/>
        <v>0</v>
      </c>
      <c r="AH13" s="67" t="e">
        <f>VLOOKUP(A13,'ATTENDANCE SHEET'!A13:CZ50,104,FALSE)*100</f>
        <v>#DIV/0!</v>
      </c>
      <c r="AI13" s="32"/>
      <c r="AJ13" s="26"/>
      <c r="AK13" s="26"/>
      <c r="AL13" s="41"/>
      <c r="AM13" s="73" t="e">
        <f t="shared" si="5"/>
        <v>#DIV/0!</v>
      </c>
      <c r="AN13" s="49" t="e">
        <f t="shared" si="6"/>
        <v>#DIV/0!</v>
      </c>
      <c r="AO13" s="56" t="e">
        <f t="shared" si="7"/>
        <v>#DIV/0!</v>
      </c>
      <c r="AP13" s="32"/>
      <c r="AQ13" s="27"/>
      <c r="AR13" s="30"/>
      <c r="AS13" s="49">
        <f t="shared" si="8"/>
        <v>0</v>
      </c>
      <c r="AT13" s="58">
        <f t="shared" si="9"/>
        <v>0</v>
      </c>
      <c r="AU13" s="78" t="e">
        <f t="shared" si="10"/>
        <v>#DIV/0!</v>
      </c>
      <c r="AV13" s="49" t="e">
        <f t="shared" si="11"/>
        <v>#DIV/0!</v>
      </c>
      <c r="AW13" s="69" t="e">
        <f t="shared" si="12"/>
        <v>#DIV/0!</v>
      </c>
      <c r="AX13" s="83" t="e">
        <f t="shared" si="13"/>
        <v>#DIV/0!</v>
      </c>
    </row>
    <row r="14" spans="1:70">
      <c r="A14" s="30">
        <v>4</v>
      </c>
      <c r="B14" s="34" t="str">
        <f>VLOOKUP(A14,INPUT!A12:B49,2,FALSE)</f>
        <v>Azores, Star Angel Caparros</v>
      </c>
      <c r="C14" s="32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41"/>
      <c r="R14" s="30">
        <f t="shared" si="0"/>
        <v>0</v>
      </c>
      <c r="S14" s="46">
        <f t="shared" si="14"/>
        <v>0</v>
      </c>
      <c r="T14" s="51">
        <f t="shared" si="1"/>
        <v>0</v>
      </c>
      <c r="U14" s="32"/>
      <c r="V14" s="26"/>
      <c r="W14" s="26"/>
      <c r="X14" s="26"/>
      <c r="Y14" s="26"/>
      <c r="Z14" s="26"/>
      <c r="AA14" s="26"/>
      <c r="AB14" s="26"/>
      <c r="AC14" s="26"/>
      <c r="AD14" s="41"/>
      <c r="AE14" s="30">
        <f t="shared" si="2"/>
        <v>0</v>
      </c>
      <c r="AF14" s="49">
        <f t="shared" si="3"/>
        <v>0</v>
      </c>
      <c r="AG14" s="58">
        <f t="shared" si="4"/>
        <v>0</v>
      </c>
      <c r="AH14" s="67" t="e">
        <f>VLOOKUP(A14,'ATTENDANCE SHEET'!A14:CZ51,104,FALSE)*100</f>
        <v>#DIV/0!</v>
      </c>
      <c r="AI14" s="32"/>
      <c r="AJ14" s="26"/>
      <c r="AK14" s="26"/>
      <c r="AL14" s="41"/>
      <c r="AM14" s="73" t="e">
        <f t="shared" si="5"/>
        <v>#DIV/0!</v>
      </c>
      <c r="AN14" s="49" t="e">
        <f t="shared" si="6"/>
        <v>#DIV/0!</v>
      </c>
      <c r="AO14" s="56" t="e">
        <f t="shared" si="7"/>
        <v>#DIV/0!</v>
      </c>
      <c r="AP14" s="32"/>
      <c r="AQ14" s="27"/>
      <c r="AR14" s="30"/>
      <c r="AS14" s="49">
        <f t="shared" si="8"/>
        <v>0</v>
      </c>
      <c r="AT14" s="58">
        <f t="shared" si="9"/>
        <v>0</v>
      </c>
      <c r="AU14" s="78" t="e">
        <f t="shared" si="10"/>
        <v>#DIV/0!</v>
      </c>
      <c r="AV14" s="49" t="e">
        <f t="shared" si="11"/>
        <v>#DIV/0!</v>
      </c>
      <c r="AW14" s="69" t="e">
        <f t="shared" si="12"/>
        <v>#DIV/0!</v>
      </c>
      <c r="AX14" s="83" t="e">
        <f t="shared" si="13"/>
        <v>#DIV/0!</v>
      </c>
    </row>
    <row r="15" spans="1:70">
      <c r="A15" s="30">
        <v>5</v>
      </c>
      <c r="B15" s="34" t="str">
        <f>VLOOKUP(A15,INPUT!A13:B50,2,FALSE)</f>
        <v>Barnuevo, Jame Marc Tabernilla</v>
      </c>
      <c r="C15" s="32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41"/>
      <c r="R15" s="30">
        <f t="shared" si="0"/>
        <v>0</v>
      </c>
      <c r="S15" s="46">
        <f t="shared" si="14"/>
        <v>0</v>
      </c>
      <c r="T15" s="51">
        <f t="shared" si="1"/>
        <v>0</v>
      </c>
      <c r="U15" s="32"/>
      <c r="V15" s="26"/>
      <c r="W15" s="26"/>
      <c r="X15" s="26"/>
      <c r="Y15" s="26"/>
      <c r="Z15" s="26"/>
      <c r="AA15" s="26"/>
      <c r="AB15" s="26"/>
      <c r="AC15" s="26"/>
      <c r="AD15" s="41"/>
      <c r="AE15" s="30">
        <f t="shared" si="2"/>
        <v>0</v>
      </c>
      <c r="AF15" s="49">
        <f t="shared" si="3"/>
        <v>0</v>
      </c>
      <c r="AG15" s="58">
        <f t="shared" si="4"/>
        <v>0</v>
      </c>
      <c r="AH15" s="67" t="e">
        <f>VLOOKUP(A15,'ATTENDANCE SHEET'!A15:CZ52,104,FALSE)*100</f>
        <v>#DIV/0!</v>
      </c>
      <c r="AI15" s="32"/>
      <c r="AJ15" s="26"/>
      <c r="AK15" s="26"/>
      <c r="AL15" s="41"/>
      <c r="AM15" s="73" t="e">
        <f t="shared" si="5"/>
        <v>#DIV/0!</v>
      </c>
      <c r="AN15" s="49" t="e">
        <f t="shared" si="6"/>
        <v>#DIV/0!</v>
      </c>
      <c r="AO15" s="56" t="e">
        <f t="shared" si="7"/>
        <v>#DIV/0!</v>
      </c>
      <c r="AP15" s="32"/>
      <c r="AQ15" s="27"/>
      <c r="AR15" s="30"/>
      <c r="AS15" s="49">
        <f t="shared" si="8"/>
        <v>0</v>
      </c>
      <c r="AT15" s="58">
        <f t="shared" si="9"/>
        <v>0</v>
      </c>
      <c r="AU15" s="78" t="e">
        <f t="shared" si="10"/>
        <v>#DIV/0!</v>
      </c>
      <c r="AV15" s="49" t="e">
        <f t="shared" si="11"/>
        <v>#DIV/0!</v>
      </c>
      <c r="AW15" s="69" t="e">
        <f t="shared" si="12"/>
        <v>#DIV/0!</v>
      </c>
      <c r="AX15" s="83" t="e">
        <f t="shared" si="13"/>
        <v>#DIV/0!</v>
      </c>
    </row>
    <row r="16" spans="1:70">
      <c r="A16" s="30">
        <v>6</v>
      </c>
      <c r="B16" s="34" t="str">
        <f>VLOOKUP(A16,INPUT!A14:B51,2,FALSE)</f>
        <v>Calabano, Jedrick Pagana</v>
      </c>
      <c r="C16" s="32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41"/>
      <c r="R16" s="30">
        <f t="shared" si="0"/>
        <v>0</v>
      </c>
      <c r="S16" s="46">
        <f t="shared" si="14"/>
        <v>0</v>
      </c>
      <c r="T16" s="51">
        <f t="shared" si="1"/>
        <v>0</v>
      </c>
      <c r="U16" s="32"/>
      <c r="V16" s="26"/>
      <c r="W16" s="26"/>
      <c r="X16" s="26"/>
      <c r="Y16" s="26"/>
      <c r="Z16" s="26"/>
      <c r="AA16" s="26"/>
      <c r="AB16" s="26"/>
      <c r="AC16" s="26"/>
      <c r="AD16" s="41"/>
      <c r="AE16" s="30">
        <f t="shared" si="2"/>
        <v>0</v>
      </c>
      <c r="AF16" s="49">
        <f t="shared" si="3"/>
        <v>0</v>
      </c>
      <c r="AG16" s="58">
        <f t="shared" si="4"/>
        <v>0</v>
      </c>
      <c r="AH16" s="67" t="e">
        <f>VLOOKUP(A16,'ATTENDANCE SHEET'!A16:CZ53,104,FALSE)*100</f>
        <v>#DIV/0!</v>
      </c>
      <c r="AI16" s="32"/>
      <c r="AJ16" s="26"/>
      <c r="AK16" s="26"/>
      <c r="AL16" s="41"/>
      <c r="AM16" s="73" t="e">
        <f t="shared" si="5"/>
        <v>#DIV/0!</v>
      </c>
      <c r="AN16" s="49" t="e">
        <f t="shared" si="6"/>
        <v>#DIV/0!</v>
      </c>
      <c r="AO16" s="56" t="e">
        <f t="shared" si="7"/>
        <v>#DIV/0!</v>
      </c>
      <c r="AP16" s="32"/>
      <c r="AQ16" s="27"/>
      <c r="AR16" s="30"/>
      <c r="AS16" s="49">
        <f t="shared" si="8"/>
        <v>0</v>
      </c>
      <c r="AT16" s="58">
        <f t="shared" si="9"/>
        <v>0</v>
      </c>
      <c r="AU16" s="78" t="e">
        <f t="shared" si="10"/>
        <v>#DIV/0!</v>
      </c>
      <c r="AV16" s="49" t="e">
        <f t="shared" si="11"/>
        <v>#DIV/0!</v>
      </c>
      <c r="AW16" s="69" t="e">
        <f t="shared" si="12"/>
        <v>#DIV/0!</v>
      </c>
      <c r="AX16" s="83" t="e">
        <f t="shared" si="13"/>
        <v>#DIV/0!</v>
      </c>
    </row>
    <row r="17" spans="1:50">
      <c r="A17" s="30">
        <v>7</v>
      </c>
      <c r="B17" s="34" t="str">
        <f>VLOOKUP(A17,INPUT!A15:B52,2,FALSE)</f>
        <v>Casao, David Andrew Saguirre</v>
      </c>
      <c r="C17" s="32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41"/>
      <c r="R17" s="30">
        <f t="shared" si="0"/>
        <v>0</v>
      </c>
      <c r="S17" s="46">
        <f t="shared" si="14"/>
        <v>0</v>
      </c>
      <c r="T17" s="51">
        <f t="shared" si="1"/>
        <v>0</v>
      </c>
      <c r="U17" s="32"/>
      <c r="V17" s="26"/>
      <c r="W17" s="26"/>
      <c r="X17" s="26"/>
      <c r="Y17" s="26"/>
      <c r="Z17" s="26"/>
      <c r="AA17" s="26"/>
      <c r="AB17" s="26"/>
      <c r="AC17" s="26"/>
      <c r="AD17" s="41"/>
      <c r="AE17" s="30">
        <f t="shared" si="2"/>
        <v>0</v>
      </c>
      <c r="AF17" s="49">
        <f t="shared" si="3"/>
        <v>0</v>
      </c>
      <c r="AG17" s="58">
        <f t="shared" si="4"/>
        <v>0</v>
      </c>
      <c r="AH17" s="67" t="e">
        <f>VLOOKUP(A17,'ATTENDANCE SHEET'!A17:CZ54,104,FALSE)*100</f>
        <v>#DIV/0!</v>
      </c>
      <c r="AI17" s="32"/>
      <c r="AJ17" s="26"/>
      <c r="AK17" s="26"/>
      <c r="AL17" s="41"/>
      <c r="AM17" s="73" t="e">
        <f t="shared" si="5"/>
        <v>#DIV/0!</v>
      </c>
      <c r="AN17" s="49" t="e">
        <f t="shared" si="6"/>
        <v>#DIV/0!</v>
      </c>
      <c r="AO17" s="56" t="e">
        <f t="shared" si="7"/>
        <v>#DIV/0!</v>
      </c>
      <c r="AP17" s="32"/>
      <c r="AQ17" s="27"/>
      <c r="AR17" s="30"/>
      <c r="AS17" s="49">
        <f t="shared" si="8"/>
        <v>0</v>
      </c>
      <c r="AT17" s="58">
        <f t="shared" si="9"/>
        <v>0</v>
      </c>
      <c r="AU17" s="78" t="e">
        <f t="shared" si="10"/>
        <v>#DIV/0!</v>
      </c>
      <c r="AV17" s="49" t="e">
        <f t="shared" si="11"/>
        <v>#DIV/0!</v>
      </c>
      <c r="AW17" s="69" t="e">
        <f t="shared" si="12"/>
        <v>#DIV/0!</v>
      </c>
      <c r="AX17" s="83" t="e">
        <f t="shared" si="13"/>
        <v>#DIV/0!</v>
      </c>
    </row>
    <row r="18" spans="1:50">
      <c r="A18" s="30">
        <v>8</v>
      </c>
      <c r="B18" s="34" t="str">
        <f>VLOOKUP(A18,INPUT!A16:B53,2,FALSE)</f>
        <v>Casulla, Michael Joe Medinilla</v>
      </c>
      <c r="C18" s="32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41"/>
      <c r="R18" s="30">
        <f t="shared" si="0"/>
        <v>0</v>
      </c>
      <c r="S18" s="46">
        <f t="shared" si="14"/>
        <v>0</v>
      </c>
      <c r="T18" s="51">
        <f t="shared" si="1"/>
        <v>0</v>
      </c>
      <c r="U18" s="32"/>
      <c r="V18" s="26"/>
      <c r="W18" s="26"/>
      <c r="X18" s="26"/>
      <c r="Y18" s="26"/>
      <c r="Z18" s="26"/>
      <c r="AA18" s="26"/>
      <c r="AB18" s="26"/>
      <c r="AC18" s="26"/>
      <c r="AD18" s="41"/>
      <c r="AE18" s="30">
        <f t="shared" si="2"/>
        <v>0</v>
      </c>
      <c r="AF18" s="49">
        <f t="shared" si="3"/>
        <v>0</v>
      </c>
      <c r="AG18" s="58">
        <f t="shared" si="4"/>
        <v>0</v>
      </c>
      <c r="AH18" s="67" t="e">
        <f>VLOOKUP(A18,'ATTENDANCE SHEET'!A18:CZ55,104,FALSE)*100</f>
        <v>#DIV/0!</v>
      </c>
      <c r="AI18" s="32"/>
      <c r="AJ18" s="26"/>
      <c r="AK18" s="26"/>
      <c r="AL18" s="41"/>
      <c r="AM18" s="73" t="e">
        <f t="shared" si="5"/>
        <v>#DIV/0!</v>
      </c>
      <c r="AN18" s="49" t="e">
        <f t="shared" si="6"/>
        <v>#DIV/0!</v>
      </c>
      <c r="AO18" s="56" t="e">
        <f t="shared" si="7"/>
        <v>#DIV/0!</v>
      </c>
      <c r="AP18" s="32"/>
      <c r="AQ18" s="27"/>
      <c r="AR18" s="30"/>
      <c r="AS18" s="49">
        <f t="shared" si="8"/>
        <v>0</v>
      </c>
      <c r="AT18" s="58">
        <f t="shared" si="9"/>
        <v>0</v>
      </c>
      <c r="AU18" s="78" t="e">
        <f t="shared" si="10"/>
        <v>#DIV/0!</v>
      </c>
      <c r="AV18" s="49" t="e">
        <f t="shared" si="11"/>
        <v>#DIV/0!</v>
      </c>
      <c r="AW18" s="69" t="e">
        <f t="shared" si="12"/>
        <v>#DIV/0!</v>
      </c>
      <c r="AX18" s="83" t="e">
        <f t="shared" si="13"/>
        <v>#DIV/0!</v>
      </c>
    </row>
    <row r="19" spans="1:50">
      <c r="A19" s="30">
        <v>9</v>
      </c>
      <c r="B19" s="34" t="str">
        <f>VLOOKUP(A19,INPUT!A17:B54,2,FALSE)</f>
        <v>Cosejo, Jhervy Miguel Buhian</v>
      </c>
      <c r="C19" s="3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41"/>
      <c r="R19" s="30">
        <f t="shared" si="0"/>
        <v>0</v>
      </c>
      <c r="S19" s="46">
        <f t="shared" si="14"/>
        <v>0</v>
      </c>
      <c r="T19" s="51">
        <f t="shared" si="1"/>
        <v>0</v>
      </c>
      <c r="U19" s="32"/>
      <c r="V19" s="26"/>
      <c r="W19" s="26"/>
      <c r="X19" s="26"/>
      <c r="Y19" s="26"/>
      <c r="Z19" s="26"/>
      <c r="AA19" s="26"/>
      <c r="AB19" s="26"/>
      <c r="AC19" s="26"/>
      <c r="AD19" s="41"/>
      <c r="AE19" s="30">
        <f t="shared" si="2"/>
        <v>0</v>
      </c>
      <c r="AF19" s="49">
        <f t="shared" si="3"/>
        <v>0</v>
      </c>
      <c r="AG19" s="58">
        <f t="shared" si="4"/>
        <v>0</v>
      </c>
      <c r="AH19" s="67" t="e">
        <f>VLOOKUP(A19,'ATTENDANCE SHEET'!A19:CZ56,104,FALSE)*100</f>
        <v>#DIV/0!</v>
      </c>
      <c r="AI19" s="32"/>
      <c r="AJ19" s="26"/>
      <c r="AK19" s="26"/>
      <c r="AL19" s="41"/>
      <c r="AM19" s="73" t="e">
        <f t="shared" si="5"/>
        <v>#DIV/0!</v>
      </c>
      <c r="AN19" s="49" t="e">
        <f t="shared" si="6"/>
        <v>#DIV/0!</v>
      </c>
      <c r="AO19" s="56" t="e">
        <f t="shared" si="7"/>
        <v>#DIV/0!</v>
      </c>
      <c r="AP19" s="32"/>
      <c r="AQ19" s="27"/>
      <c r="AR19" s="30"/>
      <c r="AS19" s="49">
        <f t="shared" si="8"/>
        <v>0</v>
      </c>
      <c r="AT19" s="58">
        <f t="shared" si="9"/>
        <v>0</v>
      </c>
      <c r="AU19" s="78" t="e">
        <f t="shared" si="10"/>
        <v>#DIV/0!</v>
      </c>
      <c r="AV19" s="49" t="e">
        <f t="shared" si="11"/>
        <v>#DIV/0!</v>
      </c>
      <c r="AW19" s="69" t="e">
        <f t="shared" si="12"/>
        <v>#DIV/0!</v>
      </c>
      <c r="AX19" s="83" t="e">
        <f t="shared" si="13"/>
        <v>#DIV/0!</v>
      </c>
    </row>
    <row r="20" spans="1:50">
      <c r="A20" s="30">
        <v>10</v>
      </c>
      <c r="B20" s="34" t="str">
        <f>VLOOKUP(A20,INPUT!A18:B55,2,FALSE)</f>
        <v>De Las Alas, Vic Andrie Estremera</v>
      </c>
      <c r="C20" s="32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41"/>
      <c r="R20" s="30">
        <f t="shared" si="0"/>
        <v>0</v>
      </c>
      <c r="S20" s="46">
        <f t="shared" si="14"/>
        <v>0</v>
      </c>
      <c r="T20" s="51">
        <f t="shared" si="1"/>
        <v>0</v>
      </c>
      <c r="U20" s="32"/>
      <c r="V20" s="26"/>
      <c r="W20" s="26"/>
      <c r="X20" s="26"/>
      <c r="Y20" s="26"/>
      <c r="Z20" s="26"/>
      <c r="AA20" s="26"/>
      <c r="AB20" s="26"/>
      <c r="AC20" s="26"/>
      <c r="AD20" s="41"/>
      <c r="AE20" s="30">
        <f t="shared" si="2"/>
        <v>0</v>
      </c>
      <c r="AF20" s="49">
        <f t="shared" si="3"/>
        <v>0</v>
      </c>
      <c r="AG20" s="58">
        <f t="shared" si="4"/>
        <v>0</v>
      </c>
      <c r="AH20" s="67" t="e">
        <f>VLOOKUP(A20,'ATTENDANCE SHEET'!A20:CZ57,104,FALSE)*100</f>
        <v>#DIV/0!</v>
      </c>
      <c r="AI20" s="32"/>
      <c r="AJ20" s="26"/>
      <c r="AK20" s="26"/>
      <c r="AL20" s="41"/>
      <c r="AM20" s="73" t="e">
        <f t="shared" si="5"/>
        <v>#DIV/0!</v>
      </c>
      <c r="AN20" s="49" t="e">
        <f t="shared" si="6"/>
        <v>#DIV/0!</v>
      </c>
      <c r="AO20" s="56" t="e">
        <f t="shared" si="7"/>
        <v>#DIV/0!</v>
      </c>
      <c r="AP20" s="32"/>
      <c r="AQ20" s="27"/>
      <c r="AR20" s="30"/>
      <c r="AS20" s="49">
        <f t="shared" si="8"/>
        <v>0</v>
      </c>
      <c r="AT20" s="58">
        <f t="shared" si="9"/>
        <v>0</v>
      </c>
      <c r="AU20" s="78" t="e">
        <f t="shared" si="10"/>
        <v>#DIV/0!</v>
      </c>
      <c r="AV20" s="49" t="e">
        <f t="shared" si="11"/>
        <v>#DIV/0!</v>
      </c>
      <c r="AW20" s="69" t="e">
        <f t="shared" si="12"/>
        <v>#DIV/0!</v>
      </c>
      <c r="AX20" s="83" t="e">
        <f t="shared" si="13"/>
        <v>#DIV/0!</v>
      </c>
    </row>
    <row r="21" spans="1:50">
      <c r="A21" s="30">
        <v>11</v>
      </c>
      <c r="B21" s="34" t="str">
        <f>VLOOKUP(A21,INPUT!A19:B56,2,FALSE)</f>
        <v>De Lumban, Marvel Archilles Esmiller</v>
      </c>
      <c r="C21" s="32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41"/>
      <c r="R21" s="30">
        <f t="shared" si="0"/>
        <v>0</v>
      </c>
      <c r="S21" s="46">
        <f t="shared" si="14"/>
        <v>0</v>
      </c>
      <c r="T21" s="51">
        <f t="shared" si="1"/>
        <v>0</v>
      </c>
      <c r="U21" s="32"/>
      <c r="V21" s="26"/>
      <c r="W21" s="26"/>
      <c r="X21" s="26"/>
      <c r="Y21" s="26"/>
      <c r="Z21" s="26"/>
      <c r="AA21" s="26"/>
      <c r="AB21" s="26"/>
      <c r="AC21" s="26"/>
      <c r="AD21" s="41"/>
      <c r="AE21" s="30">
        <f t="shared" si="2"/>
        <v>0</v>
      </c>
      <c r="AF21" s="49">
        <f t="shared" si="3"/>
        <v>0</v>
      </c>
      <c r="AG21" s="58">
        <f t="shared" si="4"/>
        <v>0</v>
      </c>
      <c r="AH21" s="67" t="e">
        <f>VLOOKUP(A21,'ATTENDANCE SHEET'!A21:CZ58,104,FALSE)*100</f>
        <v>#DIV/0!</v>
      </c>
      <c r="AI21" s="32"/>
      <c r="AJ21" s="26"/>
      <c r="AK21" s="26"/>
      <c r="AL21" s="41"/>
      <c r="AM21" s="73" t="e">
        <f t="shared" si="5"/>
        <v>#DIV/0!</v>
      </c>
      <c r="AN21" s="49" t="e">
        <f t="shared" si="6"/>
        <v>#DIV/0!</v>
      </c>
      <c r="AO21" s="56" t="e">
        <f t="shared" si="7"/>
        <v>#DIV/0!</v>
      </c>
      <c r="AP21" s="32"/>
      <c r="AQ21" s="27"/>
      <c r="AR21" s="30"/>
      <c r="AS21" s="49">
        <f t="shared" si="8"/>
        <v>0</v>
      </c>
      <c r="AT21" s="58">
        <f t="shared" si="9"/>
        <v>0</v>
      </c>
      <c r="AU21" s="78" t="e">
        <f t="shared" si="10"/>
        <v>#DIV/0!</v>
      </c>
      <c r="AV21" s="49" t="e">
        <f t="shared" si="11"/>
        <v>#DIV/0!</v>
      </c>
      <c r="AW21" s="69" t="e">
        <f t="shared" si="12"/>
        <v>#DIV/0!</v>
      </c>
      <c r="AX21" s="83" t="e">
        <f t="shared" si="13"/>
        <v>#DIV/0!</v>
      </c>
    </row>
    <row r="22" spans="1:50">
      <c r="A22" s="30">
        <v>12</v>
      </c>
      <c r="B22" s="34" t="str">
        <f>VLOOKUP(A22,INPUT!A20:B57,2,FALSE)</f>
        <v>Del Prado, Jiero Vryan Angeles</v>
      </c>
      <c r="C22" s="32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41"/>
      <c r="R22" s="30">
        <f t="shared" si="0"/>
        <v>0</v>
      </c>
      <c r="S22" s="46">
        <f t="shared" si="14"/>
        <v>0</v>
      </c>
      <c r="T22" s="51">
        <f t="shared" si="1"/>
        <v>0</v>
      </c>
      <c r="U22" s="32"/>
      <c r="V22" s="26"/>
      <c r="W22" s="26"/>
      <c r="X22" s="26"/>
      <c r="Y22" s="26"/>
      <c r="Z22" s="26"/>
      <c r="AA22" s="26"/>
      <c r="AB22" s="26"/>
      <c r="AC22" s="26"/>
      <c r="AD22" s="41"/>
      <c r="AE22" s="30">
        <f t="shared" si="2"/>
        <v>0</v>
      </c>
      <c r="AF22" s="49">
        <f t="shared" si="3"/>
        <v>0</v>
      </c>
      <c r="AG22" s="58">
        <f t="shared" si="4"/>
        <v>0</v>
      </c>
      <c r="AH22" s="67" t="e">
        <f>VLOOKUP(A22,'ATTENDANCE SHEET'!A22:CZ59,104,FALSE)*100</f>
        <v>#DIV/0!</v>
      </c>
      <c r="AI22" s="32"/>
      <c r="AJ22" s="26"/>
      <c r="AK22" s="26"/>
      <c r="AL22" s="41"/>
      <c r="AM22" s="73" t="e">
        <f t="shared" si="5"/>
        <v>#DIV/0!</v>
      </c>
      <c r="AN22" s="49" t="e">
        <f t="shared" si="6"/>
        <v>#DIV/0!</v>
      </c>
      <c r="AO22" s="56" t="e">
        <f t="shared" si="7"/>
        <v>#DIV/0!</v>
      </c>
      <c r="AP22" s="32"/>
      <c r="AQ22" s="27"/>
      <c r="AR22" s="30"/>
      <c r="AS22" s="49">
        <f t="shared" si="8"/>
        <v>0</v>
      </c>
      <c r="AT22" s="58">
        <f t="shared" si="9"/>
        <v>0</v>
      </c>
      <c r="AU22" s="78" t="e">
        <f t="shared" si="10"/>
        <v>#DIV/0!</v>
      </c>
      <c r="AV22" s="49" t="e">
        <f t="shared" si="11"/>
        <v>#DIV/0!</v>
      </c>
      <c r="AW22" s="69" t="e">
        <f t="shared" si="12"/>
        <v>#DIV/0!</v>
      </c>
      <c r="AX22" s="83" t="e">
        <f t="shared" si="13"/>
        <v>#DIV/0!</v>
      </c>
    </row>
    <row r="23" spans="1:50">
      <c r="A23" s="30">
        <v>13</v>
      </c>
      <c r="B23" s="34" t="str">
        <f>VLOOKUP(A23,INPUT!A21:B58,2,FALSE)</f>
        <v>Dirain, Kharl Christian Dioneda</v>
      </c>
      <c r="C23" s="32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41"/>
      <c r="R23" s="30">
        <f t="shared" si="0"/>
        <v>0</v>
      </c>
      <c r="S23" s="46">
        <f t="shared" si="14"/>
        <v>0</v>
      </c>
      <c r="T23" s="51">
        <f t="shared" si="1"/>
        <v>0</v>
      </c>
      <c r="U23" s="32"/>
      <c r="V23" s="26"/>
      <c r="W23" s="26"/>
      <c r="X23" s="26"/>
      <c r="Y23" s="26"/>
      <c r="Z23" s="26"/>
      <c r="AA23" s="26"/>
      <c r="AB23" s="26"/>
      <c r="AC23" s="26"/>
      <c r="AD23" s="41"/>
      <c r="AE23" s="30">
        <f t="shared" si="2"/>
        <v>0</v>
      </c>
      <c r="AF23" s="49">
        <f t="shared" si="3"/>
        <v>0</v>
      </c>
      <c r="AG23" s="58">
        <f t="shared" si="4"/>
        <v>0</v>
      </c>
      <c r="AH23" s="67" t="e">
        <f>VLOOKUP(A23,'ATTENDANCE SHEET'!A23:CZ60,104,FALSE)*100</f>
        <v>#DIV/0!</v>
      </c>
      <c r="AI23" s="32"/>
      <c r="AJ23" s="26"/>
      <c r="AK23" s="26"/>
      <c r="AL23" s="41"/>
      <c r="AM23" s="73" t="e">
        <f t="shared" si="5"/>
        <v>#DIV/0!</v>
      </c>
      <c r="AN23" s="49" t="e">
        <f t="shared" si="6"/>
        <v>#DIV/0!</v>
      </c>
      <c r="AO23" s="56" t="e">
        <f t="shared" si="7"/>
        <v>#DIV/0!</v>
      </c>
      <c r="AP23" s="32"/>
      <c r="AQ23" s="27"/>
      <c r="AR23" s="30"/>
      <c r="AS23" s="49">
        <f t="shared" si="8"/>
        <v>0</v>
      </c>
      <c r="AT23" s="58">
        <f t="shared" si="9"/>
        <v>0</v>
      </c>
      <c r="AU23" s="78" t="e">
        <f t="shared" si="10"/>
        <v>#DIV/0!</v>
      </c>
      <c r="AV23" s="49" t="e">
        <f t="shared" si="11"/>
        <v>#DIV/0!</v>
      </c>
      <c r="AW23" s="69" t="e">
        <f t="shared" si="12"/>
        <v>#DIV/0!</v>
      </c>
      <c r="AX23" s="83" t="e">
        <f t="shared" si="13"/>
        <v>#DIV/0!</v>
      </c>
    </row>
    <row r="24" spans="1:50">
      <c r="A24" s="30">
        <v>14</v>
      </c>
      <c r="B24" s="34" t="str">
        <f>VLOOKUP(A24,INPUT!A22:B59,2,FALSE)</f>
        <v>Duhapa, Mica Juvenile Llamo</v>
      </c>
      <c r="C24" s="3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1"/>
      <c r="R24" s="30">
        <f t="shared" si="0"/>
        <v>0</v>
      </c>
      <c r="S24" s="46">
        <f t="shared" si="14"/>
        <v>0</v>
      </c>
      <c r="T24" s="51">
        <f t="shared" si="1"/>
        <v>0</v>
      </c>
      <c r="U24" s="32"/>
      <c r="V24" s="26"/>
      <c r="W24" s="26"/>
      <c r="X24" s="26"/>
      <c r="Y24" s="26"/>
      <c r="Z24" s="26"/>
      <c r="AA24" s="26"/>
      <c r="AB24" s="26"/>
      <c r="AC24" s="26"/>
      <c r="AD24" s="41"/>
      <c r="AE24" s="30">
        <f t="shared" si="2"/>
        <v>0</v>
      </c>
      <c r="AF24" s="49">
        <f t="shared" si="3"/>
        <v>0</v>
      </c>
      <c r="AG24" s="58">
        <f t="shared" si="4"/>
        <v>0</v>
      </c>
      <c r="AH24" s="67" t="e">
        <f>VLOOKUP(A24,'ATTENDANCE SHEET'!A24:CZ61,104,FALSE)*100</f>
        <v>#DIV/0!</v>
      </c>
      <c r="AI24" s="32"/>
      <c r="AJ24" s="26"/>
      <c r="AK24" s="26"/>
      <c r="AL24" s="41"/>
      <c r="AM24" s="73" t="e">
        <f t="shared" si="5"/>
        <v>#DIV/0!</v>
      </c>
      <c r="AN24" s="49" t="e">
        <f t="shared" si="6"/>
        <v>#DIV/0!</v>
      </c>
      <c r="AO24" s="56" t="e">
        <f t="shared" si="7"/>
        <v>#DIV/0!</v>
      </c>
      <c r="AP24" s="32"/>
      <c r="AQ24" s="27"/>
      <c r="AR24" s="30"/>
      <c r="AS24" s="49">
        <f t="shared" si="8"/>
        <v>0</v>
      </c>
      <c r="AT24" s="58">
        <f t="shared" si="9"/>
        <v>0</v>
      </c>
      <c r="AU24" s="78" t="e">
        <f t="shared" si="10"/>
        <v>#DIV/0!</v>
      </c>
      <c r="AV24" s="49" t="e">
        <f t="shared" si="11"/>
        <v>#DIV/0!</v>
      </c>
      <c r="AW24" s="69" t="e">
        <f t="shared" si="12"/>
        <v>#DIV/0!</v>
      </c>
      <c r="AX24" s="83" t="e">
        <f t="shared" si="13"/>
        <v>#DIV/0!</v>
      </c>
    </row>
    <row r="25" spans="1:50">
      <c r="A25" s="30">
        <v>15</v>
      </c>
      <c r="B25" s="34" t="str">
        <f>VLOOKUP(A25,INPUT!A23:B60,2,FALSE)</f>
        <v>Formalejo, Leslie an De Luna</v>
      </c>
      <c r="C25" s="32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41"/>
      <c r="R25" s="30">
        <f t="shared" si="0"/>
        <v>0</v>
      </c>
      <c r="S25" s="46">
        <f t="shared" si="14"/>
        <v>0</v>
      </c>
      <c r="T25" s="51">
        <f t="shared" si="1"/>
        <v>0</v>
      </c>
      <c r="U25" s="32"/>
      <c r="V25" s="26"/>
      <c r="W25" s="26"/>
      <c r="X25" s="26"/>
      <c r="Y25" s="26"/>
      <c r="Z25" s="26"/>
      <c r="AA25" s="26"/>
      <c r="AB25" s="26"/>
      <c r="AC25" s="26"/>
      <c r="AD25" s="41"/>
      <c r="AE25" s="30">
        <f t="shared" si="2"/>
        <v>0</v>
      </c>
      <c r="AF25" s="49">
        <f t="shared" si="3"/>
        <v>0</v>
      </c>
      <c r="AG25" s="58">
        <f t="shared" si="4"/>
        <v>0</v>
      </c>
      <c r="AH25" s="67" t="e">
        <f>VLOOKUP(A25,'ATTENDANCE SHEET'!A25:CZ62,104,FALSE)*100</f>
        <v>#DIV/0!</v>
      </c>
      <c r="AI25" s="32"/>
      <c r="AJ25" s="26"/>
      <c r="AK25" s="26"/>
      <c r="AL25" s="41"/>
      <c r="AM25" s="73" t="e">
        <f t="shared" si="5"/>
        <v>#DIV/0!</v>
      </c>
      <c r="AN25" s="49" t="e">
        <f t="shared" si="6"/>
        <v>#DIV/0!</v>
      </c>
      <c r="AO25" s="56" t="e">
        <f t="shared" si="7"/>
        <v>#DIV/0!</v>
      </c>
      <c r="AP25" s="32"/>
      <c r="AQ25" s="27"/>
      <c r="AR25" s="30"/>
      <c r="AS25" s="49">
        <f t="shared" si="8"/>
        <v>0</v>
      </c>
      <c r="AT25" s="58">
        <f t="shared" si="9"/>
        <v>0</v>
      </c>
      <c r="AU25" s="78" t="e">
        <f t="shared" si="10"/>
        <v>#DIV/0!</v>
      </c>
      <c r="AV25" s="49" t="e">
        <f t="shared" si="11"/>
        <v>#DIV/0!</v>
      </c>
      <c r="AW25" s="69" t="e">
        <f t="shared" si="12"/>
        <v>#DIV/0!</v>
      </c>
      <c r="AX25" s="83" t="e">
        <f t="shared" si="13"/>
        <v>#DIV/0!</v>
      </c>
    </row>
    <row r="26" spans="1:50">
      <c r="A26" s="30">
        <v>16</v>
      </c>
      <c r="B26" s="34" t="str">
        <f>VLOOKUP(A26,INPUT!A24:B61,2,FALSE)</f>
        <v>Glodoviza, John Lorenz Ayaton</v>
      </c>
      <c r="C26" s="32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1"/>
      <c r="R26" s="30">
        <f t="shared" si="0"/>
        <v>0</v>
      </c>
      <c r="S26" s="46">
        <f t="shared" si="14"/>
        <v>0</v>
      </c>
      <c r="T26" s="51">
        <f t="shared" si="1"/>
        <v>0</v>
      </c>
      <c r="U26" s="32"/>
      <c r="V26" s="26"/>
      <c r="W26" s="26"/>
      <c r="X26" s="26"/>
      <c r="Y26" s="26"/>
      <c r="Z26" s="26"/>
      <c r="AA26" s="26"/>
      <c r="AB26" s="26"/>
      <c r="AC26" s="26"/>
      <c r="AD26" s="41"/>
      <c r="AE26" s="30">
        <f t="shared" si="2"/>
        <v>0</v>
      </c>
      <c r="AF26" s="49">
        <f t="shared" si="3"/>
        <v>0</v>
      </c>
      <c r="AG26" s="58">
        <f t="shared" si="4"/>
        <v>0</v>
      </c>
      <c r="AH26" s="67" t="e">
        <f>VLOOKUP(A26,'ATTENDANCE SHEET'!A26:CZ63,104,FALSE)*100</f>
        <v>#DIV/0!</v>
      </c>
      <c r="AI26" s="32"/>
      <c r="AJ26" s="26"/>
      <c r="AK26" s="26"/>
      <c r="AL26" s="41"/>
      <c r="AM26" s="73" t="e">
        <f t="shared" si="5"/>
        <v>#DIV/0!</v>
      </c>
      <c r="AN26" s="49" t="e">
        <f t="shared" si="6"/>
        <v>#DIV/0!</v>
      </c>
      <c r="AO26" s="56" t="e">
        <f t="shared" si="7"/>
        <v>#DIV/0!</v>
      </c>
      <c r="AP26" s="32"/>
      <c r="AQ26" s="27"/>
      <c r="AR26" s="30"/>
      <c r="AS26" s="49">
        <f t="shared" si="8"/>
        <v>0</v>
      </c>
      <c r="AT26" s="58">
        <f t="shared" si="9"/>
        <v>0</v>
      </c>
      <c r="AU26" s="78" t="e">
        <f t="shared" si="10"/>
        <v>#DIV/0!</v>
      </c>
      <c r="AV26" s="49" t="e">
        <f t="shared" si="11"/>
        <v>#DIV/0!</v>
      </c>
      <c r="AW26" s="69" t="e">
        <f t="shared" si="12"/>
        <v>#DIV/0!</v>
      </c>
      <c r="AX26" s="83" t="e">
        <f t="shared" si="13"/>
        <v>#DIV/0!</v>
      </c>
    </row>
    <row r="27" spans="1:50">
      <c r="A27" s="30">
        <v>17</v>
      </c>
      <c r="B27" s="34" t="str">
        <f>VLOOKUP(A27,INPUT!A25:B62,2,FALSE)</f>
        <v>Gunay, CherryRose Duenas</v>
      </c>
      <c r="C27" s="3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41"/>
      <c r="R27" s="30">
        <f t="shared" si="0"/>
        <v>0</v>
      </c>
      <c r="S27" s="46">
        <f t="shared" si="14"/>
        <v>0</v>
      </c>
      <c r="T27" s="51">
        <f t="shared" si="1"/>
        <v>0</v>
      </c>
      <c r="U27" s="32"/>
      <c r="V27" s="26"/>
      <c r="W27" s="26"/>
      <c r="X27" s="26"/>
      <c r="Y27" s="26"/>
      <c r="Z27" s="26"/>
      <c r="AA27" s="26"/>
      <c r="AB27" s="26"/>
      <c r="AC27" s="26"/>
      <c r="AD27" s="41"/>
      <c r="AE27" s="30">
        <f t="shared" si="2"/>
        <v>0</v>
      </c>
      <c r="AF27" s="49">
        <f t="shared" si="3"/>
        <v>0</v>
      </c>
      <c r="AG27" s="58">
        <f t="shared" si="4"/>
        <v>0</v>
      </c>
      <c r="AH27" s="67" t="e">
        <f>VLOOKUP(A27,'ATTENDANCE SHEET'!A27:CZ64,104,FALSE)*100</f>
        <v>#DIV/0!</v>
      </c>
      <c r="AI27" s="32"/>
      <c r="AJ27" s="26"/>
      <c r="AK27" s="26"/>
      <c r="AL27" s="41"/>
      <c r="AM27" s="73" t="e">
        <f t="shared" si="5"/>
        <v>#DIV/0!</v>
      </c>
      <c r="AN27" s="49" t="e">
        <f t="shared" si="6"/>
        <v>#DIV/0!</v>
      </c>
      <c r="AO27" s="56" t="e">
        <f t="shared" si="7"/>
        <v>#DIV/0!</v>
      </c>
      <c r="AP27" s="32"/>
      <c r="AQ27" s="27"/>
      <c r="AR27" s="30"/>
      <c r="AS27" s="49">
        <f t="shared" si="8"/>
        <v>0</v>
      </c>
      <c r="AT27" s="58">
        <f t="shared" si="9"/>
        <v>0</v>
      </c>
      <c r="AU27" s="78" t="e">
        <f t="shared" si="10"/>
        <v>#DIV/0!</v>
      </c>
      <c r="AV27" s="49" t="e">
        <f t="shared" si="11"/>
        <v>#DIV/0!</v>
      </c>
      <c r="AW27" s="69" t="e">
        <f t="shared" si="12"/>
        <v>#DIV/0!</v>
      </c>
      <c r="AX27" s="83" t="e">
        <f t="shared" si="13"/>
        <v>#DIV/0!</v>
      </c>
    </row>
    <row r="28" spans="1:50">
      <c r="A28" s="30">
        <v>18</v>
      </c>
      <c r="B28" s="34" t="str">
        <f>VLOOKUP(A28,INPUT!A26:B63,2,FALSE)</f>
        <v>Hernandez, Norilyn Escamillas</v>
      </c>
      <c r="C28" s="32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41"/>
      <c r="R28" s="30">
        <f t="shared" si="0"/>
        <v>0</v>
      </c>
      <c r="S28" s="46">
        <f t="shared" si="14"/>
        <v>0</v>
      </c>
      <c r="T28" s="51">
        <f t="shared" si="1"/>
        <v>0</v>
      </c>
      <c r="U28" s="32"/>
      <c r="V28" s="26"/>
      <c r="W28" s="26"/>
      <c r="X28" s="26"/>
      <c r="Y28" s="26"/>
      <c r="Z28" s="26"/>
      <c r="AA28" s="26"/>
      <c r="AB28" s="26"/>
      <c r="AC28" s="26"/>
      <c r="AD28" s="41"/>
      <c r="AE28" s="30">
        <f t="shared" si="2"/>
        <v>0</v>
      </c>
      <c r="AF28" s="49">
        <f t="shared" si="3"/>
        <v>0</v>
      </c>
      <c r="AG28" s="58">
        <f t="shared" si="4"/>
        <v>0</v>
      </c>
      <c r="AH28" s="67" t="e">
        <f>VLOOKUP(A28,'ATTENDANCE SHEET'!A28:CZ65,104,FALSE)*100</f>
        <v>#DIV/0!</v>
      </c>
      <c r="AI28" s="32"/>
      <c r="AJ28" s="26"/>
      <c r="AK28" s="26"/>
      <c r="AL28" s="41"/>
      <c r="AM28" s="73" t="e">
        <f t="shared" si="5"/>
        <v>#DIV/0!</v>
      </c>
      <c r="AN28" s="49" t="e">
        <f t="shared" si="6"/>
        <v>#DIV/0!</v>
      </c>
      <c r="AO28" s="56" t="e">
        <f t="shared" si="7"/>
        <v>#DIV/0!</v>
      </c>
      <c r="AP28" s="32"/>
      <c r="AQ28" s="27"/>
      <c r="AR28" s="30"/>
      <c r="AS28" s="49">
        <f t="shared" si="8"/>
        <v>0</v>
      </c>
      <c r="AT28" s="58">
        <f t="shared" si="9"/>
        <v>0</v>
      </c>
      <c r="AU28" s="78" t="e">
        <f t="shared" si="10"/>
        <v>#DIV/0!</v>
      </c>
      <c r="AV28" s="49" t="e">
        <f t="shared" si="11"/>
        <v>#DIV/0!</v>
      </c>
      <c r="AW28" s="69" t="e">
        <f t="shared" si="12"/>
        <v>#DIV/0!</v>
      </c>
      <c r="AX28" s="83" t="e">
        <f t="shared" si="13"/>
        <v>#DIV/0!</v>
      </c>
    </row>
    <row r="29" spans="1:50">
      <c r="A29" s="30">
        <v>19</v>
      </c>
      <c r="B29" s="34" t="str">
        <f>VLOOKUP(A29,INPUT!A27:B64,2,FALSE)</f>
        <v>Libranda, Joey Alva</v>
      </c>
      <c r="C29" s="32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41"/>
      <c r="R29" s="30">
        <f t="shared" si="0"/>
        <v>0</v>
      </c>
      <c r="S29" s="46">
        <f t="shared" si="14"/>
        <v>0</v>
      </c>
      <c r="T29" s="51">
        <f t="shared" si="1"/>
        <v>0</v>
      </c>
      <c r="U29" s="32"/>
      <c r="V29" s="26"/>
      <c r="W29" s="26"/>
      <c r="X29" s="26"/>
      <c r="Y29" s="26"/>
      <c r="Z29" s="26"/>
      <c r="AA29" s="26"/>
      <c r="AB29" s="26"/>
      <c r="AC29" s="26"/>
      <c r="AD29" s="41"/>
      <c r="AE29" s="30">
        <f t="shared" si="2"/>
        <v>0</v>
      </c>
      <c r="AF29" s="49">
        <f t="shared" si="3"/>
        <v>0</v>
      </c>
      <c r="AG29" s="58">
        <f t="shared" si="4"/>
        <v>0</v>
      </c>
      <c r="AH29" s="67" t="e">
        <f>VLOOKUP(A29,'ATTENDANCE SHEET'!A29:CZ66,104,FALSE)*100</f>
        <v>#DIV/0!</v>
      </c>
      <c r="AI29" s="32"/>
      <c r="AJ29" s="26"/>
      <c r="AK29" s="26"/>
      <c r="AL29" s="41"/>
      <c r="AM29" s="73" t="e">
        <f t="shared" si="5"/>
        <v>#DIV/0!</v>
      </c>
      <c r="AN29" s="49" t="e">
        <f t="shared" si="6"/>
        <v>#DIV/0!</v>
      </c>
      <c r="AO29" s="56" t="e">
        <f t="shared" si="7"/>
        <v>#DIV/0!</v>
      </c>
      <c r="AP29" s="32"/>
      <c r="AQ29" s="27"/>
      <c r="AR29" s="30"/>
      <c r="AS29" s="49">
        <f t="shared" si="8"/>
        <v>0</v>
      </c>
      <c r="AT29" s="58">
        <f t="shared" si="9"/>
        <v>0</v>
      </c>
      <c r="AU29" s="78" t="e">
        <f t="shared" si="10"/>
        <v>#DIV/0!</v>
      </c>
      <c r="AV29" s="49" t="e">
        <f t="shared" si="11"/>
        <v>#DIV/0!</v>
      </c>
      <c r="AW29" s="69" t="e">
        <f t="shared" si="12"/>
        <v>#DIV/0!</v>
      </c>
      <c r="AX29" s="83" t="e">
        <f t="shared" si="13"/>
        <v>#DIV/0!</v>
      </c>
    </row>
    <row r="30" spans="1:50">
      <c r="A30" s="30">
        <v>20</v>
      </c>
      <c r="B30" s="34" t="str">
        <f>VLOOKUP(A30,INPUT!A28:B65,2,FALSE)</f>
        <v>Malubay, Crisha Mae Aquino</v>
      </c>
      <c r="C30" s="32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41"/>
      <c r="R30" s="30">
        <f t="shared" si="0"/>
        <v>0</v>
      </c>
      <c r="S30" s="46">
        <f t="shared" si="14"/>
        <v>0</v>
      </c>
      <c r="T30" s="51">
        <f t="shared" si="1"/>
        <v>0</v>
      </c>
      <c r="U30" s="32"/>
      <c r="V30" s="26"/>
      <c r="W30" s="26"/>
      <c r="X30" s="26"/>
      <c r="Y30" s="26"/>
      <c r="Z30" s="26"/>
      <c r="AA30" s="26"/>
      <c r="AB30" s="26"/>
      <c r="AC30" s="26"/>
      <c r="AD30" s="41"/>
      <c r="AE30" s="30">
        <f t="shared" si="2"/>
        <v>0</v>
      </c>
      <c r="AF30" s="49">
        <f t="shared" si="3"/>
        <v>0</v>
      </c>
      <c r="AG30" s="58">
        <f t="shared" si="4"/>
        <v>0</v>
      </c>
      <c r="AH30" s="67" t="e">
        <f>VLOOKUP(A30,'ATTENDANCE SHEET'!A30:CZ67,104,FALSE)*100</f>
        <v>#DIV/0!</v>
      </c>
      <c r="AI30" s="32"/>
      <c r="AJ30" s="26"/>
      <c r="AK30" s="26"/>
      <c r="AL30" s="41"/>
      <c r="AM30" s="73" t="e">
        <f t="shared" si="5"/>
        <v>#DIV/0!</v>
      </c>
      <c r="AN30" s="49" t="e">
        <f t="shared" si="6"/>
        <v>#DIV/0!</v>
      </c>
      <c r="AO30" s="56" t="e">
        <f t="shared" si="7"/>
        <v>#DIV/0!</v>
      </c>
      <c r="AP30" s="32"/>
      <c r="AQ30" s="27"/>
      <c r="AR30" s="30"/>
      <c r="AS30" s="49">
        <f t="shared" si="8"/>
        <v>0</v>
      </c>
      <c r="AT30" s="58">
        <f t="shared" si="9"/>
        <v>0</v>
      </c>
      <c r="AU30" s="78" t="e">
        <f t="shared" si="10"/>
        <v>#DIV/0!</v>
      </c>
      <c r="AV30" s="49" t="e">
        <f t="shared" si="11"/>
        <v>#DIV/0!</v>
      </c>
      <c r="AW30" s="69" t="e">
        <f t="shared" si="12"/>
        <v>#DIV/0!</v>
      </c>
      <c r="AX30" s="83" t="e">
        <f t="shared" si="13"/>
        <v>#DIV/0!</v>
      </c>
    </row>
    <row r="31" spans="1:50">
      <c r="A31" s="30">
        <v>21</v>
      </c>
      <c r="B31" s="34" t="str">
        <f>VLOOKUP(A31,INPUT!A29:B66,2,FALSE)</f>
        <v>Mecija, Brent Paul Obleada</v>
      </c>
      <c r="C31" s="32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41"/>
      <c r="R31" s="30">
        <f t="shared" si="0"/>
        <v>0</v>
      </c>
      <c r="S31" s="46">
        <f t="shared" si="14"/>
        <v>0</v>
      </c>
      <c r="T31" s="51">
        <f t="shared" si="1"/>
        <v>0</v>
      </c>
      <c r="U31" s="32"/>
      <c r="V31" s="26"/>
      <c r="W31" s="26"/>
      <c r="X31" s="26"/>
      <c r="Y31" s="26"/>
      <c r="Z31" s="26"/>
      <c r="AA31" s="26"/>
      <c r="AB31" s="26"/>
      <c r="AC31" s="26"/>
      <c r="AD31" s="41"/>
      <c r="AE31" s="30">
        <f t="shared" si="2"/>
        <v>0</v>
      </c>
      <c r="AF31" s="49">
        <f t="shared" si="3"/>
        <v>0</v>
      </c>
      <c r="AG31" s="58">
        <f t="shared" si="4"/>
        <v>0</v>
      </c>
      <c r="AH31" s="67" t="e">
        <f>VLOOKUP(A31,'ATTENDANCE SHEET'!A31:CZ68,104,FALSE)*100</f>
        <v>#DIV/0!</v>
      </c>
      <c r="AI31" s="32"/>
      <c r="AJ31" s="26"/>
      <c r="AK31" s="26"/>
      <c r="AL31" s="41"/>
      <c r="AM31" s="73" t="e">
        <f t="shared" si="5"/>
        <v>#DIV/0!</v>
      </c>
      <c r="AN31" s="49" t="e">
        <f t="shared" si="6"/>
        <v>#DIV/0!</v>
      </c>
      <c r="AO31" s="56" t="e">
        <f t="shared" si="7"/>
        <v>#DIV/0!</v>
      </c>
      <c r="AP31" s="32"/>
      <c r="AQ31" s="27"/>
      <c r="AR31" s="30"/>
      <c r="AS31" s="49">
        <f t="shared" si="8"/>
        <v>0</v>
      </c>
      <c r="AT31" s="58">
        <f t="shared" si="9"/>
        <v>0</v>
      </c>
      <c r="AU31" s="78" t="e">
        <f t="shared" si="10"/>
        <v>#DIV/0!</v>
      </c>
      <c r="AV31" s="49" t="e">
        <f t="shared" si="11"/>
        <v>#DIV/0!</v>
      </c>
      <c r="AW31" s="69" t="e">
        <f t="shared" si="12"/>
        <v>#DIV/0!</v>
      </c>
      <c r="AX31" s="83" t="e">
        <f t="shared" si="13"/>
        <v>#DIV/0!</v>
      </c>
    </row>
    <row r="32" spans="1:50">
      <c r="A32" s="30">
        <v>22</v>
      </c>
      <c r="B32" s="34" t="str">
        <f>VLOOKUP(A32,INPUT!A30:B67,2,FALSE)</f>
        <v>Mendoza, Maria Ellyz</v>
      </c>
      <c r="C32" s="32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41"/>
      <c r="R32" s="30">
        <f t="shared" si="0"/>
        <v>0</v>
      </c>
      <c r="S32" s="46">
        <f t="shared" si="14"/>
        <v>0</v>
      </c>
      <c r="T32" s="51">
        <f t="shared" si="1"/>
        <v>0</v>
      </c>
      <c r="U32" s="32"/>
      <c r="V32" s="26"/>
      <c r="W32" s="26"/>
      <c r="X32" s="26"/>
      <c r="Y32" s="26"/>
      <c r="Z32" s="26"/>
      <c r="AA32" s="26"/>
      <c r="AB32" s="26"/>
      <c r="AC32" s="26"/>
      <c r="AD32" s="41"/>
      <c r="AE32" s="30">
        <f t="shared" si="2"/>
        <v>0</v>
      </c>
      <c r="AF32" s="49">
        <f t="shared" si="3"/>
        <v>0</v>
      </c>
      <c r="AG32" s="58">
        <f t="shared" si="4"/>
        <v>0</v>
      </c>
      <c r="AH32" s="67" t="e">
        <f>VLOOKUP(A32,'ATTENDANCE SHEET'!A32:CZ69,104,FALSE)*100</f>
        <v>#DIV/0!</v>
      </c>
      <c r="AI32" s="32"/>
      <c r="AJ32" s="26"/>
      <c r="AK32" s="26"/>
      <c r="AL32" s="41"/>
      <c r="AM32" s="73" t="e">
        <f t="shared" si="5"/>
        <v>#DIV/0!</v>
      </c>
      <c r="AN32" s="49" t="e">
        <f t="shared" si="6"/>
        <v>#DIV/0!</v>
      </c>
      <c r="AO32" s="56" t="e">
        <f t="shared" si="7"/>
        <v>#DIV/0!</v>
      </c>
      <c r="AP32" s="32"/>
      <c r="AQ32" s="27"/>
      <c r="AR32" s="30"/>
      <c r="AS32" s="49">
        <f t="shared" si="8"/>
        <v>0</v>
      </c>
      <c r="AT32" s="58">
        <f t="shared" si="9"/>
        <v>0</v>
      </c>
      <c r="AU32" s="78" t="e">
        <f t="shared" si="10"/>
        <v>#DIV/0!</v>
      </c>
      <c r="AV32" s="49" t="e">
        <f t="shared" si="11"/>
        <v>#DIV/0!</v>
      </c>
      <c r="AW32" s="69" t="e">
        <f t="shared" si="12"/>
        <v>#DIV/0!</v>
      </c>
      <c r="AX32" s="83" t="e">
        <f t="shared" si="13"/>
        <v>#DIV/0!</v>
      </c>
    </row>
    <row r="33" spans="1:50">
      <c r="A33" s="30">
        <v>23</v>
      </c>
      <c r="B33" s="34" t="str">
        <f>VLOOKUP(A33,INPUT!A31:B68,2,FALSE)</f>
        <v>Orbeta, Ramielle Antonette Ravina</v>
      </c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41"/>
      <c r="R33" s="30">
        <f t="shared" si="0"/>
        <v>0</v>
      </c>
      <c r="S33" s="46">
        <f t="shared" si="14"/>
        <v>0</v>
      </c>
      <c r="T33" s="51">
        <f t="shared" si="1"/>
        <v>0</v>
      </c>
      <c r="U33" s="32"/>
      <c r="V33" s="26"/>
      <c r="W33" s="26"/>
      <c r="X33" s="26"/>
      <c r="Y33" s="26"/>
      <c r="Z33" s="26"/>
      <c r="AA33" s="26"/>
      <c r="AB33" s="26"/>
      <c r="AC33" s="26"/>
      <c r="AD33" s="41"/>
      <c r="AE33" s="30">
        <f t="shared" si="2"/>
        <v>0</v>
      </c>
      <c r="AF33" s="49">
        <f t="shared" si="3"/>
        <v>0</v>
      </c>
      <c r="AG33" s="58">
        <f t="shared" si="4"/>
        <v>0</v>
      </c>
      <c r="AH33" s="67" t="e">
        <f>VLOOKUP(A33,'ATTENDANCE SHEET'!A33:CZ70,104,FALSE)*100</f>
        <v>#DIV/0!</v>
      </c>
      <c r="AI33" s="32"/>
      <c r="AJ33" s="26"/>
      <c r="AK33" s="26"/>
      <c r="AL33" s="41"/>
      <c r="AM33" s="73" t="e">
        <f t="shared" si="5"/>
        <v>#DIV/0!</v>
      </c>
      <c r="AN33" s="49" t="e">
        <f t="shared" si="6"/>
        <v>#DIV/0!</v>
      </c>
      <c r="AO33" s="56" t="e">
        <f t="shared" si="7"/>
        <v>#DIV/0!</v>
      </c>
      <c r="AP33" s="32"/>
      <c r="AQ33" s="27"/>
      <c r="AR33" s="30"/>
      <c r="AS33" s="49">
        <f t="shared" si="8"/>
        <v>0</v>
      </c>
      <c r="AT33" s="58">
        <f t="shared" si="9"/>
        <v>0</v>
      </c>
      <c r="AU33" s="78" t="e">
        <f t="shared" si="10"/>
        <v>#DIV/0!</v>
      </c>
      <c r="AV33" s="49" t="e">
        <f t="shared" si="11"/>
        <v>#DIV/0!</v>
      </c>
      <c r="AW33" s="69" t="e">
        <f t="shared" si="12"/>
        <v>#DIV/0!</v>
      </c>
      <c r="AX33" s="83" t="e">
        <f t="shared" si="13"/>
        <v>#DIV/0!</v>
      </c>
    </row>
    <row r="34" spans="1:50">
      <c r="A34" s="30">
        <v>24</v>
      </c>
      <c r="B34" s="34" t="str">
        <f>VLOOKUP(A34,INPUT!A32:B69,2,FALSE)</f>
        <v>Par, Jeffrey Gocalen</v>
      </c>
      <c r="C34" s="32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41"/>
      <c r="R34" s="30">
        <f t="shared" si="0"/>
        <v>0</v>
      </c>
      <c r="S34" s="46">
        <f t="shared" si="14"/>
        <v>0</v>
      </c>
      <c r="T34" s="51">
        <f t="shared" si="1"/>
        <v>0</v>
      </c>
      <c r="U34" s="32"/>
      <c r="V34" s="26"/>
      <c r="W34" s="26"/>
      <c r="X34" s="26"/>
      <c r="Y34" s="26"/>
      <c r="Z34" s="26"/>
      <c r="AA34" s="26"/>
      <c r="AB34" s="26"/>
      <c r="AC34" s="26"/>
      <c r="AD34" s="41"/>
      <c r="AE34" s="30">
        <f t="shared" si="2"/>
        <v>0</v>
      </c>
      <c r="AF34" s="49">
        <f t="shared" si="3"/>
        <v>0</v>
      </c>
      <c r="AG34" s="58">
        <f t="shared" si="4"/>
        <v>0</v>
      </c>
      <c r="AH34" s="67" t="e">
        <f>VLOOKUP(A34,'ATTENDANCE SHEET'!A34:CZ71,104,FALSE)*100</f>
        <v>#DIV/0!</v>
      </c>
      <c r="AI34" s="32"/>
      <c r="AJ34" s="26"/>
      <c r="AK34" s="26"/>
      <c r="AL34" s="41"/>
      <c r="AM34" s="73" t="e">
        <f t="shared" si="5"/>
        <v>#DIV/0!</v>
      </c>
      <c r="AN34" s="49" t="e">
        <f t="shared" si="6"/>
        <v>#DIV/0!</v>
      </c>
      <c r="AO34" s="56" t="e">
        <f t="shared" si="7"/>
        <v>#DIV/0!</v>
      </c>
      <c r="AP34" s="32"/>
      <c r="AQ34" s="27"/>
      <c r="AR34" s="30"/>
      <c r="AS34" s="49">
        <f t="shared" si="8"/>
        <v>0</v>
      </c>
      <c r="AT34" s="58">
        <f t="shared" si="9"/>
        <v>0</v>
      </c>
      <c r="AU34" s="78" t="e">
        <f t="shared" si="10"/>
        <v>#DIV/0!</v>
      </c>
      <c r="AV34" s="49" t="e">
        <f t="shared" si="11"/>
        <v>#DIV/0!</v>
      </c>
      <c r="AW34" s="69" t="e">
        <f t="shared" si="12"/>
        <v>#DIV/0!</v>
      </c>
      <c r="AX34" s="83" t="e">
        <f t="shared" si="13"/>
        <v>#DIV/0!</v>
      </c>
    </row>
    <row r="35" spans="1:50">
      <c r="A35" s="30">
        <v>25</v>
      </c>
      <c r="B35" s="34" t="str">
        <f>VLOOKUP(A35,INPUT!A33:B70,2,FALSE)</f>
        <v>Parian, Iyah Karel Bendo</v>
      </c>
      <c r="C35" s="32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41"/>
      <c r="R35" s="30">
        <f t="shared" si="0"/>
        <v>0</v>
      </c>
      <c r="S35" s="46">
        <f t="shared" si="14"/>
        <v>0</v>
      </c>
      <c r="T35" s="51">
        <f t="shared" si="1"/>
        <v>0</v>
      </c>
      <c r="U35" s="32"/>
      <c r="V35" s="26"/>
      <c r="W35" s="26"/>
      <c r="X35" s="26"/>
      <c r="Y35" s="26"/>
      <c r="Z35" s="26"/>
      <c r="AA35" s="26"/>
      <c r="AB35" s="26"/>
      <c r="AC35" s="26"/>
      <c r="AD35" s="41"/>
      <c r="AE35" s="30">
        <f t="shared" si="2"/>
        <v>0</v>
      </c>
      <c r="AF35" s="49">
        <f t="shared" si="3"/>
        <v>0</v>
      </c>
      <c r="AG35" s="58">
        <f t="shared" si="4"/>
        <v>0</v>
      </c>
      <c r="AH35" s="67" t="e">
        <f>VLOOKUP(A35,'ATTENDANCE SHEET'!A35:CZ72,104,FALSE)*100</f>
        <v>#DIV/0!</v>
      </c>
      <c r="AI35" s="32"/>
      <c r="AJ35" s="26"/>
      <c r="AK35" s="26"/>
      <c r="AL35" s="41"/>
      <c r="AM35" s="73" t="e">
        <f t="shared" si="5"/>
        <v>#DIV/0!</v>
      </c>
      <c r="AN35" s="49" t="e">
        <f t="shared" si="6"/>
        <v>#DIV/0!</v>
      </c>
      <c r="AO35" s="56" t="e">
        <f t="shared" si="7"/>
        <v>#DIV/0!</v>
      </c>
      <c r="AP35" s="32"/>
      <c r="AQ35" s="27"/>
      <c r="AR35" s="30"/>
      <c r="AS35" s="49">
        <f t="shared" si="8"/>
        <v>0</v>
      </c>
      <c r="AT35" s="58">
        <f t="shared" si="9"/>
        <v>0</v>
      </c>
      <c r="AU35" s="78" t="e">
        <f t="shared" si="10"/>
        <v>#DIV/0!</v>
      </c>
      <c r="AV35" s="49" t="e">
        <f t="shared" si="11"/>
        <v>#DIV/0!</v>
      </c>
      <c r="AW35" s="69" t="e">
        <f t="shared" si="12"/>
        <v>#DIV/0!</v>
      </c>
      <c r="AX35" s="83" t="e">
        <f t="shared" si="13"/>
        <v>#DIV/0!</v>
      </c>
    </row>
    <row r="36" spans="1:50">
      <c r="A36" s="30">
        <v>26</v>
      </c>
      <c r="B36" s="34" t="str">
        <f>VLOOKUP(A36,INPUT!A34:B71,2,FALSE)</f>
        <v>Paroan, Yosefa Perry R.</v>
      </c>
      <c r="C36" s="32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41"/>
      <c r="R36" s="30">
        <f t="shared" si="0"/>
        <v>0</v>
      </c>
      <c r="S36" s="46">
        <f t="shared" si="14"/>
        <v>0</v>
      </c>
      <c r="T36" s="51">
        <f t="shared" si="1"/>
        <v>0</v>
      </c>
      <c r="U36" s="32"/>
      <c r="V36" s="26"/>
      <c r="W36" s="26"/>
      <c r="X36" s="26"/>
      <c r="Y36" s="26"/>
      <c r="Z36" s="26"/>
      <c r="AA36" s="26"/>
      <c r="AB36" s="26"/>
      <c r="AC36" s="26"/>
      <c r="AD36" s="41"/>
      <c r="AE36" s="30">
        <f t="shared" si="2"/>
        <v>0</v>
      </c>
      <c r="AF36" s="49">
        <f t="shared" si="3"/>
        <v>0</v>
      </c>
      <c r="AG36" s="58">
        <f t="shared" si="4"/>
        <v>0</v>
      </c>
      <c r="AH36" s="67" t="e">
        <f>VLOOKUP(A36,'ATTENDANCE SHEET'!A36:CZ73,104,FALSE)*100</f>
        <v>#DIV/0!</v>
      </c>
      <c r="AI36" s="32"/>
      <c r="AJ36" s="26"/>
      <c r="AK36" s="26"/>
      <c r="AL36" s="41"/>
      <c r="AM36" s="73" t="e">
        <f t="shared" si="5"/>
        <v>#DIV/0!</v>
      </c>
      <c r="AN36" s="49" t="e">
        <f t="shared" si="6"/>
        <v>#DIV/0!</v>
      </c>
      <c r="AO36" s="56" t="e">
        <f t="shared" si="7"/>
        <v>#DIV/0!</v>
      </c>
      <c r="AP36" s="32"/>
      <c r="AQ36" s="27"/>
      <c r="AR36" s="30"/>
      <c r="AS36" s="49">
        <f t="shared" si="8"/>
        <v>0</v>
      </c>
      <c r="AT36" s="58">
        <f t="shared" si="9"/>
        <v>0</v>
      </c>
      <c r="AU36" s="78" t="e">
        <f t="shared" si="10"/>
        <v>#DIV/0!</v>
      </c>
      <c r="AV36" s="49" t="e">
        <f t="shared" si="11"/>
        <v>#DIV/0!</v>
      </c>
      <c r="AW36" s="69" t="e">
        <f t="shared" si="12"/>
        <v>#DIV/0!</v>
      </c>
      <c r="AX36" s="83" t="e">
        <f t="shared" si="13"/>
        <v>#DIV/0!</v>
      </c>
    </row>
    <row r="37" spans="1:50">
      <c r="A37" s="30">
        <v>27</v>
      </c>
      <c r="B37" s="34" t="str">
        <f>VLOOKUP(A37,INPUT!A35:B72,2,FALSE)</f>
        <v>Parungao, Laurence Aron Apoin</v>
      </c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41"/>
      <c r="R37" s="30">
        <f t="shared" si="0"/>
        <v>0</v>
      </c>
      <c r="S37" s="46">
        <f t="shared" si="14"/>
        <v>0</v>
      </c>
      <c r="T37" s="51">
        <f t="shared" si="1"/>
        <v>0</v>
      </c>
      <c r="U37" s="32"/>
      <c r="V37" s="26"/>
      <c r="W37" s="26"/>
      <c r="X37" s="26"/>
      <c r="Y37" s="26"/>
      <c r="Z37" s="26"/>
      <c r="AA37" s="26"/>
      <c r="AB37" s="26"/>
      <c r="AC37" s="26"/>
      <c r="AD37" s="41"/>
      <c r="AE37" s="30">
        <f t="shared" si="2"/>
        <v>0</v>
      </c>
      <c r="AF37" s="49">
        <f t="shared" si="3"/>
        <v>0</v>
      </c>
      <c r="AG37" s="58">
        <f t="shared" si="4"/>
        <v>0</v>
      </c>
      <c r="AH37" s="67" t="e">
        <f>VLOOKUP(A37,'ATTENDANCE SHEET'!A37:CZ74,104,FALSE)*100</f>
        <v>#DIV/0!</v>
      </c>
      <c r="AI37" s="32"/>
      <c r="AJ37" s="26"/>
      <c r="AK37" s="26"/>
      <c r="AL37" s="41"/>
      <c r="AM37" s="73" t="e">
        <f t="shared" si="5"/>
        <v>#DIV/0!</v>
      </c>
      <c r="AN37" s="49" t="e">
        <f t="shared" si="6"/>
        <v>#DIV/0!</v>
      </c>
      <c r="AO37" s="56" t="e">
        <f t="shared" si="7"/>
        <v>#DIV/0!</v>
      </c>
      <c r="AP37" s="32"/>
      <c r="AQ37" s="27"/>
      <c r="AR37" s="30"/>
      <c r="AS37" s="49">
        <f t="shared" si="8"/>
        <v>0</v>
      </c>
      <c r="AT37" s="58">
        <f t="shared" si="9"/>
        <v>0</v>
      </c>
      <c r="AU37" s="78" t="e">
        <f t="shared" si="10"/>
        <v>#DIV/0!</v>
      </c>
      <c r="AV37" s="49" t="e">
        <f t="shared" si="11"/>
        <v>#DIV/0!</v>
      </c>
      <c r="AW37" s="69" t="e">
        <f t="shared" si="12"/>
        <v>#DIV/0!</v>
      </c>
      <c r="AX37" s="83" t="e">
        <f t="shared" si="13"/>
        <v>#DIV/0!</v>
      </c>
    </row>
    <row r="38" spans="1:50">
      <c r="A38" s="30">
        <v>28</v>
      </c>
      <c r="B38" s="34" t="str">
        <f>VLOOKUP(A38,INPUT!A36:B73,2,FALSE)</f>
        <v>Peñarada, Ryan CJ Segui</v>
      </c>
      <c r="C38" s="32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41"/>
      <c r="R38" s="30">
        <f t="shared" si="0"/>
        <v>0</v>
      </c>
      <c r="S38" s="46">
        <f t="shared" si="14"/>
        <v>0</v>
      </c>
      <c r="T38" s="51">
        <f t="shared" si="1"/>
        <v>0</v>
      </c>
      <c r="U38" s="32"/>
      <c r="V38" s="26"/>
      <c r="W38" s="26"/>
      <c r="X38" s="26"/>
      <c r="Y38" s="26"/>
      <c r="Z38" s="26"/>
      <c r="AA38" s="26"/>
      <c r="AB38" s="26"/>
      <c r="AC38" s="26"/>
      <c r="AD38" s="41"/>
      <c r="AE38" s="30">
        <f t="shared" si="2"/>
        <v>0</v>
      </c>
      <c r="AF38" s="49">
        <f t="shared" si="3"/>
        <v>0</v>
      </c>
      <c r="AG38" s="58">
        <f t="shared" si="4"/>
        <v>0</v>
      </c>
      <c r="AH38" s="67" t="e">
        <f>VLOOKUP(A38,'ATTENDANCE SHEET'!A38:CZ75,104,FALSE)*100</f>
        <v>#DIV/0!</v>
      </c>
      <c r="AI38" s="32"/>
      <c r="AJ38" s="26"/>
      <c r="AK38" s="26"/>
      <c r="AL38" s="41"/>
      <c r="AM38" s="73" t="e">
        <f t="shared" si="5"/>
        <v>#DIV/0!</v>
      </c>
      <c r="AN38" s="49" t="e">
        <f t="shared" si="6"/>
        <v>#DIV/0!</v>
      </c>
      <c r="AO38" s="56" t="e">
        <f t="shared" si="7"/>
        <v>#DIV/0!</v>
      </c>
      <c r="AP38" s="32"/>
      <c r="AQ38" s="27"/>
      <c r="AR38" s="30"/>
      <c r="AS38" s="49">
        <f t="shared" si="8"/>
        <v>0</v>
      </c>
      <c r="AT38" s="58">
        <f t="shared" si="9"/>
        <v>0</v>
      </c>
      <c r="AU38" s="78" t="e">
        <f t="shared" si="10"/>
        <v>#DIV/0!</v>
      </c>
      <c r="AV38" s="49" t="e">
        <f t="shared" si="11"/>
        <v>#DIV/0!</v>
      </c>
      <c r="AW38" s="69" t="e">
        <f t="shared" si="12"/>
        <v>#DIV/0!</v>
      </c>
      <c r="AX38" s="83" t="e">
        <f t="shared" si="13"/>
        <v>#DIV/0!</v>
      </c>
    </row>
    <row r="39" spans="1:50">
      <c r="A39" s="30">
        <v>29</v>
      </c>
      <c r="B39" s="34" t="str">
        <f>VLOOKUP(A39,INPUT!A37:B74,2,FALSE)</f>
        <v>Periña, Iahnna Fielle Antone</v>
      </c>
      <c r="C39" s="32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41"/>
      <c r="R39" s="30">
        <f t="shared" si="0"/>
        <v>0</v>
      </c>
      <c r="S39" s="46">
        <f t="shared" si="14"/>
        <v>0</v>
      </c>
      <c r="T39" s="51">
        <f t="shared" si="1"/>
        <v>0</v>
      </c>
      <c r="U39" s="32"/>
      <c r="V39" s="26"/>
      <c r="W39" s="26"/>
      <c r="X39" s="26"/>
      <c r="Y39" s="26"/>
      <c r="Z39" s="26"/>
      <c r="AA39" s="26"/>
      <c r="AB39" s="26"/>
      <c r="AC39" s="26"/>
      <c r="AD39" s="41"/>
      <c r="AE39" s="30">
        <f t="shared" si="2"/>
        <v>0</v>
      </c>
      <c r="AF39" s="49">
        <f t="shared" si="3"/>
        <v>0</v>
      </c>
      <c r="AG39" s="58">
        <f t="shared" si="4"/>
        <v>0</v>
      </c>
      <c r="AH39" s="67" t="e">
        <f>VLOOKUP(A39,'ATTENDANCE SHEET'!A39:CZ76,104,FALSE)*100</f>
        <v>#DIV/0!</v>
      </c>
      <c r="AI39" s="32"/>
      <c r="AJ39" s="26"/>
      <c r="AK39" s="26"/>
      <c r="AL39" s="41"/>
      <c r="AM39" s="73" t="e">
        <f t="shared" si="5"/>
        <v>#DIV/0!</v>
      </c>
      <c r="AN39" s="49" t="e">
        <f t="shared" si="6"/>
        <v>#DIV/0!</v>
      </c>
      <c r="AO39" s="56" t="e">
        <f t="shared" si="7"/>
        <v>#DIV/0!</v>
      </c>
      <c r="AP39" s="32"/>
      <c r="AQ39" s="27"/>
      <c r="AR39" s="30"/>
      <c r="AS39" s="49">
        <f t="shared" si="8"/>
        <v>0</v>
      </c>
      <c r="AT39" s="58">
        <f t="shared" si="9"/>
        <v>0</v>
      </c>
      <c r="AU39" s="78" t="e">
        <f t="shared" si="10"/>
        <v>#DIV/0!</v>
      </c>
      <c r="AV39" s="49" t="e">
        <f t="shared" si="11"/>
        <v>#DIV/0!</v>
      </c>
      <c r="AW39" s="69" t="e">
        <f t="shared" si="12"/>
        <v>#DIV/0!</v>
      </c>
      <c r="AX39" s="83" t="e">
        <f t="shared" si="13"/>
        <v>#DIV/0!</v>
      </c>
    </row>
    <row r="40" spans="1:50">
      <c r="A40" s="30">
        <v>30</v>
      </c>
      <c r="B40" s="34" t="str">
        <f>VLOOKUP(A40,INPUT!A38:B75,2,FALSE)</f>
        <v>Pitas, Elaiza Belle Encallado</v>
      </c>
      <c r="C40" s="32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41"/>
      <c r="R40" s="30">
        <f t="shared" si="0"/>
        <v>0</v>
      </c>
      <c r="S40" s="46">
        <f t="shared" si="14"/>
        <v>0</v>
      </c>
      <c r="T40" s="51">
        <f t="shared" si="1"/>
        <v>0</v>
      </c>
      <c r="U40" s="32"/>
      <c r="V40" s="26"/>
      <c r="W40" s="26"/>
      <c r="X40" s="26"/>
      <c r="Y40" s="26"/>
      <c r="Z40" s="26"/>
      <c r="AA40" s="26"/>
      <c r="AB40" s="26"/>
      <c r="AC40" s="26"/>
      <c r="AD40" s="41"/>
      <c r="AE40" s="30">
        <f t="shared" si="2"/>
        <v>0</v>
      </c>
      <c r="AF40" s="49">
        <f t="shared" si="3"/>
        <v>0</v>
      </c>
      <c r="AG40" s="58">
        <f t="shared" si="4"/>
        <v>0</v>
      </c>
      <c r="AH40" s="67" t="e">
        <f>VLOOKUP(A40,'ATTENDANCE SHEET'!A40:CZ77,104,FALSE)*100</f>
        <v>#DIV/0!</v>
      </c>
      <c r="AI40" s="32"/>
      <c r="AJ40" s="26"/>
      <c r="AK40" s="26"/>
      <c r="AL40" s="41"/>
      <c r="AM40" s="73" t="e">
        <f t="shared" si="5"/>
        <v>#DIV/0!</v>
      </c>
      <c r="AN40" s="49" t="e">
        <f t="shared" si="6"/>
        <v>#DIV/0!</v>
      </c>
      <c r="AO40" s="56" t="e">
        <f t="shared" si="7"/>
        <v>#DIV/0!</v>
      </c>
      <c r="AP40" s="32"/>
      <c r="AQ40" s="27"/>
      <c r="AR40" s="30"/>
      <c r="AS40" s="49">
        <f t="shared" si="8"/>
        <v>0</v>
      </c>
      <c r="AT40" s="58">
        <f t="shared" si="9"/>
        <v>0</v>
      </c>
      <c r="AU40" s="78" t="e">
        <f t="shared" si="10"/>
        <v>#DIV/0!</v>
      </c>
      <c r="AV40" s="49" t="e">
        <f t="shared" si="11"/>
        <v>#DIV/0!</v>
      </c>
      <c r="AW40" s="69" t="e">
        <f t="shared" si="12"/>
        <v>#DIV/0!</v>
      </c>
      <c r="AX40" s="83" t="e">
        <f t="shared" si="13"/>
        <v>#DIV/0!</v>
      </c>
    </row>
    <row r="41" spans="1:50">
      <c r="A41" s="30">
        <v>31</v>
      </c>
      <c r="B41" s="34" t="str">
        <f>VLOOKUP(A41,INPUT!A39:B76,2,FALSE)</f>
        <v>Salvanera, Frenz Andrea Rosales</v>
      </c>
      <c r="C41" s="32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41"/>
      <c r="R41" s="30">
        <f t="shared" si="0"/>
        <v>0</v>
      </c>
      <c r="S41" s="46">
        <f t="shared" si="14"/>
        <v>0</v>
      </c>
      <c r="T41" s="51">
        <f t="shared" si="1"/>
        <v>0</v>
      </c>
      <c r="U41" s="32"/>
      <c r="V41" s="26"/>
      <c r="W41" s="26"/>
      <c r="X41" s="26"/>
      <c r="Y41" s="26"/>
      <c r="Z41" s="26"/>
      <c r="AA41" s="26"/>
      <c r="AB41" s="26"/>
      <c r="AC41" s="26"/>
      <c r="AD41" s="41"/>
      <c r="AE41" s="30">
        <f t="shared" si="2"/>
        <v>0</v>
      </c>
      <c r="AF41" s="49">
        <f t="shared" si="3"/>
        <v>0</v>
      </c>
      <c r="AG41" s="58">
        <f t="shared" si="4"/>
        <v>0</v>
      </c>
      <c r="AH41" s="67" t="e">
        <f>VLOOKUP(A41,'ATTENDANCE SHEET'!A41:CZ78,104,FALSE)*100</f>
        <v>#DIV/0!</v>
      </c>
      <c r="AI41" s="32"/>
      <c r="AJ41" s="26"/>
      <c r="AK41" s="26"/>
      <c r="AL41" s="41"/>
      <c r="AM41" s="73" t="e">
        <f t="shared" si="5"/>
        <v>#DIV/0!</v>
      </c>
      <c r="AN41" s="49" t="e">
        <f t="shared" si="6"/>
        <v>#DIV/0!</v>
      </c>
      <c r="AO41" s="56" t="e">
        <f t="shared" si="7"/>
        <v>#DIV/0!</v>
      </c>
      <c r="AP41" s="32"/>
      <c r="AQ41" s="27"/>
      <c r="AR41" s="30"/>
      <c r="AS41" s="49">
        <f t="shared" si="8"/>
        <v>0</v>
      </c>
      <c r="AT41" s="58">
        <f t="shared" si="9"/>
        <v>0</v>
      </c>
      <c r="AU41" s="78" t="e">
        <f t="shared" si="10"/>
        <v>#DIV/0!</v>
      </c>
      <c r="AV41" s="49" t="e">
        <f t="shared" si="11"/>
        <v>#DIV/0!</v>
      </c>
      <c r="AW41" s="69" t="e">
        <f t="shared" si="12"/>
        <v>#DIV/0!</v>
      </c>
      <c r="AX41" s="83" t="e">
        <f t="shared" si="13"/>
        <v>#DIV/0!</v>
      </c>
    </row>
    <row r="42" spans="1:50">
      <c r="A42" s="30">
        <v>32</v>
      </c>
      <c r="B42" s="34" t="str">
        <f>VLOOKUP(A42,INPUT!A40:B77,2,FALSE)</f>
        <v>Sante, John Felix Asis</v>
      </c>
      <c r="C42" s="32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41"/>
      <c r="R42" s="30">
        <f t="shared" si="0"/>
        <v>0</v>
      </c>
      <c r="S42" s="46">
        <f t="shared" si="14"/>
        <v>0</v>
      </c>
      <c r="T42" s="51">
        <f t="shared" si="1"/>
        <v>0</v>
      </c>
      <c r="U42" s="32"/>
      <c r="V42" s="26"/>
      <c r="W42" s="26"/>
      <c r="X42" s="26"/>
      <c r="Y42" s="26"/>
      <c r="Z42" s="26"/>
      <c r="AA42" s="26"/>
      <c r="AB42" s="26"/>
      <c r="AC42" s="26"/>
      <c r="AD42" s="41"/>
      <c r="AE42" s="30">
        <f t="shared" si="2"/>
        <v>0</v>
      </c>
      <c r="AF42" s="49">
        <f t="shared" si="3"/>
        <v>0</v>
      </c>
      <c r="AG42" s="58">
        <f t="shared" si="4"/>
        <v>0</v>
      </c>
      <c r="AH42" s="67" t="e">
        <f>VLOOKUP(A42,'ATTENDANCE SHEET'!A42:CZ79,104,FALSE)*100</f>
        <v>#DIV/0!</v>
      </c>
      <c r="AI42" s="32"/>
      <c r="AJ42" s="26"/>
      <c r="AK42" s="26"/>
      <c r="AL42" s="41"/>
      <c r="AM42" s="73" t="e">
        <f t="shared" si="5"/>
        <v>#DIV/0!</v>
      </c>
      <c r="AN42" s="49" t="e">
        <f t="shared" si="6"/>
        <v>#DIV/0!</v>
      </c>
      <c r="AO42" s="56" t="e">
        <f t="shared" si="7"/>
        <v>#DIV/0!</v>
      </c>
      <c r="AP42" s="32"/>
      <c r="AQ42" s="27"/>
      <c r="AR42" s="30"/>
      <c r="AS42" s="49">
        <f t="shared" si="8"/>
        <v>0</v>
      </c>
      <c r="AT42" s="58">
        <f t="shared" si="9"/>
        <v>0</v>
      </c>
      <c r="AU42" s="78" t="e">
        <f t="shared" si="10"/>
        <v>#DIV/0!</v>
      </c>
      <c r="AV42" s="49" t="e">
        <f t="shared" si="11"/>
        <v>#DIV/0!</v>
      </c>
      <c r="AW42" s="69" t="e">
        <f t="shared" si="12"/>
        <v>#DIV/0!</v>
      </c>
      <c r="AX42" s="83" t="e">
        <f t="shared" si="13"/>
        <v>#DIV/0!</v>
      </c>
    </row>
    <row r="43" spans="1:50">
      <c r="A43" s="30">
        <v>33</v>
      </c>
      <c r="B43" s="34" t="str">
        <f>VLOOKUP(A43,INPUT!A41:B78,2,FALSE)</f>
        <v>Santos, Jessie Jean Ladines</v>
      </c>
      <c r="C43" s="32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41"/>
      <c r="R43" s="30">
        <f t="shared" si="0"/>
        <v>0</v>
      </c>
      <c r="S43" s="46">
        <f t="shared" si="14"/>
        <v>0</v>
      </c>
      <c r="T43" s="51">
        <f t="shared" si="1"/>
        <v>0</v>
      </c>
      <c r="U43" s="32"/>
      <c r="V43" s="26"/>
      <c r="W43" s="26"/>
      <c r="X43" s="26"/>
      <c r="Y43" s="26"/>
      <c r="Z43" s="26"/>
      <c r="AA43" s="26"/>
      <c r="AB43" s="26"/>
      <c r="AC43" s="26"/>
      <c r="AD43" s="41"/>
      <c r="AE43" s="30">
        <f t="shared" si="2"/>
        <v>0</v>
      </c>
      <c r="AF43" s="49">
        <f t="shared" si="3"/>
        <v>0</v>
      </c>
      <c r="AG43" s="58">
        <f t="shared" si="4"/>
        <v>0</v>
      </c>
      <c r="AH43" s="67" t="e">
        <f>VLOOKUP(A43,'ATTENDANCE SHEET'!A43:CZ80,104,FALSE)*100</f>
        <v>#DIV/0!</v>
      </c>
      <c r="AI43" s="32"/>
      <c r="AJ43" s="26"/>
      <c r="AK43" s="26"/>
      <c r="AL43" s="41"/>
      <c r="AM43" s="73" t="e">
        <f t="shared" si="5"/>
        <v>#DIV/0!</v>
      </c>
      <c r="AN43" s="49" t="e">
        <f t="shared" si="6"/>
        <v>#DIV/0!</v>
      </c>
      <c r="AO43" s="56" t="e">
        <f t="shared" si="7"/>
        <v>#DIV/0!</v>
      </c>
      <c r="AP43" s="32"/>
      <c r="AQ43" s="27"/>
      <c r="AR43" s="30"/>
      <c r="AS43" s="49">
        <f t="shared" si="8"/>
        <v>0</v>
      </c>
      <c r="AT43" s="58">
        <f t="shared" si="9"/>
        <v>0</v>
      </c>
      <c r="AU43" s="78" t="e">
        <f t="shared" si="10"/>
        <v>#DIV/0!</v>
      </c>
      <c r="AV43" s="49" t="e">
        <f t="shared" si="11"/>
        <v>#DIV/0!</v>
      </c>
      <c r="AW43" s="69" t="e">
        <f t="shared" si="12"/>
        <v>#DIV/0!</v>
      </c>
      <c r="AX43" s="83" t="e">
        <f t="shared" si="13"/>
        <v>#DIV/0!</v>
      </c>
    </row>
    <row r="44" spans="1:50">
      <c r="A44" s="30">
        <v>34</v>
      </c>
      <c r="B44" s="34" t="str">
        <f>VLOOKUP(A44,INPUT!A42:B79,2,FALSE)</f>
        <v>Solis, Romeo JR. Billones</v>
      </c>
      <c r="C44" s="32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41"/>
      <c r="R44" s="30">
        <f t="shared" si="0"/>
        <v>0</v>
      </c>
      <c r="S44" s="46">
        <f t="shared" si="14"/>
        <v>0</v>
      </c>
      <c r="T44" s="51">
        <f t="shared" si="1"/>
        <v>0</v>
      </c>
      <c r="U44" s="32"/>
      <c r="V44" s="26"/>
      <c r="W44" s="26"/>
      <c r="X44" s="26"/>
      <c r="Y44" s="26"/>
      <c r="Z44" s="26"/>
      <c r="AA44" s="26"/>
      <c r="AB44" s="26"/>
      <c r="AC44" s="26"/>
      <c r="AD44" s="41"/>
      <c r="AE44" s="30">
        <f t="shared" si="2"/>
        <v>0</v>
      </c>
      <c r="AF44" s="49">
        <f t="shared" si="3"/>
        <v>0</v>
      </c>
      <c r="AG44" s="58">
        <f t="shared" si="4"/>
        <v>0</v>
      </c>
      <c r="AH44" s="67" t="e">
        <f>VLOOKUP(A44,'ATTENDANCE SHEET'!A44:CZ81,104,FALSE)*100</f>
        <v>#DIV/0!</v>
      </c>
      <c r="AI44" s="32"/>
      <c r="AJ44" s="26"/>
      <c r="AK44" s="26"/>
      <c r="AL44" s="41"/>
      <c r="AM44" s="73" t="e">
        <f t="shared" si="5"/>
        <v>#DIV/0!</v>
      </c>
      <c r="AN44" s="49" t="e">
        <f t="shared" si="6"/>
        <v>#DIV/0!</v>
      </c>
      <c r="AO44" s="56" t="e">
        <f t="shared" si="7"/>
        <v>#DIV/0!</v>
      </c>
      <c r="AP44" s="32"/>
      <c r="AQ44" s="27"/>
      <c r="AR44" s="30"/>
      <c r="AS44" s="49">
        <f t="shared" si="8"/>
        <v>0</v>
      </c>
      <c r="AT44" s="58">
        <f t="shared" si="9"/>
        <v>0</v>
      </c>
      <c r="AU44" s="78" t="e">
        <f t="shared" si="10"/>
        <v>#DIV/0!</v>
      </c>
      <c r="AV44" s="49" t="e">
        <f t="shared" si="11"/>
        <v>#DIV/0!</v>
      </c>
      <c r="AW44" s="69" t="e">
        <f t="shared" si="12"/>
        <v>#DIV/0!</v>
      </c>
      <c r="AX44" s="83" t="e">
        <f t="shared" si="13"/>
        <v>#DIV/0!</v>
      </c>
    </row>
    <row r="45" spans="1:50">
      <c r="A45" s="30">
        <v>35</v>
      </c>
      <c r="B45" s="34" t="str">
        <f>VLOOKUP(A45,INPUT!A43:B80,2,FALSE)</f>
        <v>Sumilang, John Andrei Lucing</v>
      </c>
      <c r="C45" s="32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41"/>
      <c r="R45" s="30">
        <f t="shared" si="0"/>
        <v>0</v>
      </c>
      <c r="S45" s="46">
        <f t="shared" si="14"/>
        <v>0</v>
      </c>
      <c r="T45" s="51">
        <f t="shared" si="1"/>
        <v>0</v>
      </c>
      <c r="U45" s="32"/>
      <c r="V45" s="26"/>
      <c r="W45" s="26"/>
      <c r="X45" s="26"/>
      <c r="Y45" s="26"/>
      <c r="Z45" s="26"/>
      <c r="AA45" s="26"/>
      <c r="AB45" s="26"/>
      <c r="AC45" s="26"/>
      <c r="AD45" s="41"/>
      <c r="AE45" s="30">
        <f t="shared" si="2"/>
        <v>0</v>
      </c>
      <c r="AF45" s="49">
        <f t="shared" si="3"/>
        <v>0</v>
      </c>
      <c r="AG45" s="58">
        <f t="shared" si="4"/>
        <v>0</v>
      </c>
      <c r="AH45" s="67" t="e">
        <f>VLOOKUP(A45,'ATTENDANCE SHEET'!A45:CZ82,104,FALSE)*100</f>
        <v>#DIV/0!</v>
      </c>
      <c r="AI45" s="32"/>
      <c r="AJ45" s="26"/>
      <c r="AK45" s="26"/>
      <c r="AL45" s="41"/>
      <c r="AM45" s="73" t="e">
        <f t="shared" si="5"/>
        <v>#DIV/0!</v>
      </c>
      <c r="AN45" s="49" t="e">
        <f t="shared" si="6"/>
        <v>#DIV/0!</v>
      </c>
      <c r="AO45" s="56" t="e">
        <f t="shared" si="7"/>
        <v>#DIV/0!</v>
      </c>
      <c r="AP45" s="32"/>
      <c r="AQ45" s="27"/>
      <c r="AR45" s="30"/>
      <c r="AS45" s="49">
        <f t="shared" si="8"/>
        <v>0</v>
      </c>
      <c r="AT45" s="58">
        <f t="shared" si="9"/>
        <v>0</v>
      </c>
      <c r="AU45" s="78" t="e">
        <f t="shared" si="10"/>
        <v>#DIV/0!</v>
      </c>
      <c r="AV45" s="49" t="e">
        <f t="shared" si="11"/>
        <v>#DIV/0!</v>
      </c>
      <c r="AW45" s="69" t="e">
        <f t="shared" si="12"/>
        <v>#DIV/0!</v>
      </c>
      <c r="AX45" s="83" t="e">
        <f t="shared" si="13"/>
        <v>#DIV/0!</v>
      </c>
    </row>
    <row r="46" spans="1:50">
      <c r="A46" s="30">
        <v>36</v>
      </c>
      <c r="B46" s="34" t="str">
        <f>VLOOKUP(A46,INPUT!A44:B81,2,FALSE)</f>
        <v>Tan, Naomi Kate Espejo</v>
      </c>
      <c r="C46" s="32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41"/>
      <c r="R46" s="30">
        <f t="shared" si="0"/>
        <v>0</v>
      </c>
      <c r="S46" s="46">
        <f t="shared" si="14"/>
        <v>0</v>
      </c>
      <c r="T46" s="51">
        <f t="shared" si="1"/>
        <v>0</v>
      </c>
      <c r="U46" s="32"/>
      <c r="V46" s="26"/>
      <c r="W46" s="26"/>
      <c r="X46" s="26"/>
      <c r="Y46" s="26"/>
      <c r="Z46" s="26"/>
      <c r="AA46" s="26"/>
      <c r="AB46" s="26"/>
      <c r="AC46" s="26"/>
      <c r="AD46" s="41"/>
      <c r="AE46" s="30">
        <f t="shared" si="2"/>
        <v>0</v>
      </c>
      <c r="AF46" s="49">
        <f t="shared" si="3"/>
        <v>0</v>
      </c>
      <c r="AG46" s="58">
        <f t="shared" si="4"/>
        <v>0</v>
      </c>
      <c r="AH46" s="67" t="e">
        <f>VLOOKUP(A46,'ATTENDANCE SHEET'!A46:CZ83,104,FALSE)*100</f>
        <v>#DIV/0!</v>
      </c>
      <c r="AI46" s="32"/>
      <c r="AJ46" s="26"/>
      <c r="AK46" s="26"/>
      <c r="AL46" s="41"/>
      <c r="AM46" s="73" t="e">
        <f t="shared" si="5"/>
        <v>#DIV/0!</v>
      </c>
      <c r="AN46" s="49" t="e">
        <f t="shared" si="6"/>
        <v>#DIV/0!</v>
      </c>
      <c r="AO46" s="56" t="e">
        <f t="shared" si="7"/>
        <v>#DIV/0!</v>
      </c>
      <c r="AP46" s="32"/>
      <c r="AQ46" s="27"/>
      <c r="AR46" s="30"/>
      <c r="AS46" s="49">
        <f t="shared" si="8"/>
        <v>0</v>
      </c>
      <c r="AT46" s="58">
        <f t="shared" si="9"/>
        <v>0</v>
      </c>
      <c r="AU46" s="78" t="e">
        <f t="shared" si="10"/>
        <v>#DIV/0!</v>
      </c>
      <c r="AV46" s="49" t="e">
        <f t="shared" si="11"/>
        <v>#DIV/0!</v>
      </c>
      <c r="AW46" s="69" t="e">
        <f t="shared" si="12"/>
        <v>#DIV/0!</v>
      </c>
      <c r="AX46" s="83" t="e">
        <f t="shared" si="13"/>
        <v>#DIV/0!</v>
      </c>
    </row>
    <row r="47" spans="1:50">
      <c r="A47" s="30">
        <v>37</v>
      </c>
      <c r="B47" s="34" t="str">
        <f>VLOOKUP(A47,INPUT!A45:B82,2,FALSE)</f>
        <v>Vendiola Arym Sherwin Rodas</v>
      </c>
      <c r="C47" s="32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41"/>
      <c r="R47" s="30">
        <f t="shared" si="0"/>
        <v>0</v>
      </c>
      <c r="S47" s="46">
        <f t="shared" si="14"/>
        <v>0</v>
      </c>
      <c r="T47" s="51">
        <f t="shared" si="1"/>
        <v>0</v>
      </c>
      <c r="U47" s="32"/>
      <c r="V47" s="26"/>
      <c r="W47" s="26"/>
      <c r="X47" s="26"/>
      <c r="Y47" s="26"/>
      <c r="Z47" s="26"/>
      <c r="AA47" s="26"/>
      <c r="AB47" s="26"/>
      <c r="AC47" s="26"/>
      <c r="AD47" s="41"/>
      <c r="AE47" s="30">
        <f t="shared" si="2"/>
        <v>0</v>
      </c>
      <c r="AF47" s="49">
        <f t="shared" si="3"/>
        <v>0</v>
      </c>
      <c r="AG47" s="58">
        <f t="shared" si="4"/>
        <v>0</v>
      </c>
      <c r="AH47" s="67" t="e">
        <f>VLOOKUP(A47,'ATTENDANCE SHEET'!A47:CZ84,104,FALSE)*100</f>
        <v>#DIV/0!</v>
      </c>
      <c r="AI47" s="32"/>
      <c r="AJ47" s="26"/>
      <c r="AK47" s="26"/>
      <c r="AL47" s="41"/>
      <c r="AM47" s="73" t="e">
        <f t="shared" si="5"/>
        <v>#DIV/0!</v>
      </c>
      <c r="AN47" s="49" t="e">
        <f t="shared" si="6"/>
        <v>#DIV/0!</v>
      </c>
      <c r="AO47" s="56" t="e">
        <f t="shared" si="7"/>
        <v>#DIV/0!</v>
      </c>
      <c r="AP47" s="32"/>
      <c r="AQ47" s="27"/>
      <c r="AR47" s="30"/>
      <c r="AS47" s="49">
        <f t="shared" si="8"/>
        <v>0</v>
      </c>
      <c r="AT47" s="58">
        <f t="shared" si="9"/>
        <v>0</v>
      </c>
      <c r="AU47" s="78" t="e">
        <f t="shared" si="10"/>
        <v>#DIV/0!</v>
      </c>
      <c r="AV47" s="49" t="e">
        <f t="shared" si="11"/>
        <v>#DIV/0!</v>
      </c>
      <c r="AW47" s="69" t="e">
        <f t="shared" si="12"/>
        <v>#DIV/0!</v>
      </c>
      <c r="AX47" s="83" t="e">
        <f t="shared" si="13"/>
        <v>#DIV/0!</v>
      </c>
    </row>
    <row r="48" spans="1:50">
      <c r="A48" s="30">
        <v>38</v>
      </c>
      <c r="B48" s="34" t="str">
        <f>VLOOKUP(A48,INPUT!A46:B83,2,FALSE)</f>
        <v>Villamor, James Ryan Umali</v>
      </c>
      <c r="C48" s="32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41"/>
      <c r="R48" s="30">
        <f t="shared" si="0"/>
        <v>0</v>
      </c>
      <c r="S48" s="46">
        <f t="shared" si="14"/>
        <v>0</v>
      </c>
      <c r="T48" s="51">
        <f t="shared" si="1"/>
        <v>0</v>
      </c>
      <c r="U48" s="32"/>
      <c r="V48" s="26"/>
      <c r="W48" s="26"/>
      <c r="X48" s="26"/>
      <c r="Y48" s="26"/>
      <c r="Z48" s="26"/>
      <c r="AA48" s="26"/>
      <c r="AB48" s="26"/>
      <c r="AC48" s="26"/>
      <c r="AD48" s="41"/>
      <c r="AE48" s="30">
        <f t="shared" si="2"/>
        <v>0</v>
      </c>
      <c r="AF48" s="49">
        <f t="shared" si="3"/>
        <v>0</v>
      </c>
      <c r="AG48" s="58">
        <f t="shared" si="4"/>
        <v>0</v>
      </c>
      <c r="AH48" s="67" t="e">
        <f>VLOOKUP(A48,'ATTENDANCE SHEET'!A48:CZ85,104,FALSE)*100</f>
        <v>#DIV/0!</v>
      </c>
      <c r="AI48" s="32"/>
      <c r="AJ48" s="26"/>
      <c r="AK48" s="26"/>
      <c r="AL48" s="41"/>
      <c r="AM48" s="73" t="e">
        <f t="shared" si="5"/>
        <v>#DIV/0!</v>
      </c>
      <c r="AN48" s="49" t="e">
        <f t="shared" si="6"/>
        <v>#DIV/0!</v>
      </c>
      <c r="AO48" s="56" t="e">
        <f t="shared" si="7"/>
        <v>#DIV/0!</v>
      </c>
      <c r="AP48" s="32"/>
      <c r="AQ48" s="27"/>
      <c r="AR48" s="30"/>
      <c r="AS48" s="49">
        <f t="shared" si="8"/>
        <v>0</v>
      </c>
      <c r="AT48" s="58">
        <f t="shared" si="9"/>
        <v>0</v>
      </c>
      <c r="AU48" s="78" t="e">
        <f t="shared" si="10"/>
        <v>#DIV/0!</v>
      </c>
      <c r="AV48" s="49" t="e">
        <f t="shared" si="11"/>
        <v>#DIV/0!</v>
      </c>
      <c r="AW48" s="69" t="e">
        <f t="shared" si="12"/>
        <v>#DIV/0!</v>
      </c>
      <c r="AX48" s="83" t="e">
        <f t="shared" si="13"/>
        <v>#DIV/0!</v>
      </c>
    </row>
  </sheetData>
  <mergeCells count="29"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</mergeCells>
  <conditionalFormatting sqref="AX11:AX48">
    <cfRule type="containsText" dxfId="7" priority="1" operator="containsText" text="Failed">
      <formula>NOT(ISERROR(SEARCH("Failed",AX11)))</formula>
    </cfRule>
    <cfRule type="containsText" dxfId="6" priority="2" operator="containsText" text="Conditional">
      <formula>NOT(ISERROR(SEARCH("Conditional",AX11)))</formula>
    </cfRule>
    <cfRule type="containsText" dxfId="5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E709"/>
  </sheetPr>
  <dimension ref="A2:J61"/>
  <sheetViews>
    <sheetView workbookViewId="0">
      <selection activeCell="E52" sqref="E52"/>
    </sheetView>
  </sheetViews>
  <sheetFormatPr defaultRowHeight="15"/>
  <cols>
    <col min="1" max="1" width="4.42578125" customWidth="1"/>
    <col min="2" max="2" width="39.140625" customWidth="1"/>
    <col min="3" max="3" width="18.140625" customWidth="1"/>
    <col min="4" max="4" width="15.140625" customWidth="1"/>
    <col min="5" max="6" width="16.140625" customWidth="1"/>
    <col min="7" max="7" width="16.5703125" customWidth="1"/>
    <col min="9" max="9" width="8.28515625" customWidth="1"/>
  </cols>
  <sheetData>
    <row r="2" spans="1:10" ht="15" customHeight="1">
      <c r="B2" s="306" t="s">
        <v>51</v>
      </c>
      <c r="C2" s="307"/>
      <c r="D2" s="307"/>
      <c r="E2" s="307"/>
      <c r="F2" s="307"/>
      <c r="G2" s="308"/>
    </row>
    <row r="3" spans="1:10" ht="15" customHeight="1" thickBot="1">
      <c r="B3" s="309"/>
      <c r="C3" s="310"/>
      <c r="D3" s="310"/>
      <c r="E3" s="310"/>
      <c r="F3" s="310"/>
      <c r="G3" s="311"/>
    </row>
    <row r="4" spans="1:10" ht="15" customHeight="1">
      <c r="B4" s="84" t="s">
        <v>52</v>
      </c>
      <c r="C4" s="312" t="str">
        <f>INPUT!C4</f>
        <v>2nd Semester AY. 2024-2025</v>
      </c>
      <c r="D4" s="313"/>
      <c r="E4" s="313"/>
      <c r="F4" s="313"/>
      <c r="G4" s="314"/>
    </row>
    <row r="5" spans="1:10" ht="15" customHeight="1">
      <c r="B5" s="85" t="s">
        <v>53</v>
      </c>
      <c r="C5" s="315" t="str">
        <f>INPUT!C5</f>
        <v>ITE10 - Front End Development</v>
      </c>
      <c r="D5" s="316"/>
      <c r="E5" s="316"/>
      <c r="F5" s="316"/>
      <c r="G5" s="317"/>
    </row>
    <row r="6" spans="1:10" ht="15" customHeight="1">
      <c r="B6" s="85" t="s">
        <v>54</v>
      </c>
      <c r="C6" s="315" t="str">
        <f>INPUT!K5</f>
        <v>M-W/ 10:30AM - 1:30PM</v>
      </c>
      <c r="D6" s="316"/>
      <c r="E6" s="316"/>
      <c r="F6" s="316"/>
      <c r="G6" s="317"/>
    </row>
    <row r="7" spans="1:10" ht="15" customHeight="1">
      <c r="B7" s="85" t="s">
        <v>55</v>
      </c>
      <c r="C7" s="315" t="str">
        <f>INPUT!K4</f>
        <v>2nd Year - BSIT</v>
      </c>
      <c r="D7" s="316"/>
      <c r="E7" s="316"/>
      <c r="F7" s="316"/>
      <c r="G7" s="317"/>
    </row>
    <row r="8" spans="1:10" ht="15.75" customHeight="1" thickBot="1">
      <c r="B8" s="86" t="s">
        <v>20</v>
      </c>
      <c r="C8" s="318" t="str">
        <f>INPUT!C6</f>
        <v>Jomer R. Samson</v>
      </c>
      <c r="D8" s="319"/>
      <c r="E8" s="319"/>
      <c r="F8" s="319"/>
      <c r="G8" s="320"/>
    </row>
    <row r="9" spans="1:10" ht="15" customHeight="1">
      <c r="B9" s="302" t="s">
        <v>40</v>
      </c>
      <c r="C9" s="302" t="s">
        <v>46</v>
      </c>
      <c r="D9" s="302" t="s">
        <v>47</v>
      </c>
      <c r="E9" s="302" t="s">
        <v>48</v>
      </c>
      <c r="F9" s="304" t="s">
        <v>56</v>
      </c>
      <c r="G9" s="302" t="s">
        <v>49</v>
      </c>
      <c r="H9" s="300"/>
      <c r="I9" s="301" t="s">
        <v>50</v>
      </c>
      <c r="J9" s="301"/>
    </row>
    <row r="10" spans="1:10" ht="15" customHeight="1">
      <c r="B10" s="303"/>
      <c r="C10" s="303"/>
      <c r="D10" s="303"/>
      <c r="E10" s="303"/>
      <c r="F10" s="305"/>
      <c r="G10" s="303"/>
      <c r="H10" s="300"/>
      <c r="I10" s="301"/>
      <c r="J10" s="301"/>
    </row>
    <row r="11" spans="1:10" ht="15.75">
      <c r="A11">
        <v>1</v>
      </c>
      <c r="B11" s="4" t="str">
        <f>VLOOKUP(A11,INPUT!A9:B46,2,FALSE)</f>
        <v>Almacen, Adrian Bosi</v>
      </c>
      <c r="C11" s="87">
        <f>VLOOKUP(A11,'PRELIM GRADE'!A11:AW48,49,FALSE)</f>
        <v>1.25</v>
      </c>
      <c r="D11" s="87" t="e">
        <f>VLOOKUP(A11,'MIDTERM GRADE'!A11:AW48,49,FALSE)</f>
        <v>#DIV/0!</v>
      </c>
      <c r="E11" s="87" t="e">
        <f>VLOOKUP(A11,'FINALS GRADE'!A11:AW48,49,FALSE)</f>
        <v>#DIV/0!</v>
      </c>
      <c r="F11" s="87" t="e">
        <f>SUM(C11:E11)/3</f>
        <v>#DIV/0!</v>
      </c>
      <c r="G11" s="87" t="e">
        <f>IF(F11&lt;=3,"Passed",IF(F11=4,"Conditional","Failed"))</f>
        <v>#DIV/0!</v>
      </c>
      <c r="I11" s="88">
        <v>1</v>
      </c>
      <c r="J11" s="89">
        <f t="shared" ref="J11:J19" si="0">COUNTIF($F$11:$F$48,I11)</f>
        <v>0</v>
      </c>
    </row>
    <row r="12" spans="1:10" ht="15.75">
      <c r="A12">
        <v>2</v>
      </c>
      <c r="B12" s="4" t="str">
        <f>VLOOKUP(A12,INPUT!A10:B47,2,FALSE)</f>
        <v>Araneta, Andrey Salvosa</v>
      </c>
      <c r="C12" s="87">
        <f>VLOOKUP(A12,'PRELIM GRADE'!A12:AW49,49,FALSE)</f>
        <v>1.25</v>
      </c>
      <c r="D12" s="87" t="e">
        <f>VLOOKUP(A12,'MIDTERM GRADE'!A12:AW49,49,FALSE)</f>
        <v>#DIV/0!</v>
      </c>
      <c r="E12" s="87" t="e">
        <f>VLOOKUP(A12,'FINALS GRADE'!A12:AW49,49,FALSE)</f>
        <v>#DIV/0!</v>
      </c>
      <c r="F12" s="87" t="e">
        <f t="shared" ref="F12:F48" si="1">SUM(C12:E12)/3</f>
        <v>#DIV/0!</v>
      </c>
      <c r="G12" s="87" t="e">
        <f t="shared" ref="G12:G48" si="2">IF(F12&lt;=3,"Passed",IF(F12=4,"Conditional","Failed"))</f>
        <v>#DIV/0!</v>
      </c>
      <c r="I12" s="88">
        <v>1.25</v>
      </c>
      <c r="J12" s="89">
        <f t="shared" si="0"/>
        <v>0</v>
      </c>
    </row>
    <row r="13" spans="1:10" ht="15.75">
      <c r="A13">
        <v>3</v>
      </c>
      <c r="B13" s="4" t="str">
        <f>VLOOKUP(A13,INPUT!A11:B48,2,FALSE)</f>
        <v>Avila, Francis Reune Villalba</v>
      </c>
      <c r="C13" s="87">
        <f>VLOOKUP(A13,'PRELIM GRADE'!A13:AW50,49,FALSE)</f>
        <v>1.25</v>
      </c>
      <c r="D13" s="87" t="e">
        <f>VLOOKUP(A13,'MIDTERM GRADE'!A13:AW50,49,FALSE)</f>
        <v>#DIV/0!</v>
      </c>
      <c r="E13" s="87" t="e">
        <f>VLOOKUP(A13,'FINALS GRADE'!A13:AW50,49,FALSE)</f>
        <v>#DIV/0!</v>
      </c>
      <c r="F13" s="87" t="e">
        <f t="shared" si="1"/>
        <v>#DIV/0!</v>
      </c>
      <c r="G13" s="87" t="e">
        <f t="shared" si="2"/>
        <v>#DIV/0!</v>
      </c>
      <c r="I13" s="88">
        <v>1.75</v>
      </c>
      <c r="J13" s="89">
        <f t="shared" si="0"/>
        <v>0</v>
      </c>
    </row>
    <row r="14" spans="1:10" ht="15.75">
      <c r="A14">
        <v>4</v>
      </c>
      <c r="B14" s="4" t="str">
        <f>VLOOKUP(A14,INPUT!A12:B49,2,FALSE)</f>
        <v>Azores, Star Angel Caparros</v>
      </c>
      <c r="C14" s="87">
        <f>VLOOKUP(A14,'PRELIM GRADE'!A14:AW51,49,FALSE)</f>
        <v>1.5</v>
      </c>
      <c r="D14" s="87" t="e">
        <f>VLOOKUP(A14,'MIDTERM GRADE'!A14:AW51,49,FALSE)</f>
        <v>#DIV/0!</v>
      </c>
      <c r="E14" s="87" t="e">
        <f>VLOOKUP(A14,'FINALS GRADE'!A14:AW51,49,FALSE)</f>
        <v>#DIV/0!</v>
      </c>
      <c r="F14" s="87" t="e">
        <f t="shared" si="1"/>
        <v>#DIV/0!</v>
      </c>
      <c r="G14" s="87" t="e">
        <f t="shared" si="2"/>
        <v>#DIV/0!</v>
      </c>
      <c r="I14" s="88">
        <v>2</v>
      </c>
      <c r="J14" s="89">
        <f t="shared" si="0"/>
        <v>0</v>
      </c>
    </row>
    <row r="15" spans="1:10" ht="15.75">
      <c r="A15">
        <v>5</v>
      </c>
      <c r="B15" s="4" t="str">
        <f>VLOOKUP(A15,INPUT!A13:B50,2,FALSE)</f>
        <v>Barnuevo, Jame Marc Tabernilla</v>
      </c>
      <c r="C15" s="87">
        <f>VLOOKUP(A15,'PRELIM GRADE'!A15:AW52,49,FALSE)</f>
        <v>1.25</v>
      </c>
      <c r="D15" s="87" t="e">
        <f>VLOOKUP(A15,'MIDTERM GRADE'!A15:AW52,49,FALSE)</f>
        <v>#DIV/0!</v>
      </c>
      <c r="E15" s="87" t="e">
        <f>VLOOKUP(A15,'FINALS GRADE'!A15:AW52,49,FALSE)</f>
        <v>#DIV/0!</v>
      </c>
      <c r="F15" s="87" t="e">
        <f t="shared" si="1"/>
        <v>#DIV/0!</v>
      </c>
      <c r="G15" s="87" t="e">
        <f t="shared" si="2"/>
        <v>#DIV/0!</v>
      </c>
      <c r="I15" s="88">
        <v>2.25</v>
      </c>
      <c r="J15" s="89">
        <f t="shared" si="0"/>
        <v>0</v>
      </c>
    </row>
    <row r="16" spans="1:10" ht="15.75">
      <c r="A16">
        <v>6</v>
      </c>
      <c r="B16" s="4" t="str">
        <f>VLOOKUP(A16,INPUT!A14:B51,2,FALSE)</f>
        <v>Calabano, Jedrick Pagana</v>
      </c>
      <c r="C16" s="87">
        <f>VLOOKUP(A16,'PRELIM GRADE'!A16:AW53,49,FALSE)</f>
        <v>1.25</v>
      </c>
      <c r="D16" s="87" t="e">
        <f>VLOOKUP(A16,'MIDTERM GRADE'!A16:AW53,49,FALSE)</f>
        <v>#DIV/0!</v>
      </c>
      <c r="E16" s="87" t="e">
        <f>VLOOKUP(A16,'FINALS GRADE'!A16:AW53,49,FALSE)</f>
        <v>#DIV/0!</v>
      </c>
      <c r="F16" s="87" t="e">
        <f t="shared" si="1"/>
        <v>#DIV/0!</v>
      </c>
      <c r="G16" s="87" t="e">
        <f t="shared" si="2"/>
        <v>#DIV/0!</v>
      </c>
      <c r="I16" s="88">
        <v>2.5</v>
      </c>
      <c r="J16" s="89">
        <f t="shared" si="0"/>
        <v>0</v>
      </c>
    </row>
    <row r="17" spans="1:10" ht="15.75">
      <c r="A17">
        <v>7</v>
      </c>
      <c r="B17" s="4" t="str">
        <f>VLOOKUP(A17,INPUT!A15:B52,2,FALSE)</f>
        <v>Casao, David Andrew Saguirre</v>
      </c>
      <c r="C17" s="87">
        <f>VLOOKUP(A17,'PRELIM GRADE'!A17:AW54,49,FALSE)</f>
        <v>1.25</v>
      </c>
      <c r="D17" s="87" t="e">
        <f>VLOOKUP(A17,'MIDTERM GRADE'!A17:AW54,49,FALSE)</f>
        <v>#DIV/0!</v>
      </c>
      <c r="E17" s="87" t="e">
        <f>VLOOKUP(A17,'FINALS GRADE'!A17:AW54,49,FALSE)</f>
        <v>#DIV/0!</v>
      </c>
      <c r="F17" s="87" t="e">
        <f t="shared" si="1"/>
        <v>#DIV/0!</v>
      </c>
      <c r="G17" s="87" t="e">
        <f t="shared" si="2"/>
        <v>#DIV/0!</v>
      </c>
      <c r="I17" s="88">
        <v>3</v>
      </c>
      <c r="J17" s="89">
        <f t="shared" si="0"/>
        <v>0</v>
      </c>
    </row>
    <row r="18" spans="1:10" ht="15.75">
      <c r="A18">
        <v>8</v>
      </c>
      <c r="B18" s="4" t="str">
        <f>VLOOKUP(A18,INPUT!A16:B53,2,FALSE)</f>
        <v>Casulla, Michael Joe Medinilla</v>
      </c>
      <c r="C18" s="87">
        <f>VLOOKUP(A18,'PRELIM GRADE'!A18:AW55,49,FALSE)</f>
        <v>1.25</v>
      </c>
      <c r="D18" s="87" t="e">
        <f>VLOOKUP(A18,'MIDTERM GRADE'!A18:AW55,49,FALSE)</f>
        <v>#DIV/0!</v>
      </c>
      <c r="E18" s="87" t="e">
        <f>VLOOKUP(A18,'FINALS GRADE'!A18:AW55,49,FALSE)</f>
        <v>#DIV/0!</v>
      </c>
      <c r="F18" s="87" t="e">
        <f t="shared" si="1"/>
        <v>#DIV/0!</v>
      </c>
      <c r="G18" s="87" t="e">
        <f t="shared" si="2"/>
        <v>#DIV/0!</v>
      </c>
      <c r="I18" s="88">
        <v>4</v>
      </c>
      <c r="J18" s="89">
        <f t="shared" si="0"/>
        <v>0</v>
      </c>
    </row>
    <row r="19" spans="1:10" ht="15.75">
      <c r="A19">
        <v>9</v>
      </c>
      <c r="B19" s="4" t="str">
        <f>VLOOKUP(A19,INPUT!A17:B54,2,FALSE)</f>
        <v>Cosejo, Jhervy Miguel Buhian</v>
      </c>
      <c r="C19" s="87">
        <f>VLOOKUP(A19,'PRELIM GRADE'!A19:AW56,49,FALSE)</f>
        <v>1</v>
      </c>
      <c r="D19" s="87" t="e">
        <f>VLOOKUP(A19,'MIDTERM GRADE'!A19:AW56,49,FALSE)</f>
        <v>#DIV/0!</v>
      </c>
      <c r="E19" s="87" t="e">
        <f>VLOOKUP(A19,'FINALS GRADE'!A19:AW56,49,FALSE)</f>
        <v>#DIV/0!</v>
      </c>
      <c r="F19" s="87" t="e">
        <f t="shared" si="1"/>
        <v>#DIV/0!</v>
      </c>
      <c r="G19" s="87" t="e">
        <f t="shared" si="2"/>
        <v>#DIV/0!</v>
      </c>
      <c r="I19" s="88">
        <v>5</v>
      </c>
      <c r="J19" s="89">
        <f t="shared" si="0"/>
        <v>0</v>
      </c>
    </row>
    <row r="20" spans="1:10" ht="15.75">
      <c r="A20">
        <v>10</v>
      </c>
      <c r="B20" s="4" t="str">
        <f>VLOOKUP(A20,INPUT!A18:B55,2,FALSE)</f>
        <v>De Las Alas, Vic Andrie Estremera</v>
      </c>
      <c r="C20" s="87">
        <f>VLOOKUP(A20,'PRELIM GRADE'!A20:AW57,49,FALSE)</f>
        <v>1.25</v>
      </c>
      <c r="D20" s="87" t="e">
        <f>VLOOKUP(A20,'MIDTERM GRADE'!A20:AW57,49,FALSE)</f>
        <v>#DIV/0!</v>
      </c>
      <c r="E20" s="87" t="e">
        <f>VLOOKUP(A20,'FINALS GRADE'!A20:AW57,49,FALSE)</f>
        <v>#DIV/0!</v>
      </c>
      <c r="F20" s="87" t="e">
        <f t="shared" si="1"/>
        <v>#DIV/0!</v>
      </c>
      <c r="G20" s="87" t="e">
        <f t="shared" si="2"/>
        <v>#DIV/0!</v>
      </c>
    </row>
    <row r="21" spans="1:10" ht="15.75">
      <c r="A21">
        <v>11</v>
      </c>
      <c r="B21" s="4" t="str">
        <f>VLOOKUP(A21,INPUT!A19:B56,2,FALSE)</f>
        <v>De Lumban, Marvel Archilles Esmiller</v>
      </c>
      <c r="C21" s="87">
        <f>VLOOKUP(A21,'PRELIM GRADE'!A21:AW58,49,FALSE)</f>
        <v>2.5</v>
      </c>
      <c r="D21" s="87" t="e">
        <f>VLOOKUP(A21,'MIDTERM GRADE'!A21:AW58,49,FALSE)</f>
        <v>#DIV/0!</v>
      </c>
      <c r="E21" s="87" t="e">
        <f>VLOOKUP(A21,'FINALS GRADE'!A21:AW58,49,FALSE)</f>
        <v>#DIV/0!</v>
      </c>
      <c r="F21" s="87" t="e">
        <f t="shared" si="1"/>
        <v>#DIV/0!</v>
      </c>
      <c r="G21" s="87" t="e">
        <f t="shared" si="2"/>
        <v>#DIV/0!</v>
      </c>
    </row>
    <row r="22" spans="1:10" ht="15.75">
      <c r="A22">
        <v>12</v>
      </c>
      <c r="B22" s="4" t="str">
        <f>VLOOKUP(A22,INPUT!A20:B57,2,FALSE)</f>
        <v>Del Prado, Jiero Vryan Angeles</v>
      </c>
      <c r="C22" s="87">
        <f>VLOOKUP(A22,'PRELIM GRADE'!A22:AW59,49,FALSE)</f>
        <v>1.25</v>
      </c>
      <c r="D22" s="87" t="e">
        <f>VLOOKUP(A22,'MIDTERM GRADE'!A22:AW59,49,FALSE)</f>
        <v>#DIV/0!</v>
      </c>
      <c r="E22" s="87" t="e">
        <f>VLOOKUP(A22,'FINALS GRADE'!A22:AW59,49,FALSE)</f>
        <v>#DIV/0!</v>
      </c>
      <c r="F22" s="87" t="e">
        <f t="shared" si="1"/>
        <v>#DIV/0!</v>
      </c>
      <c r="G22" s="87" t="e">
        <f t="shared" si="2"/>
        <v>#DIV/0!</v>
      </c>
    </row>
    <row r="23" spans="1:10" ht="15.75">
      <c r="A23">
        <v>13</v>
      </c>
      <c r="B23" s="4" t="str">
        <f>VLOOKUP(A23,INPUT!A21:B58,2,FALSE)</f>
        <v>Dirain, Kharl Christian Dioneda</v>
      </c>
      <c r="C23" s="87">
        <f>VLOOKUP(A23,'PRELIM GRADE'!A23:AW60,49,FALSE)</f>
        <v>1.25</v>
      </c>
      <c r="D23" s="87" t="e">
        <f>VLOOKUP(A23,'MIDTERM GRADE'!A23:AW60,49,FALSE)</f>
        <v>#DIV/0!</v>
      </c>
      <c r="E23" s="87" t="e">
        <f>VLOOKUP(A23,'FINALS GRADE'!A23:AW60,49,FALSE)</f>
        <v>#DIV/0!</v>
      </c>
      <c r="F23" s="87" t="e">
        <f t="shared" si="1"/>
        <v>#DIV/0!</v>
      </c>
      <c r="G23" s="87" t="e">
        <f t="shared" si="2"/>
        <v>#DIV/0!</v>
      </c>
    </row>
    <row r="24" spans="1:10" ht="15.75">
      <c r="A24">
        <v>14</v>
      </c>
      <c r="B24" s="4" t="str">
        <f>VLOOKUP(A24,INPUT!A22:B59,2,FALSE)</f>
        <v>Duhapa, Mica Juvenile Llamo</v>
      </c>
      <c r="C24" s="87">
        <f>VLOOKUP(A24,'PRELIM GRADE'!A24:AW61,49,FALSE)</f>
        <v>1.5</v>
      </c>
      <c r="D24" s="87" t="e">
        <f>VLOOKUP(A24,'MIDTERM GRADE'!A24:AW61,49,FALSE)</f>
        <v>#DIV/0!</v>
      </c>
      <c r="E24" s="87" t="e">
        <f>VLOOKUP(A24,'FINALS GRADE'!A24:AW61,49,FALSE)</f>
        <v>#DIV/0!</v>
      </c>
      <c r="F24" s="87" t="e">
        <f t="shared" si="1"/>
        <v>#DIV/0!</v>
      </c>
      <c r="G24" s="87" t="e">
        <f t="shared" si="2"/>
        <v>#DIV/0!</v>
      </c>
    </row>
    <row r="25" spans="1:10" ht="15.75">
      <c r="A25">
        <v>15</v>
      </c>
      <c r="B25" s="4" t="str">
        <f>VLOOKUP(A25,INPUT!A23:B60,2,FALSE)</f>
        <v>Formalejo, Leslie an De Luna</v>
      </c>
      <c r="C25" s="87">
        <f>VLOOKUP(A25,'PRELIM GRADE'!A25:AW62,49,FALSE)</f>
        <v>1.25</v>
      </c>
      <c r="D25" s="87" t="e">
        <f>VLOOKUP(A25,'MIDTERM GRADE'!A25:AW62,49,FALSE)</f>
        <v>#DIV/0!</v>
      </c>
      <c r="E25" s="87" t="e">
        <f>VLOOKUP(A25,'FINALS GRADE'!A25:AW62,49,FALSE)</f>
        <v>#DIV/0!</v>
      </c>
      <c r="F25" s="87" t="e">
        <f t="shared" si="1"/>
        <v>#DIV/0!</v>
      </c>
      <c r="G25" s="87" t="e">
        <f t="shared" si="2"/>
        <v>#DIV/0!</v>
      </c>
    </row>
    <row r="26" spans="1:10" ht="15.75">
      <c r="A26">
        <v>16</v>
      </c>
      <c r="B26" s="4" t="str">
        <f>VLOOKUP(A26,INPUT!A24:B61,2,FALSE)</f>
        <v>Glodoviza, John Lorenz Ayaton</v>
      </c>
      <c r="C26" s="87">
        <f>VLOOKUP(A26,'PRELIM GRADE'!A26:AW63,49,FALSE)</f>
        <v>1.25</v>
      </c>
      <c r="D26" s="87" t="e">
        <f>VLOOKUP(A26,'MIDTERM GRADE'!A26:AW63,49,FALSE)</f>
        <v>#DIV/0!</v>
      </c>
      <c r="E26" s="87" t="e">
        <f>VLOOKUP(A26,'FINALS GRADE'!A26:AW63,49,FALSE)</f>
        <v>#DIV/0!</v>
      </c>
      <c r="F26" s="87" t="e">
        <f t="shared" si="1"/>
        <v>#DIV/0!</v>
      </c>
      <c r="G26" s="87" t="e">
        <f t="shared" si="2"/>
        <v>#DIV/0!</v>
      </c>
    </row>
    <row r="27" spans="1:10" ht="15.75">
      <c r="A27">
        <v>17</v>
      </c>
      <c r="B27" s="4" t="str">
        <f>VLOOKUP(A27,INPUT!A25:B62,2,FALSE)</f>
        <v>Gunay, CherryRose Duenas</v>
      </c>
      <c r="C27" s="87">
        <f>VLOOKUP(A27,'PRELIM GRADE'!A27:AW64,49,FALSE)</f>
        <v>1.25</v>
      </c>
      <c r="D27" s="87" t="e">
        <f>VLOOKUP(A27,'MIDTERM GRADE'!A27:AW64,49,FALSE)</f>
        <v>#DIV/0!</v>
      </c>
      <c r="E27" s="87" t="e">
        <f>VLOOKUP(A27,'FINALS GRADE'!A27:AW64,49,FALSE)</f>
        <v>#DIV/0!</v>
      </c>
      <c r="F27" s="87" t="e">
        <f t="shared" si="1"/>
        <v>#DIV/0!</v>
      </c>
      <c r="G27" s="87" t="e">
        <f t="shared" si="2"/>
        <v>#DIV/0!</v>
      </c>
    </row>
    <row r="28" spans="1:10" ht="15.75">
      <c r="A28">
        <v>18</v>
      </c>
      <c r="B28" s="4" t="str">
        <f>VLOOKUP(A28,INPUT!A26:B63,2,FALSE)</f>
        <v>Hernandez, Norilyn Escamillas</v>
      </c>
      <c r="C28" s="87">
        <f>VLOOKUP(A28,'PRELIM GRADE'!A28:AW65,49,FALSE)</f>
        <v>2</v>
      </c>
      <c r="D28" s="87" t="e">
        <f>VLOOKUP(A28,'MIDTERM GRADE'!A28:AW65,49,FALSE)</f>
        <v>#DIV/0!</v>
      </c>
      <c r="E28" s="87" t="e">
        <f>VLOOKUP(A28,'FINALS GRADE'!A28:AW65,49,FALSE)</f>
        <v>#DIV/0!</v>
      </c>
      <c r="F28" s="87" t="e">
        <f t="shared" si="1"/>
        <v>#DIV/0!</v>
      </c>
      <c r="G28" s="87" t="e">
        <f t="shared" si="2"/>
        <v>#DIV/0!</v>
      </c>
    </row>
    <row r="29" spans="1:10" ht="15.75">
      <c r="A29">
        <v>19</v>
      </c>
      <c r="B29" s="4" t="str">
        <f>VLOOKUP(A29,INPUT!A27:B64,2,FALSE)</f>
        <v>Libranda, Joey Alva</v>
      </c>
      <c r="C29" s="87">
        <f>VLOOKUP(A29,'PRELIM GRADE'!A29:AW66,49,FALSE)</f>
        <v>1.5</v>
      </c>
      <c r="D29" s="87" t="e">
        <f>VLOOKUP(A29,'MIDTERM GRADE'!A29:AW66,49,FALSE)</f>
        <v>#DIV/0!</v>
      </c>
      <c r="E29" s="87" t="e">
        <f>VLOOKUP(A29,'FINALS GRADE'!A29:AW66,49,FALSE)</f>
        <v>#DIV/0!</v>
      </c>
      <c r="F29" s="87" t="e">
        <f t="shared" si="1"/>
        <v>#DIV/0!</v>
      </c>
      <c r="G29" s="87" t="e">
        <f t="shared" si="2"/>
        <v>#DIV/0!</v>
      </c>
    </row>
    <row r="30" spans="1:10" ht="15.75">
      <c r="A30">
        <v>20</v>
      </c>
      <c r="B30" s="4" t="str">
        <f>VLOOKUP(A30,INPUT!A28:B65,2,FALSE)</f>
        <v>Malubay, Crisha Mae Aquino</v>
      </c>
      <c r="C30" s="87">
        <f>VLOOKUP(A30,'PRELIM GRADE'!A30:AW67,49,FALSE)</f>
        <v>1.25</v>
      </c>
      <c r="D30" s="87" t="e">
        <f>VLOOKUP(A30,'MIDTERM GRADE'!A30:AW67,49,FALSE)</f>
        <v>#DIV/0!</v>
      </c>
      <c r="E30" s="87" t="e">
        <f>VLOOKUP(A30,'FINALS GRADE'!A30:AW67,49,FALSE)</f>
        <v>#DIV/0!</v>
      </c>
      <c r="F30" s="87" t="e">
        <f t="shared" si="1"/>
        <v>#DIV/0!</v>
      </c>
      <c r="G30" s="87" t="e">
        <f t="shared" si="2"/>
        <v>#DIV/0!</v>
      </c>
    </row>
    <row r="31" spans="1:10" ht="15.75">
      <c r="A31">
        <v>21</v>
      </c>
      <c r="B31" s="4" t="str">
        <f>VLOOKUP(A31,INPUT!A29:B66,2,FALSE)</f>
        <v>Mecija, Brent Paul Obleada</v>
      </c>
      <c r="C31" s="87">
        <f>VLOOKUP(A31,'PRELIM GRADE'!A31:AW68,49,FALSE)</f>
        <v>1.5</v>
      </c>
      <c r="D31" s="87" t="e">
        <f>VLOOKUP(A31,'MIDTERM GRADE'!A31:AW68,49,FALSE)</f>
        <v>#DIV/0!</v>
      </c>
      <c r="E31" s="87" t="e">
        <f>VLOOKUP(A31,'FINALS GRADE'!A31:AW68,49,FALSE)</f>
        <v>#DIV/0!</v>
      </c>
      <c r="F31" s="87" t="e">
        <f t="shared" si="1"/>
        <v>#DIV/0!</v>
      </c>
      <c r="G31" s="87" t="e">
        <f t="shared" si="2"/>
        <v>#DIV/0!</v>
      </c>
    </row>
    <row r="32" spans="1:10" ht="15.75">
      <c r="A32">
        <v>22</v>
      </c>
      <c r="B32" s="4" t="str">
        <f>VLOOKUP(A32,INPUT!A30:B67,2,FALSE)</f>
        <v>Mendoza, Maria Ellyz</v>
      </c>
      <c r="C32" s="87">
        <f>VLOOKUP(A32,'PRELIM GRADE'!A32:AW69,49,FALSE)</f>
        <v>1.25</v>
      </c>
      <c r="D32" s="87" t="e">
        <f>VLOOKUP(A32,'MIDTERM GRADE'!A32:AW69,49,FALSE)</f>
        <v>#DIV/0!</v>
      </c>
      <c r="E32" s="87" t="e">
        <f>VLOOKUP(A32,'FINALS GRADE'!A32:AW69,49,FALSE)</f>
        <v>#DIV/0!</v>
      </c>
      <c r="F32" s="87" t="e">
        <f t="shared" si="1"/>
        <v>#DIV/0!</v>
      </c>
      <c r="G32" s="87" t="e">
        <f t="shared" si="2"/>
        <v>#DIV/0!</v>
      </c>
    </row>
    <row r="33" spans="1:7" ht="15.75">
      <c r="A33">
        <v>23</v>
      </c>
      <c r="B33" s="4" t="str">
        <f>VLOOKUP(A33,INPUT!A31:B68,2,FALSE)</f>
        <v>Orbeta, Ramielle Antonette Ravina</v>
      </c>
      <c r="C33" s="87">
        <f>VLOOKUP(A33,'PRELIM GRADE'!A33:AW70,49,FALSE)</f>
        <v>1.25</v>
      </c>
      <c r="D33" s="87" t="e">
        <f>VLOOKUP(A33,'MIDTERM GRADE'!A33:AW70,49,FALSE)</f>
        <v>#DIV/0!</v>
      </c>
      <c r="E33" s="87" t="e">
        <f>VLOOKUP(A33,'FINALS GRADE'!A33:AW70,49,FALSE)</f>
        <v>#DIV/0!</v>
      </c>
      <c r="F33" s="87" t="e">
        <f t="shared" si="1"/>
        <v>#DIV/0!</v>
      </c>
      <c r="G33" s="87" t="e">
        <f t="shared" si="2"/>
        <v>#DIV/0!</v>
      </c>
    </row>
    <row r="34" spans="1:7" ht="15.75">
      <c r="A34">
        <v>24</v>
      </c>
      <c r="B34" s="4" t="str">
        <f>VLOOKUP(A34,INPUT!A32:B69,2,FALSE)</f>
        <v>Par, Jeffrey Gocalen</v>
      </c>
      <c r="C34" s="87">
        <f>VLOOKUP(A34,'PRELIM GRADE'!A34:AW71,49,FALSE)</f>
        <v>1.25</v>
      </c>
      <c r="D34" s="87" t="e">
        <f>VLOOKUP(A34,'MIDTERM GRADE'!A34:AW71,49,FALSE)</f>
        <v>#DIV/0!</v>
      </c>
      <c r="E34" s="87" t="e">
        <f>VLOOKUP(A34,'FINALS GRADE'!A34:AW71,49,FALSE)</f>
        <v>#DIV/0!</v>
      </c>
      <c r="F34" s="87" t="e">
        <f t="shared" si="1"/>
        <v>#DIV/0!</v>
      </c>
      <c r="G34" s="87" t="e">
        <f t="shared" si="2"/>
        <v>#DIV/0!</v>
      </c>
    </row>
    <row r="35" spans="1:7" ht="15.75">
      <c r="A35">
        <v>25</v>
      </c>
      <c r="B35" s="4" t="str">
        <f>VLOOKUP(A35,INPUT!A33:B70,2,FALSE)</f>
        <v>Parian, Iyah Karel Bendo</v>
      </c>
      <c r="C35" s="87">
        <f>VLOOKUP(A35,'PRELIM GRADE'!A35:AW72,49,FALSE)</f>
        <v>2.25</v>
      </c>
      <c r="D35" s="87" t="e">
        <f>VLOOKUP(A35,'MIDTERM GRADE'!A35:AW72,49,FALSE)</f>
        <v>#DIV/0!</v>
      </c>
      <c r="E35" s="87" t="e">
        <f>VLOOKUP(A35,'FINALS GRADE'!A35:AW72,49,FALSE)</f>
        <v>#DIV/0!</v>
      </c>
      <c r="F35" s="87" t="e">
        <f t="shared" si="1"/>
        <v>#DIV/0!</v>
      </c>
      <c r="G35" s="87" t="e">
        <f t="shared" si="2"/>
        <v>#DIV/0!</v>
      </c>
    </row>
    <row r="36" spans="1:7" ht="15.75">
      <c r="A36">
        <v>26</v>
      </c>
      <c r="B36" s="4" t="str">
        <f>VLOOKUP(A36,INPUT!A34:B71,2,FALSE)</f>
        <v>Paroan, Yosefa Perry R.</v>
      </c>
      <c r="C36" s="87">
        <f>VLOOKUP(A36,'PRELIM GRADE'!A36:AW73,49,FALSE)</f>
        <v>1.5</v>
      </c>
      <c r="D36" s="87" t="e">
        <f>VLOOKUP(A36,'MIDTERM GRADE'!A36:AW73,49,FALSE)</f>
        <v>#DIV/0!</v>
      </c>
      <c r="E36" s="87" t="e">
        <f>VLOOKUP(A36,'FINALS GRADE'!A36:AW73,49,FALSE)</f>
        <v>#DIV/0!</v>
      </c>
      <c r="F36" s="87" t="e">
        <f t="shared" si="1"/>
        <v>#DIV/0!</v>
      </c>
      <c r="G36" s="87" t="e">
        <f t="shared" si="2"/>
        <v>#DIV/0!</v>
      </c>
    </row>
    <row r="37" spans="1:7" ht="15.75">
      <c r="A37">
        <v>27</v>
      </c>
      <c r="B37" s="4" t="str">
        <f>VLOOKUP(A37,INPUT!A35:B72,2,FALSE)</f>
        <v>Parungao, Laurence Aron Apoin</v>
      </c>
      <c r="C37" s="87">
        <f>VLOOKUP(A37,'PRELIM GRADE'!A37:AW74,49,FALSE)</f>
        <v>1.5</v>
      </c>
      <c r="D37" s="87" t="e">
        <f>VLOOKUP(A37,'MIDTERM GRADE'!A37:AW74,49,FALSE)</f>
        <v>#DIV/0!</v>
      </c>
      <c r="E37" s="87" t="e">
        <f>VLOOKUP(A37,'FINALS GRADE'!A37:AW74,49,FALSE)</f>
        <v>#DIV/0!</v>
      </c>
      <c r="F37" s="87" t="e">
        <f t="shared" si="1"/>
        <v>#DIV/0!</v>
      </c>
      <c r="G37" s="87" t="e">
        <f t="shared" si="2"/>
        <v>#DIV/0!</v>
      </c>
    </row>
    <row r="38" spans="1:7" ht="15.75">
      <c r="A38">
        <v>28</v>
      </c>
      <c r="B38" s="4" t="str">
        <f>VLOOKUP(A38,INPUT!A36:B73,2,FALSE)</f>
        <v>Peñarada, Ryan CJ Segui</v>
      </c>
      <c r="C38" s="87">
        <f>VLOOKUP(A38,'PRELIM GRADE'!A38:AW75,49,FALSE)</f>
        <v>1.25</v>
      </c>
      <c r="D38" s="87" t="e">
        <f>VLOOKUP(A38,'MIDTERM GRADE'!A38:AW75,49,FALSE)</f>
        <v>#DIV/0!</v>
      </c>
      <c r="E38" s="87" t="e">
        <f>VLOOKUP(A38,'FINALS GRADE'!A38:AW75,49,FALSE)</f>
        <v>#DIV/0!</v>
      </c>
      <c r="F38" s="87" t="e">
        <f t="shared" si="1"/>
        <v>#DIV/0!</v>
      </c>
      <c r="G38" s="87" t="e">
        <f t="shared" si="2"/>
        <v>#DIV/0!</v>
      </c>
    </row>
    <row r="39" spans="1:7" ht="15.75">
      <c r="A39">
        <v>29</v>
      </c>
      <c r="B39" s="4" t="str">
        <f>VLOOKUP(A39,INPUT!A37:B74,2,FALSE)</f>
        <v>Periña, Iahnna Fielle Antone</v>
      </c>
      <c r="C39" s="87">
        <f>VLOOKUP(A39,'PRELIM GRADE'!A39:AW76,49,FALSE)</f>
        <v>1.25</v>
      </c>
      <c r="D39" s="87" t="e">
        <f>VLOOKUP(A39,'MIDTERM GRADE'!A39:AW76,49,FALSE)</f>
        <v>#DIV/0!</v>
      </c>
      <c r="E39" s="87" t="e">
        <f>VLOOKUP(A39,'FINALS GRADE'!A39:AW76,49,FALSE)</f>
        <v>#DIV/0!</v>
      </c>
      <c r="F39" s="87" t="e">
        <f t="shared" si="1"/>
        <v>#DIV/0!</v>
      </c>
      <c r="G39" s="87" t="e">
        <f t="shared" si="2"/>
        <v>#DIV/0!</v>
      </c>
    </row>
    <row r="40" spans="1:7" ht="15.75">
      <c r="A40">
        <v>30</v>
      </c>
      <c r="B40" s="4" t="str">
        <f>VLOOKUP(A40,INPUT!A38:B75,2,FALSE)</f>
        <v>Pitas, Elaiza Belle Encallado</v>
      </c>
      <c r="C40" s="87">
        <f>VLOOKUP(A40,'PRELIM GRADE'!A40:AW77,49,FALSE)</f>
        <v>1.5</v>
      </c>
      <c r="D40" s="87" t="e">
        <f>VLOOKUP(A40,'MIDTERM GRADE'!A40:AW77,49,FALSE)</f>
        <v>#DIV/0!</v>
      </c>
      <c r="E40" s="87" t="e">
        <f>VLOOKUP(A40,'FINALS GRADE'!A40:AW77,49,FALSE)</f>
        <v>#DIV/0!</v>
      </c>
      <c r="F40" s="87" t="e">
        <f t="shared" si="1"/>
        <v>#DIV/0!</v>
      </c>
      <c r="G40" s="87" t="e">
        <f t="shared" si="2"/>
        <v>#DIV/0!</v>
      </c>
    </row>
    <row r="41" spans="1:7" ht="15.75">
      <c r="A41">
        <v>31</v>
      </c>
      <c r="B41" s="4" t="str">
        <f>VLOOKUP(A41,INPUT!A39:B76,2,FALSE)</f>
        <v>Salvanera, Frenz Andrea Rosales</v>
      </c>
      <c r="C41" s="87">
        <f>VLOOKUP(A41,'PRELIM GRADE'!A41:AW78,49,FALSE)</f>
        <v>1.5</v>
      </c>
      <c r="D41" s="87" t="e">
        <f>VLOOKUP(A41,'MIDTERM GRADE'!A41:AW78,49,FALSE)</f>
        <v>#DIV/0!</v>
      </c>
      <c r="E41" s="87" t="e">
        <f>VLOOKUP(A41,'FINALS GRADE'!A41:AW78,49,FALSE)</f>
        <v>#DIV/0!</v>
      </c>
      <c r="F41" s="87" t="e">
        <f t="shared" si="1"/>
        <v>#DIV/0!</v>
      </c>
      <c r="G41" s="87" t="e">
        <f t="shared" si="2"/>
        <v>#DIV/0!</v>
      </c>
    </row>
    <row r="42" spans="1:7" ht="15.75">
      <c r="A42">
        <v>32</v>
      </c>
      <c r="B42" s="4" t="str">
        <f>VLOOKUP(A42,INPUT!A40:B77,2,FALSE)</f>
        <v>Sante, John Felix Asis</v>
      </c>
      <c r="C42" s="87">
        <f>VLOOKUP(A42,'PRELIM GRADE'!A42:AW79,49,FALSE)</f>
        <v>1.75</v>
      </c>
      <c r="D42" s="87" t="e">
        <f>VLOOKUP(A42,'MIDTERM GRADE'!A42:AW79,49,FALSE)</f>
        <v>#DIV/0!</v>
      </c>
      <c r="E42" s="87" t="e">
        <f>VLOOKUP(A42,'FINALS GRADE'!A42:AW79,49,FALSE)</f>
        <v>#DIV/0!</v>
      </c>
      <c r="F42" s="87" t="e">
        <f t="shared" si="1"/>
        <v>#DIV/0!</v>
      </c>
      <c r="G42" s="87" t="e">
        <f t="shared" si="2"/>
        <v>#DIV/0!</v>
      </c>
    </row>
    <row r="43" spans="1:7" ht="15.75">
      <c r="A43">
        <v>33</v>
      </c>
      <c r="B43" s="4" t="str">
        <f>VLOOKUP(A43,INPUT!A41:B78,2,FALSE)</f>
        <v>Santos, Jessie Jean Ladines</v>
      </c>
      <c r="C43" s="87">
        <f>VLOOKUP(A43,'PRELIM GRADE'!A43:AW80,49,FALSE)</f>
        <v>1.25</v>
      </c>
      <c r="D43" s="87" t="e">
        <f>VLOOKUP(A43,'MIDTERM GRADE'!A43:AW80,49,FALSE)</f>
        <v>#DIV/0!</v>
      </c>
      <c r="E43" s="87" t="e">
        <f>VLOOKUP(A43,'FINALS GRADE'!A43:AW80,49,FALSE)</f>
        <v>#DIV/0!</v>
      </c>
      <c r="F43" s="87" t="e">
        <f t="shared" si="1"/>
        <v>#DIV/0!</v>
      </c>
      <c r="G43" s="87" t="e">
        <f t="shared" si="2"/>
        <v>#DIV/0!</v>
      </c>
    </row>
    <row r="44" spans="1:7" ht="15.75">
      <c r="A44">
        <v>34</v>
      </c>
      <c r="B44" s="4" t="str">
        <f>VLOOKUP(A44,INPUT!A42:B79,2,FALSE)</f>
        <v>Solis, Romeo JR. Billones</v>
      </c>
      <c r="C44" s="87">
        <f>VLOOKUP(A44,'PRELIM GRADE'!A44:AW81,49,FALSE)</f>
        <v>1.5</v>
      </c>
      <c r="D44" s="87" t="e">
        <f>VLOOKUP(A44,'MIDTERM GRADE'!A44:AW81,49,FALSE)</f>
        <v>#DIV/0!</v>
      </c>
      <c r="E44" s="87" t="e">
        <f>VLOOKUP(A44,'FINALS GRADE'!A44:AW81,49,FALSE)</f>
        <v>#DIV/0!</v>
      </c>
      <c r="F44" s="87" t="e">
        <f t="shared" si="1"/>
        <v>#DIV/0!</v>
      </c>
      <c r="G44" s="87" t="e">
        <f t="shared" si="2"/>
        <v>#DIV/0!</v>
      </c>
    </row>
    <row r="45" spans="1:7" ht="15.75">
      <c r="A45">
        <v>35</v>
      </c>
      <c r="B45" s="4" t="str">
        <f>VLOOKUP(A45,INPUT!A43:B80,2,FALSE)</f>
        <v>Sumilang, John Andrei Lucing</v>
      </c>
      <c r="C45" s="87">
        <f>VLOOKUP(A45,'PRELIM GRADE'!A45:AW82,49,FALSE)</f>
        <v>1</v>
      </c>
      <c r="D45" s="87" t="e">
        <f>VLOOKUP(A45,'MIDTERM GRADE'!A45:AW82,49,FALSE)</f>
        <v>#DIV/0!</v>
      </c>
      <c r="E45" s="87" t="e">
        <f>VLOOKUP(A45,'FINALS GRADE'!A45:AW82,49,FALSE)</f>
        <v>#DIV/0!</v>
      </c>
      <c r="F45" s="87" t="e">
        <f t="shared" si="1"/>
        <v>#DIV/0!</v>
      </c>
      <c r="G45" s="87" t="e">
        <f t="shared" si="2"/>
        <v>#DIV/0!</v>
      </c>
    </row>
    <row r="46" spans="1:7" ht="15.75">
      <c r="A46">
        <v>36</v>
      </c>
      <c r="B46" s="4" t="str">
        <f>VLOOKUP(A46,INPUT!A44:B81,2,FALSE)</f>
        <v>Tan, Naomi Kate Espejo</v>
      </c>
      <c r="C46" s="87">
        <f>VLOOKUP(A46,'PRELIM GRADE'!A46:AW83,49,FALSE)</f>
        <v>1.25</v>
      </c>
      <c r="D46" s="87" t="e">
        <f>VLOOKUP(A46,'MIDTERM GRADE'!A46:AW83,49,FALSE)</f>
        <v>#DIV/0!</v>
      </c>
      <c r="E46" s="87" t="e">
        <f>VLOOKUP(A46,'FINALS GRADE'!A46:AW83,49,FALSE)</f>
        <v>#DIV/0!</v>
      </c>
      <c r="F46" s="87" t="e">
        <f t="shared" si="1"/>
        <v>#DIV/0!</v>
      </c>
      <c r="G46" s="87" t="e">
        <f t="shared" si="2"/>
        <v>#DIV/0!</v>
      </c>
    </row>
    <row r="47" spans="1:7" ht="15.75">
      <c r="A47">
        <v>37</v>
      </c>
      <c r="B47" s="4" t="str">
        <f>VLOOKUP(A47,INPUT!A45:B82,2,FALSE)</f>
        <v>Vendiola Arym Sherwin Rodas</v>
      </c>
      <c r="C47" s="87">
        <f>VLOOKUP(A47,'PRELIM GRADE'!A47:AW84,49,FALSE)</f>
        <v>1.25</v>
      </c>
      <c r="D47" s="87" t="e">
        <f>VLOOKUP(A47,'MIDTERM GRADE'!A47:AW84,49,FALSE)</f>
        <v>#DIV/0!</v>
      </c>
      <c r="E47" s="87" t="e">
        <f>VLOOKUP(A47,'FINALS GRADE'!A47:AW84,49,FALSE)</f>
        <v>#DIV/0!</v>
      </c>
      <c r="F47" s="87" t="e">
        <f t="shared" si="1"/>
        <v>#DIV/0!</v>
      </c>
      <c r="G47" s="87" t="e">
        <f t="shared" si="2"/>
        <v>#DIV/0!</v>
      </c>
    </row>
    <row r="48" spans="1:7" ht="15.75">
      <c r="A48">
        <v>38</v>
      </c>
      <c r="B48" s="4" t="str">
        <f>VLOOKUP(A48,INPUT!A46:B83,2,FALSE)</f>
        <v>Villamor, James Ryan Umali</v>
      </c>
      <c r="C48" s="87">
        <f>VLOOKUP(A48,'PRELIM GRADE'!A48:AW85,49,FALSE)</f>
        <v>1.25</v>
      </c>
      <c r="D48" s="87" t="e">
        <f>VLOOKUP(A48,'MIDTERM GRADE'!A48:AW85,49,FALSE)</f>
        <v>#DIV/0!</v>
      </c>
      <c r="E48" s="87" t="e">
        <f>VLOOKUP(A48,'FINALS GRADE'!A48:AW85,49,FALSE)</f>
        <v>#DIV/0!</v>
      </c>
      <c r="F48" s="87" t="e">
        <f t="shared" si="1"/>
        <v>#DIV/0!</v>
      </c>
      <c r="G48" s="87" t="e">
        <f t="shared" si="2"/>
        <v>#DIV/0!</v>
      </c>
    </row>
    <row r="49" spans="2:2" ht="15.75">
      <c r="B49" s="1"/>
    </row>
    <row r="50" spans="2:2" ht="15.75">
      <c r="B50" s="1"/>
    </row>
    <row r="51" spans="2:2" ht="15.75">
      <c r="B51" s="1"/>
    </row>
    <row r="52" spans="2:2" ht="15.75">
      <c r="B52" s="1"/>
    </row>
    <row r="53" spans="2:2" ht="15.75">
      <c r="B53" s="1"/>
    </row>
    <row r="54" spans="2:2" ht="15.75">
      <c r="B54" s="1"/>
    </row>
    <row r="55" spans="2:2" ht="15.75">
      <c r="B55" s="1"/>
    </row>
    <row r="56" spans="2:2" ht="15.75">
      <c r="B56" s="1"/>
    </row>
    <row r="57" spans="2:2" ht="15.75">
      <c r="B57" s="1"/>
    </row>
    <row r="58" spans="2:2" ht="15.75">
      <c r="B58" s="1"/>
    </row>
    <row r="59" spans="2:2" ht="15.75">
      <c r="B59" s="1"/>
    </row>
    <row r="60" spans="2:2" ht="15.75">
      <c r="B60" s="1"/>
    </row>
    <row r="61" spans="2:2" ht="15.75">
      <c r="B61" s="1"/>
    </row>
  </sheetData>
  <mergeCells count="14">
    <mergeCell ref="B2:G3"/>
    <mergeCell ref="C4:G4"/>
    <mergeCell ref="C5:G5"/>
    <mergeCell ref="C6:G6"/>
    <mergeCell ref="G9:G10"/>
    <mergeCell ref="C7:G7"/>
    <mergeCell ref="C8:G8"/>
    <mergeCell ref="H9:H10"/>
    <mergeCell ref="I9:J10"/>
    <mergeCell ref="B9:B10"/>
    <mergeCell ref="C9:C10"/>
    <mergeCell ref="D9:D10"/>
    <mergeCell ref="E9:E10"/>
    <mergeCell ref="F9:F10"/>
  </mergeCells>
  <conditionalFormatting sqref="C11:F48">
    <cfRule type="cellIs" dxfId="4" priority="3" operator="equal">
      <formula>5</formula>
    </cfRule>
    <cfRule type="cellIs" dxfId="3" priority="4" operator="equal">
      <formula>4</formula>
    </cfRule>
    <cfRule type="cellIs" dxfId="2" priority="5" operator="lessThan">
      <formula>3</formula>
    </cfRule>
  </conditionalFormatting>
  <conditionalFormatting sqref="G11:G48">
    <cfRule type="containsText" dxfId="1" priority="1" operator="containsText" text="Failed">
      <formula>NOT(ISERROR(SEARCH("Failed",G11)))</formula>
    </cfRule>
    <cfRule type="containsText" dxfId="0" priority="2" operator="containsText" text="Passed">
      <formula>NOT(ISERROR(SEARCH("Passed",G11)))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topLeftCell="A43" workbookViewId="0">
      <selection activeCell="E55" sqref="E55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86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7" t="s">
        <v>6</v>
      </c>
      <c r="B4" s="187"/>
      <c r="C4" s="190" t="s">
        <v>58</v>
      </c>
      <c r="D4" s="190"/>
      <c r="E4" s="190"/>
      <c r="F4" s="190"/>
      <c r="G4" s="190"/>
      <c r="H4" s="90"/>
      <c r="I4" s="187" t="s">
        <v>3</v>
      </c>
      <c r="J4" s="187"/>
      <c r="K4" s="188" t="s">
        <v>59</v>
      </c>
      <c r="L4" s="188"/>
      <c r="M4" s="188"/>
      <c r="N4" s="188"/>
    </row>
    <row r="5" spans="1:14" ht="15.75">
      <c r="A5" s="187" t="s">
        <v>2</v>
      </c>
      <c r="B5" s="187"/>
      <c r="C5" s="190" t="s">
        <v>60</v>
      </c>
      <c r="D5" s="190"/>
      <c r="E5" s="190"/>
      <c r="F5" s="190"/>
      <c r="G5" s="190"/>
      <c r="H5" s="90"/>
      <c r="I5" s="187" t="s">
        <v>4</v>
      </c>
      <c r="J5" s="187"/>
      <c r="K5" s="188" t="s">
        <v>61</v>
      </c>
      <c r="L5" s="188"/>
      <c r="M5" s="188"/>
      <c r="N5" s="188"/>
    </row>
    <row r="6" spans="1:14" ht="15.75">
      <c r="A6" s="187" t="s">
        <v>37</v>
      </c>
      <c r="B6" s="187"/>
      <c r="C6" s="190" t="s">
        <v>62</v>
      </c>
      <c r="D6" s="190"/>
      <c r="E6" s="190"/>
      <c r="F6" s="190"/>
      <c r="G6" s="190"/>
      <c r="H6" s="90"/>
      <c r="I6" s="187" t="s">
        <v>5</v>
      </c>
      <c r="J6" s="187"/>
      <c r="K6" s="188">
        <f>COUNTA(B9:B45)</f>
        <v>37</v>
      </c>
      <c r="L6" s="188"/>
      <c r="M6" s="188"/>
      <c r="N6" s="188"/>
    </row>
    <row r="7" spans="1:14" ht="15.75">
      <c r="A7" s="1"/>
      <c r="B7" s="1" t="s">
        <v>63</v>
      </c>
      <c r="C7" s="1"/>
      <c r="D7" s="1"/>
      <c r="E7" s="1"/>
      <c r="F7" s="1"/>
    </row>
    <row r="8" spans="1:14" ht="15.75">
      <c r="A8" s="189" t="s">
        <v>40</v>
      </c>
      <c r="B8" s="189"/>
      <c r="C8" s="1"/>
      <c r="D8" s="1"/>
      <c r="E8" s="1"/>
      <c r="F8" s="1"/>
    </row>
    <row r="9" spans="1:14" ht="15.75">
      <c r="A9" s="4">
        <v>1</v>
      </c>
      <c r="B9" s="4" t="s">
        <v>64</v>
      </c>
      <c r="C9" s="1" t="s">
        <v>65</v>
      </c>
      <c r="D9" s="1"/>
      <c r="E9" s="1"/>
      <c r="F9" s="1"/>
    </row>
    <row r="10" spans="1:14" ht="15.75">
      <c r="A10" s="4">
        <v>2</v>
      </c>
      <c r="B10" s="4" t="s">
        <v>66</v>
      </c>
      <c r="C10" s="1"/>
      <c r="D10" s="1"/>
      <c r="E10" s="1"/>
      <c r="F10" s="1"/>
    </row>
    <row r="11" spans="1:14" ht="15.75">
      <c r="A11" s="4">
        <v>3</v>
      </c>
      <c r="B11" s="4" t="s">
        <v>67</v>
      </c>
      <c r="C11" s="1"/>
      <c r="D11" s="1"/>
      <c r="E11" s="1"/>
      <c r="F11" s="1"/>
    </row>
    <row r="12" spans="1:14" ht="15.75">
      <c r="A12" s="4">
        <v>4</v>
      </c>
      <c r="B12" s="4" t="s">
        <v>68</v>
      </c>
      <c r="C12" s="1"/>
      <c r="D12" s="1"/>
      <c r="E12" s="1"/>
      <c r="F12" s="1"/>
    </row>
    <row r="13" spans="1:14" ht="15.75">
      <c r="A13" s="4">
        <v>5</v>
      </c>
      <c r="B13" s="4" t="s">
        <v>69</v>
      </c>
      <c r="C13" s="1"/>
      <c r="D13" s="1"/>
      <c r="E13" s="1"/>
      <c r="F13" s="1"/>
    </row>
    <row r="14" spans="1:14" ht="15.75">
      <c r="A14" s="4">
        <v>6</v>
      </c>
      <c r="B14" s="4" t="s">
        <v>70</v>
      </c>
      <c r="C14" s="1"/>
      <c r="D14" s="1"/>
      <c r="E14" s="1"/>
      <c r="F14" s="1"/>
    </row>
    <row r="15" spans="1:14" ht="15.75">
      <c r="A15" s="4">
        <v>7</v>
      </c>
      <c r="B15" s="4" t="s">
        <v>71</v>
      </c>
      <c r="C15" s="1"/>
      <c r="D15" s="1"/>
      <c r="E15" s="1"/>
      <c r="F15" s="1"/>
    </row>
    <row r="16" spans="1:14" ht="15.75">
      <c r="A16" s="4">
        <v>8</v>
      </c>
      <c r="B16" s="4" t="s">
        <v>72</v>
      </c>
      <c r="C16" s="1"/>
      <c r="D16" s="1"/>
      <c r="E16" s="1"/>
      <c r="F16" s="1"/>
    </row>
    <row r="17" spans="1:6" ht="15.75">
      <c r="A17" s="4">
        <v>9</v>
      </c>
      <c r="B17" s="4" t="s">
        <v>73</v>
      </c>
      <c r="C17" s="1"/>
      <c r="D17" s="1"/>
      <c r="E17" s="1"/>
      <c r="F17" s="1"/>
    </row>
    <row r="18" spans="1:6" ht="15.75">
      <c r="A18" s="4">
        <v>10</v>
      </c>
      <c r="B18" s="4" t="s">
        <v>74</v>
      </c>
      <c r="C18" s="1"/>
      <c r="D18" s="1"/>
      <c r="E18" s="1"/>
      <c r="F18" s="1"/>
    </row>
    <row r="19" spans="1:6" ht="15.75">
      <c r="A19" s="4">
        <v>11</v>
      </c>
      <c r="B19" s="4" t="s">
        <v>75</v>
      </c>
      <c r="C19" s="1"/>
      <c r="D19" s="1"/>
      <c r="E19" s="1"/>
      <c r="F19" s="1"/>
    </row>
    <row r="20" spans="1:6" ht="15.75">
      <c r="A20" s="4">
        <v>12</v>
      </c>
      <c r="B20" s="4" t="s">
        <v>76</v>
      </c>
      <c r="C20" s="1"/>
      <c r="D20" s="1"/>
      <c r="E20" s="1"/>
      <c r="F20" s="1"/>
    </row>
    <row r="21" spans="1:6" ht="15.75">
      <c r="A21" s="4">
        <v>13</v>
      </c>
      <c r="B21" s="4" t="s">
        <v>77</v>
      </c>
      <c r="C21" s="1"/>
      <c r="D21" s="1"/>
      <c r="E21" s="1"/>
      <c r="F21" s="1"/>
    </row>
    <row r="22" spans="1:6" ht="15.75">
      <c r="A22" s="4">
        <v>14</v>
      </c>
      <c r="B22" s="4" t="s">
        <v>78</v>
      </c>
      <c r="C22" s="1"/>
      <c r="D22" s="1"/>
      <c r="E22" s="1"/>
      <c r="F22" s="1"/>
    </row>
    <row r="23" spans="1:6" ht="15.75">
      <c r="A23" s="4">
        <v>15</v>
      </c>
      <c r="B23" s="4" t="s">
        <v>79</v>
      </c>
      <c r="C23" s="1"/>
      <c r="D23" s="1"/>
      <c r="E23" s="1"/>
      <c r="F23" s="1"/>
    </row>
    <row r="24" spans="1:6" ht="15.75">
      <c r="A24" s="4">
        <v>16</v>
      </c>
      <c r="B24" s="4" t="s">
        <v>80</v>
      </c>
      <c r="C24" s="1"/>
      <c r="D24" s="1"/>
      <c r="E24" s="1"/>
      <c r="F24" s="1"/>
    </row>
    <row r="25" spans="1:6" ht="15.75">
      <c r="A25" s="4">
        <v>17</v>
      </c>
      <c r="B25" s="4" t="s">
        <v>81</v>
      </c>
      <c r="C25" s="1"/>
      <c r="D25" s="1"/>
      <c r="E25" s="1"/>
      <c r="F25" s="1"/>
    </row>
    <row r="26" spans="1:6" ht="15.75">
      <c r="A26" s="4">
        <v>18</v>
      </c>
      <c r="B26" s="4" t="s">
        <v>82</v>
      </c>
      <c r="C26" s="1"/>
      <c r="D26" s="1"/>
      <c r="E26" s="1"/>
      <c r="F26" s="1"/>
    </row>
    <row r="27" spans="1:6" ht="15.75">
      <c r="A27" s="4">
        <v>19</v>
      </c>
      <c r="B27" s="4" t="s">
        <v>83</v>
      </c>
      <c r="C27" s="1"/>
      <c r="D27" s="1"/>
      <c r="E27" s="1"/>
      <c r="F27" s="1"/>
    </row>
    <row r="28" spans="1:6" ht="15.75">
      <c r="A28" s="4">
        <v>20</v>
      </c>
      <c r="B28" s="4" t="s">
        <v>84</v>
      </c>
      <c r="C28" s="1"/>
      <c r="D28" s="1"/>
      <c r="E28" s="1"/>
      <c r="F28" s="1"/>
    </row>
    <row r="29" spans="1:6" ht="15.75">
      <c r="A29" s="4">
        <v>21</v>
      </c>
      <c r="B29" s="4" t="s">
        <v>85</v>
      </c>
      <c r="C29" s="1"/>
      <c r="D29" s="1"/>
      <c r="E29" s="1"/>
      <c r="F29" s="1"/>
    </row>
    <row r="30" spans="1:6" ht="15.75">
      <c r="A30" s="4">
        <v>22</v>
      </c>
      <c r="B30" s="4" t="s">
        <v>86</v>
      </c>
      <c r="C30" s="1"/>
      <c r="D30" s="1"/>
      <c r="E30" s="1"/>
      <c r="F30" s="1"/>
    </row>
    <row r="31" spans="1:6" ht="15.75">
      <c r="A31" s="4">
        <v>23</v>
      </c>
      <c r="B31" s="4" t="s">
        <v>87</v>
      </c>
      <c r="C31" s="1"/>
      <c r="D31" s="1"/>
      <c r="E31" s="1"/>
      <c r="F31" s="1"/>
    </row>
    <row r="32" spans="1:6" ht="15.75">
      <c r="A32" s="4">
        <v>24</v>
      </c>
      <c r="B32" s="4" t="s">
        <v>88</v>
      </c>
      <c r="C32" s="1"/>
      <c r="D32" s="1"/>
      <c r="E32" s="1"/>
      <c r="F32" s="1"/>
    </row>
    <row r="33" spans="1:6" ht="15.75">
      <c r="A33" s="4">
        <v>25</v>
      </c>
      <c r="B33" s="4" t="s">
        <v>89</v>
      </c>
      <c r="C33" s="1"/>
      <c r="D33" s="1"/>
      <c r="E33" s="1"/>
      <c r="F33" s="1"/>
    </row>
    <row r="34" spans="1:6" ht="15.75">
      <c r="A34" s="4">
        <v>26</v>
      </c>
      <c r="B34" s="4" t="s">
        <v>90</v>
      </c>
      <c r="C34" s="1"/>
      <c r="D34" s="1"/>
      <c r="E34" s="1"/>
      <c r="F34" s="1"/>
    </row>
    <row r="35" spans="1:6" ht="15.75">
      <c r="A35" s="4">
        <v>27</v>
      </c>
      <c r="B35" s="4" t="s">
        <v>91</v>
      </c>
      <c r="C35" s="1"/>
      <c r="D35" s="1"/>
      <c r="E35" s="1"/>
      <c r="F35" s="1"/>
    </row>
    <row r="36" spans="1:6" ht="15.75">
      <c r="A36" s="4">
        <v>28</v>
      </c>
      <c r="B36" s="4" t="s">
        <v>92</v>
      </c>
      <c r="C36" s="1"/>
      <c r="D36" s="1"/>
      <c r="E36" s="1"/>
      <c r="F36" s="1"/>
    </row>
    <row r="37" spans="1:6" ht="15.75">
      <c r="A37" s="4">
        <v>29</v>
      </c>
      <c r="B37" s="4" t="s">
        <v>93</v>
      </c>
      <c r="C37" s="1"/>
      <c r="D37" s="1"/>
      <c r="E37" s="1"/>
      <c r="F37" s="1"/>
    </row>
    <row r="38" spans="1:6" ht="15.75">
      <c r="A38" s="4">
        <v>30</v>
      </c>
      <c r="B38" s="4" t="s">
        <v>94</v>
      </c>
      <c r="C38" s="1"/>
      <c r="D38" s="1"/>
      <c r="E38" s="1"/>
      <c r="F38" s="1"/>
    </row>
    <row r="39" spans="1:6" ht="15.75">
      <c r="A39" s="4">
        <v>31</v>
      </c>
      <c r="B39" s="4" t="s">
        <v>95</v>
      </c>
      <c r="C39" s="1"/>
      <c r="D39" s="1"/>
      <c r="E39" s="1"/>
      <c r="F39" s="1"/>
    </row>
    <row r="40" spans="1:6" ht="15.75">
      <c r="A40" s="4">
        <v>32</v>
      </c>
      <c r="B40" s="4" t="s">
        <v>96</v>
      </c>
      <c r="C40" s="1"/>
      <c r="D40" s="1"/>
      <c r="E40" s="1"/>
      <c r="F40" s="1"/>
    </row>
    <row r="41" spans="1:6" ht="15.75">
      <c r="A41" s="4">
        <v>33</v>
      </c>
      <c r="B41" s="4" t="s">
        <v>97</v>
      </c>
      <c r="C41" s="1"/>
      <c r="D41" s="1"/>
      <c r="E41" s="1"/>
      <c r="F41" s="1"/>
    </row>
    <row r="42" spans="1:6" ht="15.75">
      <c r="A42" s="4">
        <v>34</v>
      </c>
      <c r="B42" s="4" t="s">
        <v>98</v>
      </c>
      <c r="C42" s="1"/>
      <c r="D42" s="1"/>
      <c r="E42" s="1"/>
      <c r="F42" s="1"/>
    </row>
    <row r="43" spans="1:6" ht="15.75">
      <c r="A43" s="4">
        <v>35</v>
      </c>
      <c r="B43" s="4" t="s">
        <v>99</v>
      </c>
      <c r="C43" s="1"/>
      <c r="D43" s="1"/>
      <c r="E43" s="1"/>
      <c r="F43" s="1"/>
    </row>
    <row r="44" spans="1:6" ht="15.75">
      <c r="A44" s="4">
        <v>36</v>
      </c>
      <c r="B44" s="4" t="s">
        <v>100</v>
      </c>
      <c r="C44" s="1"/>
      <c r="D44" s="1"/>
      <c r="E44" s="1"/>
      <c r="F44" s="1"/>
    </row>
    <row r="45" spans="1:6" ht="15.75">
      <c r="A45" s="4">
        <v>37</v>
      </c>
      <c r="B45" s="4" t="s">
        <v>101</v>
      </c>
      <c r="C45" s="1"/>
      <c r="D45" s="1"/>
      <c r="E45" s="1"/>
      <c r="F45" s="1"/>
    </row>
    <row r="46" spans="1:6" ht="15.75">
      <c r="A46" s="4">
        <v>38</v>
      </c>
      <c r="B46" s="4" t="s">
        <v>102</v>
      </c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B48" s="1"/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6:B6"/>
    <mergeCell ref="C6:G6"/>
    <mergeCell ref="I6:J6"/>
    <mergeCell ref="K6:N6"/>
    <mergeCell ref="A8:B8"/>
    <mergeCell ref="A5:B5"/>
    <mergeCell ref="C5:G5"/>
    <mergeCell ref="I5:J5"/>
    <mergeCell ref="K5:N5"/>
    <mergeCell ref="A2:N2"/>
    <mergeCell ref="A4:B4"/>
    <mergeCell ref="C4:G4"/>
    <mergeCell ref="I4:J4"/>
    <mergeCell ref="K4:N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PRELIM-FINAL</vt:lpstr>
      <vt:lpstr>INPUT</vt:lpstr>
      <vt:lpstr>ATTENDANCE SHEET</vt:lpstr>
      <vt:lpstr>PRELIM GRADE</vt:lpstr>
      <vt:lpstr>MIDTERM GRADE</vt:lpstr>
      <vt:lpstr>FINALS GRADE</vt:lpstr>
      <vt:lpstr>SUMMARY OF GRADE</vt:lpstr>
      <vt:lpstr>INPUT (2)</vt:lpstr>
      <vt:lpstr>'ATTENDANCE SHEET'!Print_Area</vt:lpstr>
      <vt:lpstr>'PRELIM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Jomer</cp:lastModifiedBy>
  <cp:lastPrinted>2025-03-31T11:17:55Z</cp:lastPrinted>
  <dcterms:created xsi:type="dcterms:W3CDTF">2023-11-02T17:07:10Z</dcterms:created>
  <dcterms:modified xsi:type="dcterms:W3CDTF">2025-04-02T00:27:02Z</dcterms:modified>
</cp:coreProperties>
</file>