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gu\Documents\GitHub\team-project-group-p07-07\docs\Milestone 3\"/>
    </mc:Choice>
  </mc:AlternateContent>
  <xr:revisionPtr revIDLastSave="0" documentId="13_ncr:1_{8C283803-E64B-4341-9B4B-7AB784C74D53}" xr6:coauthVersionLast="47" xr6:coauthVersionMax="47" xr10:uidLastSave="{00000000-0000-0000-0000-000000000000}"/>
  <bookViews>
    <workbookView xWindow="-108" yWindow="-108" windowWidth="23256" windowHeight="12576" activeTab="1" xr2:uid="{599E0083-BA29-43DE-BF11-EE87BCF98BA8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6" i="2" s="1"/>
  <c r="K7" i="2" s="1"/>
  <c r="K18" i="2"/>
  <c r="J9" i="2"/>
  <c r="J10" i="2" s="1"/>
  <c r="J11" i="2" s="1"/>
  <c r="J12" i="2" s="1"/>
  <c r="J13" i="2" s="1"/>
  <c r="J14" i="2" s="1"/>
  <c r="J15" i="2" s="1"/>
  <c r="J16" i="2" s="1"/>
  <c r="J17" i="2" s="1"/>
  <c r="J18" i="2" s="1"/>
  <c r="J8" i="2"/>
  <c r="D25" i="2"/>
  <c r="J7" i="2"/>
  <c r="J6" i="2"/>
  <c r="J5" i="2"/>
  <c r="D24" i="2"/>
  <c r="D21" i="2"/>
  <c r="D23" i="2"/>
  <c r="K19" i="1"/>
  <c r="K18" i="1"/>
  <c r="K17" i="1"/>
  <c r="K16" i="1"/>
  <c r="K15" i="1"/>
  <c r="K14" i="1"/>
  <c r="K13" i="1"/>
  <c r="K12" i="1"/>
  <c r="D18" i="1"/>
  <c r="D20" i="1" s="1"/>
  <c r="D17" i="1"/>
  <c r="D10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</calcChain>
</file>

<file path=xl/sharedStrings.xml><?xml version="1.0" encoding="utf-8"?>
<sst xmlns="http://schemas.openxmlformats.org/spreadsheetml/2006/main" count="121" uniqueCount="75">
  <si>
    <t>User Story</t>
  </si>
  <si>
    <t>Estimate</t>
  </si>
  <si>
    <t>Search - Category</t>
  </si>
  <si>
    <t>Sorting results by price</t>
  </si>
  <si>
    <t>Favoriting an item</t>
  </si>
  <si>
    <t>Registration</t>
  </si>
  <si>
    <t>Logging in</t>
  </si>
  <si>
    <t>Personal details (Profile)</t>
  </si>
  <si>
    <t>Search - keywords</t>
  </si>
  <si>
    <t xml:space="preserve">Viewing an item </t>
  </si>
  <si>
    <t>Cart</t>
  </si>
  <si>
    <t>Adding items to cart</t>
  </si>
  <si>
    <t>Selecting delivery options</t>
  </si>
  <si>
    <t>Checkout</t>
  </si>
  <si>
    <t>Blocked</t>
  </si>
  <si>
    <t>Kept</t>
  </si>
  <si>
    <t>Total</t>
  </si>
  <si>
    <t>Features</t>
  </si>
  <si>
    <t>Ideal Burndown</t>
  </si>
  <si>
    <t>Remaining effort</t>
  </si>
  <si>
    <t>PBI's completed that day</t>
  </si>
  <si>
    <t>Before the start</t>
  </si>
  <si>
    <t>PBI 1</t>
  </si>
  <si>
    <t>PBI 2</t>
  </si>
  <si>
    <t>PBI 3</t>
  </si>
  <si>
    <t>PBI 4</t>
  </si>
  <si>
    <t>PBI 5</t>
  </si>
  <si>
    <t>PBI 6</t>
  </si>
  <si>
    <t>PBI 7</t>
  </si>
  <si>
    <t>PBI 8</t>
  </si>
  <si>
    <t>PBI 9</t>
  </si>
  <si>
    <t>PBI 10</t>
  </si>
  <si>
    <t>PBI 11</t>
  </si>
  <si>
    <t>PBI 12</t>
  </si>
  <si>
    <t>Day</t>
  </si>
  <si>
    <t>Ideal burndown rate:</t>
  </si>
  <si>
    <t>Weeks</t>
  </si>
  <si>
    <t>Week 1</t>
  </si>
  <si>
    <t>Week 2</t>
  </si>
  <si>
    <t>Classic Burndown Chart - Sprint 1</t>
  </si>
  <si>
    <t>Week 3</t>
  </si>
  <si>
    <t>Nothing: 0</t>
  </si>
  <si>
    <t>Sub-total</t>
  </si>
  <si>
    <r>
      <t>Meeting with Product Owner; removed PBI's 1-6 [</t>
    </r>
    <r>
      <rPr>
        <b/>
        <sz val="12"/>
        <color theme="1"/>
        <rFont val="Calibri Light"/>
        <family val="2"/>
      </rPr>
      <t>Total: 13</t>
    </r>
    <r>
      <rPr>
        <sz val="12"/>
        <color theme="1"/>
        <rFont val="Calibri Light"/>
        <family val="2"/>
      </rPr>
      <t>]</t>
    </r>
  </si>
  <si>
    <r>
      <t xml:space="preserve">Completed PBI's 7, 8 </t>
    </r>
    <r>
      <rPr>
        <b/>
        <sz val="12"/>
        <color theme="1"/>
        <rFont val="Calibri Light"/>
        <family val="2"/>
      </rPr>
      <t>[Total: 5]</t>
    </r>
  </si>
  <si>
    <r>
      <t xml:space="preserve">Completed PBI's 9, 10, 11, 12 </t>
    </r>
    <r>
      <rPr>
        <b/>
        <sz val="12"/>
        <color theme="1"/>
        <rFont val="Calibri Light"/>
        <family val="2"/>
      </rPr>
      <t>[Total: 13]</t>
    </r>
  </si>
  <si>
    <t>PBI1</t>
  </si>
  <si>
    <t>PBI2</t>
  </si>
  <si>
    <t>PBI3</t>
  </si>
  <si>
    <t>PBI4</t>
  </si>
  <si>
    <t>PBI5</t>
  </si>
  <si>
    <t>PBI6</t>
  </si>
  <si>
    <t>PBI7</t>
  </si>
  <si>
    <t>PBI8</t>
  </si>
  <si>
    <t>PBI9</t>
  </si>
  <si>
    <t>Write user stories for remaining Sprint</t>
  </si>
  <si>
    <t>Maintain Scrum Meetings and Documentation</t>
  </si>
  <si>
    <t>Update Product Backlog</t>
  </si>
  <si>
    <t>Prioritize Backlog based on product owner meeting</t>
  </si>
  <si>
    <t>Write test cases and definition of done for each feature</t>
  </si>
  <si>
    <t>Add validation tests and document test results</t>
  </si>
  <si>
    <t>Implement enhancement feature</t>
  </si>
  <si>
    <t>Refactor code and rerun all tests</t>
  </si>
  <si>
    <t>Add continuous deployment</t>
  </si>
  <si>
    <t>PBI 13</t>
  </si>
  <si>
    <t>PBI 14</t>
  </si>
  <si>
    <t>PBI 15</t>
  </si>
  <si>
    <t>Personal details (profile)</t>
  </si>
  <si>
    <r>
      <t xml:space="preserve">Completed: </t>
    </r>
    <r>
      <rPr>
        <sz val="12"/>
        <color theme="1"/>
        <rFont val="Calibri Light"/>
        <family val="2"/>
      </rPr>
      <t xml:space="preserve">PBI 4 [1] 
</t>
    </r>
    <r>
      <rPr>
        <b/>
        <sz val="12"/>
        <color theme="1"/>
        <rFont val="Calibri Light"/>
        <family val="2"/>
      </rPr>
      <t xml:space="preserve">Blocked: </t>
    </r>
    <r>
      <rPr>
        <sz val="12"/>
        <color theme="1"/>
        <rFont val="Calibri Light"/>
        <family val="2"/>
      </rPr>
      <t>PBI 10-15 [13]</t>
    </r>
  </si>
  <si>
    <t>PBI1, PBI 3 [5]</t>
  </si>
  <si>
    <t>PBI 5 [5]</t>
  </si>
  <si>
    <t>Ideal burndown [1]</t>
  </si>
  <si>
    <t>Ideal burndown [2]</t>
  </si>
  <si>
    <t>Done</t>
  </si>
  <si>
    <t>PBI2, PBI 6, PBI 8 [21]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</si>
</sst>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"/>
  </numFmts>
  <fonts count="4" x14ac:knownFonts="1">
    <font>
      <sz val="11"/>
      <color theme="1"/>
      <name val="Calibri Light"/>
      <family val="2"/>
    </font>
    <font>
      <sz val="12"/>
      <color theme="1"/>
      <name val="Calibri Light"/>
      <family val="2"/>
    </font>
    <font>
      <sz val="8"/>
      <name val="Calibri Light"/>
      <family val="2"/>
    </font>
    <font>
      <b/>
      <sz val="12"/>
      <color theme="1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/>
    <xf numFmtId="1" fontId="0" fillId="0" borderId="0" xfId="0" applyNumberFormat="1"/>
    <xf numFmtId="0" fontId="3" fillId="0" borderId="0" xfId="0" applyFont="1"/>
    <xf numFmtId="2" fontId="1" fillId="0" borderId="0" xfId="0" applyNumberFormat="1" applyFont="1"/>
    <xf numFmtId="0" fontId="3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0" fontId="1" fillId="5" borderId="1" xfId="0" applyFont="1" applyFill="1" applyBorder="1"/>
    <xf numFmtId="2" fontId="1" fillId="5" borderId="1" xfId="0" applyNumberFormat="1" applyFont="1" applyFill="1" applyBorder="1"/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/>
    <xf numFmtId="2" fontId="1" fillId="6" borderId="1" xfId="0" applyNumberFormat="1" applyFont="1" applyFill="1" applyBorder="1"/>
    <xf numFmtId="0" fontId="1" fillId="6" borderId="1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/>
    <xf numFmtId="0" fontId="3" fillId="5" borderId="1" xfId="0" applyFont="1" applyFill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7" borderId="1" xfId="0" applyFont="1" applyFill="1" applyBorder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Classic Burndown Chart -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Sheet1!$J$4:$J$19</c:f>
              <c:numCache>
                <c:formatCode>0.00</c:formatCode>
                <c:ptCount val="16"/>
                <c:pt idx="0" formatCode="General">
                  <c:v>31</c:v>
                </c:pt>
                <c:pt idx="1">
                  <c:v>28.93</c:v>
                </c:pt>
                <c:pt idx="2">
                  <c:v>26.86</c:v>
                </c:pt>
                <c:pt idx="3">
                  <c:v>24.79</c:v>
                </c:pt>
                <c:pt idx="4">
                  <c:v>22.72</c:v>
                </c:pt>
                <c:pt idx="5">
                  <c:v>20.65</c:v>
                </c:pt>
                <c:pt idx="6">
                  <c:v>18.579999999999998</c:v>
                </c:pt>
                <c:pt idx="7">
                  <c:v>16.509999999999998</c:v>
                </c:pt>
                <c:pt idx="8">
                  <c:v>14.439999999999998</c:v>
                </c:pt>
                <c:pt idx="9">
                  <c:v>12.369999999999997</c:v>
                </c:pt>
                <c:pt idx="10">
                  <c:v>10.299999999999997</c:v>
                </c:pt>
                <c:pt idx="11">
                  <c:v>8.2299999999999969</c:v>
                </c:pt>
                <c:pt idx="12">
                  <c:v>6.1599999999999966</c:v>
                </c:pt>
                <c:pt idx="13">
                  <c:v>4.0899999999999963</c:v>
                </c:pt>
                <c:pt idx="14">
                  <c:v>2.0199999999999965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A-4247-AB65-C7E40DDFA807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Sheet1!$K$4:$K$19</c:f>
              <c:numCache>
                <c:formatCode>General</c:formatCode>
                <c:ptCount val="16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A-4247-AB65-C7E40DDFA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451408"/>
        <c:axId val="1983166144"/>
      </c:lineChart>
      <c:catAx>
        <c:axId val="198745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66144"/>
        <c:crosses val="autoZero"/>
        <c:auto val="1"/>
        <c:lblAlgn val="ctr"/>
        <c:lblOffset val="100"/>
        <c:noMultiLvlLbl val="0"/>
      </c:catAx>
      <c:valAx>
        <c:axId val="19831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User</a:t>
                </a:r>
                <a:r>
                  <a:rPr lang="en-AU" baseline="0"/>
                  <a:t> 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Classic Burndown Chart -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(2)'!$J$3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(2)'!$J$4:$J$19</c:f>
              <c:numCache>
                <c:formatCode>0.00</c:formatCode>
                <c:ptCount val="16"/>
                <c:pt idx="0" formatCode="General">
                  <c:v>58</c:v>
                </c:pt>
                <c:pt idx="1">
                  <c:v>54.13</c:v>
                </c:pt>
                <c:pt idx="2">
                  <c:v>50.260000000000005</c:v>
                </c:pt>
                <c:pt idx="3">
                  <c:v>36.260000000000005</c:v>
                </c:pt>
                <c:pt idx="4">
                  <c:v>33.470769200000007</c:v>
                </c:pt>
                <c:pt idx="5">
                  <c:v>30.681538400000008</c:v>
                </c:pt>
                <c:pt idx="6">
                  <c:v>27.892307600000009</c:v>
                </c:pt>
                <c:pt idx="7">
                  <c:v>25.103076800000011</c:v>
                </c:pt>
                <c:pt idx="8">
                  <c:v>22.313846000000012</c:v>
                </c:pt>
                <c:pt idx="9">
                  <c:v>19.524615200000014</c:v>
                </c:pt>
                <c:pt idx="10">
                  <c:v>16.735384400000015</c:v>
                </c:pt>
                <c:pt idx="11">
                  <c:v>13.946153600000015</c:v>
                </c:pt>
                <c:pt idx="12">
                  <c:v>11.156922800000014</c:v>
                </c:pt>
                <c:pt idx="13">
                  <c:v>8.3676920000000141</c:v>
                </c:pt>
                <c:pt idx="14">
                  <c:v>5.5784612000000138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6-4579-89E2-0354F9A10008}"/>
            </c:ext>
          </c:extLst>
        </c:ser>
        <c:ser>
          <c:idx val="1"/>
          <c:order val="1"/>
          <c:tx>
            <c:strRef>
              <c:f>'Sheet1 (2)'!$K$3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(2)'!$K$4:$K$19</c:f>
              <c:numCache>
                <c:formatCode>General</c:formatCode>
                <c:ptCount val="16"/>
                <c:pt idx="0">
                  <c:v>58</c:v>
                </c:pt>
                <c:pt idx="1">
                  <c:v>53</c:v>
                </c:pt>
                <c:pt idx="2">
                  <c:v>48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6-4579-89E2-0354F9A1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451408"/>
        <c:axId val="1983166144"/>
      </c:lineChart>
      <c:catAx>
        <c:axId val="198745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66144"/>
        <c:crosses val="autoZero"/>
        <c:auto val="1"/>
        <c:lblAlgn val="ctr"/>
        <c:lblOffset val="100"/>
        <c:noMultiLvlLbl val="0"/>
      </c:catAx>
      <c:valAx>
        <c:axId val="19831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User</a:t>
                </a:r>
                <a:r>
                  <a:rPr lang="en-AU" baseline="0"/>
                  <a:t> 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598170</xdr:colOff>
      <xdr:row>19</xdr:row>
      <xdr:rowOff>186690</xdr:rowOff>
    </xdr:from>
    <xdr:to>
      <xdr:col>12</xdr:col>
      <xdr:colOff>7620</xdr:colOff>
      <xdr:row>35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12C7FC-C0A2-C338-CBFD-7E6BCE3F9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598170</xdr:colOff>
      <xdr:row>19</xdr:row>
      <xdr:rowOff>186690</xdr:rowOff>
    </xdr:from>
    <xdr:to>
      <xdr:col>12</xdr:col>
      <xdr:colOff>7620</xdr:colOff>
      <xdr:row>35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D4894-BADD-4BBB-926C-15F505063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3E9F-CB39-47FC-ABE5-52DCF7B1BFF9}">
  <dimension ref="A2:L22"/>
  <sheetViews>
    <sheetView zoomScale="110" zoomScaleNormal="110" workbookViewId="0">
      <selection activeCell="D20" sqref="D20"/>
    </sheetView>
  </sheetViews>
  <sheetFormatPr defaultRowHeight="14.4" x14ac:dyDescent="0.3"/>
  <cols>
    <col min="3" max="3" width="21.6640625" bestFit="1" customWidth="1"/>
    <col min="4" max="4" width="8" bestFit="1" customWidth="1"/>
    <col min="8" max="8" width="15.44140625" bestFit="1" customWidth="1"/>
    <col min="9" max="9" width="6.109375" bestFit="1" customWidth="1"/>
    <col min="10" max="10" width="16.5546875" bestFit="1" customWidth="1"/>
    <col min="11" max="11" width="17.88671875" bestFit="1" customWidth="1"/>
    <col min="12" max="12" width="30.88671875" customWidth="1"/>
  </cols>
  <sheetData>
    <row r="2" spans="1:12" ht="15.6" x14ac:dyDescent="0.3">
      <c r="A2" s="1"/>
      <c r="B2" s="18" t="s">
        <v>17</v>
      </c>
      <c r="C2" s="18"/>
      <c r="D2" s="18"/>
      <c r="H2" s="19" t="s">
        <v>39</v>
      </c>
      <c r="I2" s="19"/>
      <c r="J2" s="19"/>
      <c r="K2" s="19"/>
      <c r="L2" s="19"/>
    </row>
    <row r="3" spans="1:12" ht="15.6" x14ac:dyDescent="0.3">
      <c r="A3" s="1"/>
      <c r="B3" s="1"/>
      <c r="C3" s="1" t="s">
        <v>0</v>
      </c>
      <c r="D3" s="1" t="s">
        <v>1</v>
      </c>
      <c r="H3" s="8" t="s">
        <v>36</v>
      </c>
      <c r="I3" s="8" t="s">
        <v>34</v>
      </c>
      <c r="J3" s="8" t="s">
        <v>18</v>
      </c>
      <c r="K3" s="8" t="s">
        <v>19</v>
      </c>
      <c r="L3" s="8" t="s">
        <v>20</v>
      </c>
    </row>
    <row r="4" spans="1:12" ht="15.6" x14ac:dyDescent="0.3">
      <c r="A4" s="1" t="s">
        <v>14</v>
      </c>
      <c r="B4" s="1" t="s">
        <v>22</v>
      </c>
      <c r="C4" s="1" t="s">
        <v>2</v>
      </c>
      <c r="D4" s="1">
        <v>3</v>
      </c>
      <c r="H4" s="9" t="s">
        <v>21</v>
      </c>
      <c r="I4" s="9">
        <v>0</v>
      </c>
      <c r="J4" s="9">
        <v>31</v>
      </c>
      <c r="K4" s="9">
        <v>31</v>
      </c>
      <c r="L4" s="9"/>
    </row>
    <row r="5" spans="1:12" ht="15.6" x14ac:dyDescent="0.3">
      <c r="A5" s="1"/>
      <c r="B5" s="1" t="s">
        <v>23</v>
      </c>
      <c r="C5" s="1" t="s">
        <v>3</v>
      </c>
      <c r="D5" s="1">
        <v>3</v>
      </c>
      <c r="H5" s="20" t="s">
        <v>37</v>
      </c>
      <c r="I5" s="12">
        <v>1</v>
      </c>
      <c r="J5" s="13">
        <f>J4-2.07</f>
        <v>28.93</v>
      </c>
      <c r="K5" s="12">
        <v>31</v>
      </c>
      <c r="L5" s="12" t="s">
        <v>41</v>
      </c>
    </row>
    <row r="6" spans="1:12" ht="15.6" x14ac:dyDescent="0.3">
      <c r="A6" s="1"/>
      <c r="B6" s="1" t="s">
        <v>24</v>
      </c>
      <c r="C6" s="1" t="s">
        <v>4</v>
      </c>
      <c r="D6" s="1">
        <v>2</v>
      </c>
      <c r="H6" s="21"/>
      <c r="I6" s="12">
        <v>2</v>
      </c>
      <c r="J6" s="13">
        <f t="shared" ref="J6:J18" si="0">J5-2.07</f>
        <v>26.86</v>
      </c>
      <c r="K6" s="12">
        <v>31</v>
      </c>
      <c r="L6" s="12" t="s">
        <v>41</v>
      </c>
    </row>
    <row r="7" spans="1:12" ht="15.6" x14ac:dyDescent="0.3">
      <c r="A7" s="1"/>
      <c r="B7" s="1" t="s">
        <v>25</v>
      </c>
      <c r="C7" s="1" t="s">
        <v>5</v>
      </c>
      <c r="D7" s="1">
        <v>3</v>
      </c>
      <c r="H7" s="21"/>
      <c r="I7" s="12">
        <v>3</v>
      </c>
      <c r="J7" s="13">
        <f t="shared" si="0"/>
        <v>24.79</v>
      </c>
      <c r="K7" s="12">
        <v>31</v>
      </c>
      <c r="L7" s="12" t="s">
        <v>41</v>
      </c>
    </row>
    <row r="8" spans="1:12" ht="15.6" x14ac:dyDescent="0.3">
      <c r="A8" s="1"/>
      <c r="B8" s="1" t="s">
        <v>26</v>
      </c>
      <c r="C8" s="1" t="s">
        <v>6</v>
      </c>
      <c r="D8" s="1">
        <v>1</v>
      </c>
      <c r="H8" s="21"/>
      <c r="I8" s="12">
        <v>4</v>
      </c>
      <c r="J8" s="13">
        <f t="shared" si="0"/>
        <v>22.72</v>
      </c>
      <c r="K8" s="12">
        <v>31</v>
      </c>
      <c r="L8" s="12" t="s">
        <v>41</v>
      </c>
    </row>
    <row r="9" spans="1:12" ht="15.6" x14ac:dyDescent="0.3">
      <c r="A9" s="1"/>
      <c r="B9" s="1" t="s">
        <v>27</v>
      </c>
      <c r="C9" s="1" t="s">
        <v>7</v>
      </c>
      <c r="D9" s="1">
        <v>1</v>
      </c>
      <c r="H9" s="22"/>
      <c r="I9" s="12">
        <v>5</v>
      </c>
      <c r="J9" s="13">
        <f t="shared" si="0"/>
        <v>20.65</v>
      </c>
      <c r="K9" s="12">
        <v>31</v>
      </c>
      <c r="L9" s="12" t="s">
        <v>41</v>
      </c>
    </row>
    <row r="10" spans="1:12" ht="15.6" x14ac:dyDescent="0.3">
      <c r="A10" s="1"/>
      <c r="B10" s="1"/>
      <c r="C10" s="6" t="s">
        <v>42</v>
      </c>
      <c r="D10" s="1">
        <f>SUM(D4:D9)</f>
        <v>13</v>
      </c>
      <c r="H10" s="23" t="s">
        <v>38</v>
      </c>
      <c r="I10" s="10">
        <v>6</v>
      </c>
      <c r="J10" s="11">
        <f t="shared" si="0"/>
        <v>18.579999999999998</v>
      </c>
      <c r="K10" s="10">
        <v>31</v>
      </c>
      <c r="L10" s="10" t="s">
        <v>41</v>
      </c>
    </row>
    <row r="11" spans="1:12" ht="15.6" x14ac:dyDescent="0.3">
      <c r="A11" s="1" t="s">
        <v>15</v>
      </c>
      <c r="B11" s="1" t="s">
        <v>28</v>
      </c>
      <c r="C11" s="1" t="s">
        <v>8</v>
      </c>
      <c r="D11" s="1">
        <v>3</v>
      </c>
      <c r="H11" s="24"/>
      <c r="I11" s="10">
        <v>7</v>
      </c>
      <c r="J11" s="11">
        <f t="shared" si="0"/>
        <v>16.509999999999998</v>
      </c>
      <c r="K11" s="10">
        <v>31</v>
      </c>
      <c r="L11" s="10" t="s">
        <v>41</v>
      </c>
    </row>
    <row r="12" spans="1:12" ht="31.2" x14ac:dyDescent="0.3">
      <c r="A12" s="1"/>
      <c r="B12" s="1" t="s">
        <v>29</v>
      </c>
      <c r="C12" s="1" t="s">
        <v>9</v>
      </c>
      <c r="D12" s="1">
        <v>2</v>
      </c>
      <c r="H12" s="24"/>
      <c r="I12" s="10">
        <v>8</v>
      </c>
      <c r="J12" s="11">
        <f t="shared" si="0"/>
        <v>14.439999999999998</v>
      </c>
      <c r="K12" s="10">
        <f>31-13</f>
        <v>18</v>
      </c>
      <c r="L12" s="14" t="s">
        <v>43</v>
      </c>
    </row>
    <row r="13" spans="1:12" ht="15.6" x14ac:dyDescent="0.3">
      <c r="A13" s="1"/>
      <c r="B13" s="1" t="s">
        <v>30</v>
      </c>
      <c r="C13" s="1" t="s">
        <v>10</v>
      </c>
      <c r="D13" s="1">
        <v>5</v>
      </c>
      <c r="H13" s="24"/>
      <c r="I13" s="10">
        <v>9</v>
      </c>
      <c r="J13" s="11">
        <f t="shared" si="0"/>
        <v>12.369999999999997</v>
      </c>
      <c r="K13" s="10">
        <f t="shared" ref="K13:K17" si="1">31-13</f>
        <v>18</v>
      </c>
      <c r="L13" s="10" t="s">
        <v>41</v>
      </c>
    </row>
    <row r="14" spans="1:12" ht="15.6" x14ac:dyDescent="0.3">
      <c r="A14" s="1"/>
      <c r="B14" s="1" t="s">
        <v>31</v>
      </c>
      <c r="C14" s="1" t="s">
        <v>11</v>
      </c>
      <c r="D14" s="1">
        <v>2</v>
      </c>
      <c r="H14" s="25"/>
      <c r="I14" s="10">
        <v>10</v>
      </c>
      <c r="J14" s="11">
        <f t="shared" si="0"/>
        <v>10.299999999999997</v>
      </c>
      <c r="K14" s="10">
        <f t="shared" si="1"/>
        <v>18</v>
      </c>
      <c r="L14" s="10" t="s">
        <v>41</v>
      </c>
    </row>
    <row r="15" spans="1:12" ht="15.6" x14ac:dyDescent="0.3">
      <c r="A15" s="1"/>
      <c r="B15" s="1" t="s">
        <v>32</v>
      </c>
      <c r="C15" s="1" t="s">
        <v>12</v>
      </c>
      <c r="D15" s="1">
        <v>3</v>
      </c>
      <c r="H15" s="26" t="s">
        <v>40</v>
      </c>
      <c r="I15" s="15">
        <v>11</v>
      </c>
      <c r="J15" s="16">
        <f t="shared" si="0"/>
        <v>8.2299999999999969</v>
      </c>
      <c r="K15" s="15">
        <f t="shared" si="1"/>
        <v>18</v>
      </c>
      <c r="L15" s="15" t="s">
        <v>41</v>
      </c>
    </row>
    <row r="16" spans="1:12" ht="15.6" x14ac:dyDescent="0.3">
      <c r="A16" s="1"/>
      <c r="B16" s="1" t="s">
        <v>33</v>
      </c>
      <c r="C16" s="1" t="s">
        <v>13</v>
      </c>
      <c r="D16" s="1">
        <v>3</v>
      </c>
      <c r="H16" s="27"/>
      <c r="I16" s="15">
        <v>12</v>
      </c>
      <c r="J16" s="16">
        <f t="shared" si="0"/>
        <v>6.1599999999999966</v>
      </c>
      <c r="K16" s="15">
        <f t="shared" si="1"/>
        <v>18</v>
      </c>
      <c r="L16" s="15" t="s">
        <v>41</v>
      </c>
    </row>
    <row r="17" spans="1:12" ht="15.6" x14ac:dyDescent="0.3">
      <c r="A17" s="1"/>
      <c r="B17" s="1"/>
      <c r="C17" s="6" t="s">
        <v>42</v>
      </c>
      <c r="D17" s="1">
        <f>SUM(D11:D16)</f>
        <v>18</v>
      </c>
      <c r="H17" s="27"/>
      <c r="I17" s="15">
        <v>13</v>
      </c>
      <c r="J17" s="16">
        <f t="shared" si="0"/>
        <v>4.0899999999999963</v>
      </c>
      <c r="K17" s="15">
        <f t="shared" si="1"/>
        <v>18</v>
      </c>
      <c r="L17" s="15" t="s">
        <v>41</v>
      </c>
    </row>
    <row r="18" spans="1:12" ht="15.6" x14ac:dyDescent="0.3">
      <c r="A18" s="1"/>
      <c r="B18" s="1"/>
      <c r="C18" s="6" t="s">
        <v>16</v>
      </c>
      <c r="D18" s="1">
        <f>SUM(D4:D9,D11:D16)</f>
        <v>31</v>
      </c>
      <c r="H18" s="27"/>
      <c r="I18" s="15">
        <v>14</v>
      </c>
      <c r="J18" s="16">
        <f t="shared" si="0"/>
        <v>2.0199999999999965</v>
      </c>
      <c r="K18" s="15">
        <f>K17-SUM(D11:D12)</f>
        <v>13</v>
      </c>
      <c r="L18" s="15" t="s">
        <v>44</v>
      </c>
    </row>
    <row r="19" spans="1:12" ht="31.2" x14ac:dyDescent="0.3">
      <c r="A19" s="1"/>
      <c r="B19" s="1"/>
      <c r="C19" s="1"/>
      <c r="D19" s="1"/>
      <c r="H19" s="28"/>
      <c r="I19" s="15">
        <v>15</v>
      </c>
      <c r="J19" s="16">
        <v>0</v>
      </c>
      <c r="K19" s="15">
        <f>K18-SUM(D13:D16)</f>
        <v>0</v>
      </c>
      <c r="L19" s="17" t="s">
        <v>45</v>
      </c>
    </row>
    <row r="20" spans="1:12" ht="15.6" x14ac:dyDescent="0.3">
      <c r="A20" s="1"/>
      <c r="B20" s="1"/>
      <c r="C20" s="6" t="s">
        <v>35</v>
      </c>
      <c r="D20" s="7">
        <f>D18/15</f>
        <v>2.0666666666666669</v>
      </c>
      <c r="H20" s="3"/>
      <c r="I20" s="1"/>
      <c r="J20" s="4"/>
    </row>
    <row r="21" spans="1:12" x14ac:dyDescent="0.3">
      <c r="H21" s="3"/>
      <c r="J21" s="4"/>
    </row>
    <row r="22" spans="1:12" ht="15.6" x14ac:dyDescent="0.3">
      <c r="H22" s="3"/>
      <c r="I22" s="1"/>
      <c r="J22" s="5"/>
    </row>
  </sheetData>
  <mergeCells count="5">
    <mergeCell ref="B2:D2"/>
    <mergeCell ref="H2:L2"/>
    <mergeCell ref="H5:H9"/>
    <mergeCell ref="H10:H14"/>
    <mergeCell ref="H15:H19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3570F-C033-40B8-938D-BA45B335540D}">
  <dimension ref="B2:L25"/>
  <sheetViews>
    <sheetView tabSelected="1" zoomScale="110" zoomScaleNormal="110" workbookViewId="0">
      <selection activeCell="K6" sqref="K6"/>
    </sheetView>
  </sheetViews>
  <sheetFormatPr defaultRowHeight="15.6" x14ac:dyDescent="0.3"/>
  <cols>
    <col min="1" max="2" width="8.88671875" style="1"/>
    <col min="3" max="3" width="35.88671875" style="1" bestFit="1" customWidth="1"/>
    <col min="4" max="4" width="10.44140625" style="1" bestFit="1" customWidth="1"/>
    <col min="5" max="7" width="8.88671875" style="1"/>
    <col min="8" max="8" width="15.44140625" style="1" bestFit="1" customWidth="1"/>
    <col min="9" max="9" width="6.109375" style="1" bestFit="1" customWidth="1"/>
    <col min="10" max="10" width="16.5546875" style="1" bestFit="1" customWidth="1"/>
    <col min="11" max="11" width="17.88671875" style="1" bestFit="1" customWidth="1"/>
    <col min="12" max="12" width="30.88671875" style="1" customWidth="1"/>
    <col min="13" max="16384" width="8.88671875" style="1"/>
  </cols>
  <sheetData>
    <row r="2" spans="2:12" x14ac:dyDescent="0.3">
      <c r="B2" s="19" t="s">
        <v>17</v>
      </c>
      <c r="C2" s="19"/>
      <c r="D2" s="19"/>
      <c r="E2" s="2" t="s">
        <v>73</v>
      </c>
      <c r="H2" s="19" t="s">
        <v>39</v>
      </c>
      <c r="I2" s="19"/>
      <c r="J2" s="19"/>
      <c r="K2" s="19"/>
      <c r="L2" s="19"/>
    </row>
    <row r="3" spans="2:12" x14ac:dyDescent="0.3">
      <c r="B3" s="32" t="s">
        <v>46</v>
      </c>
      <c r="C3" s="33" t="s">
        <v>55</v>
      </c>
      <c r="D3" s="32">
        <v>3</v>
      </c>
      <c r="E3" s="12"/>
      <c r="H3" s="8" t="s">
        <v>36</v>
      </c>
      <c r="I3" s="8" t="s">
        <v>34</v>
      </c>
      <c r="J3" s="8" t="s">
        <v>18</v>
      </c>
      <c r="K3" s="8" t="s">
        <v>19</v>
      </c>
      <c r="L3" s="8" t="s">
        <v>20</v>
      </c>
    </row>
    <row r="4" spans="2:12" ht="31.2" x14ac:dyDescent="0.3">
      <c r="B4" s="32" t="s">
        <v>47</v>
      </c>
      <c r="C4" s="33" t="s">
        <v>56</v>
      </c>
      <c r="D4" s="32">
        <v>8</v>
      </c>
      <c r="E4" s="34"/>
      <c r="H4" s="9" t="s">
        <v>21</v>
      </c>
      <c r="I4" s="9">
        <v>0</v>
      </c>
      <c r="J4" s="9">
        <v>58</v>
      </c>
      <c r="K4" s="9">
        <v>58</v>
      </c>
      <c r="L4" s="9" t="s">
        <v>41</v>
      </c>
    </row>
    <row r="5" spans="2:12" x14ac:dyDescent="0.3">
      <c r="B5" s="32" t="s">
        <v>48</v>
      </c>
      <c r="C5" s="33" t="s">
        <v>57</v>
      </c>
      <c r="D5" s="32">
        <v>2</v>
      </c>
      <c r="E5" s="12"/>
      <c r="H5" s="20" t="s">
        <v>37</v>
      </c>
      <c r="I5" s="12">
        <v>1</v>
      </c>
      <c r="J5" s="13">
        <f>J4-3.87</f>
        <v>54.13</v>
      </c>
      <c r="K5" s="12">
        <f>K4-SUM(D3,D5)</f>
        <v>53</v>
      </c>
      <c r="L5" s="12" t="s">
        <v>69</v>
      </c>
    </row>
    <row r="6" spans="2:12" ht="31.2" x14ac:dyDescent="0.3">
      <c r="B6" s="32" t="s">
        <v>49</v>
      </c>
      <c r="C6" s="33" t="s">
        <v>58</v>
      </c>
      <c r="D6" s="32">
        <v>1</v>
      </c>
      <c r="E6" s="12"/>
      <c r="H6" s="21"/>
      <c r="I6" s="12">
        <v>2</v>
      </c>
      <c r="J6" s="13">
        <f>J5-3.87</f>
        <v>50.260000000000005</v>
      </c>
      <c r="K6" s="12">
        <f>K5-D7</f>
        <v>48</v>
      </c>
      <c r="L6" s="12" t="s">
        <v>70</v>
      </c>
    </row>
    <row r="7" spans="2:12" ht="31.2" x14ac:dyDescent="0.3">
      <c r="B7" s="32" t="s">
        <v>50</v>
      </c>
      <c r="C7" s="33" t="s">
        <v>59</v>
      </c>
      <c r="D7" s="32">
        <v>5</v>
      </c>
      <c r="E7" s="12"/>
      <c r="H7" s="21"/>
      <c r="I7" s="12">
        <v>3</v>
      </c>
      <c r="J7" s="13">
        <f>J6-14</f>
        <v>36.260000000000005</v>
      </c>
      <c r="K7" s="12">
        <f>K6-SUM(D6,D21)</f>
        <v>34</v>
      </c>
      <c r="L7" s="31" t="s">
        <v>68</v>
      </c>
    </row>
    <row r="8" spans="2:12" ht="31.2" x14ac:dyDescent="0.3">
      <c r="B8" s="32" t="s">
        <v>51</v>
      </c>
      <c r="C8" s="33" t="s">
        <v>60</v>
      </c>
      <c r="D8" s="32">
        <v>5</v>
      </c>
      <c r="E8" s="34"/>
      <c r="H8" s="21"/>
      <c r="I8" s="12">
        <v>4</v>
      </c>
      <c r="J8" s="13">
        <f>J7-2.7892308</f>
        <v>33.470769200000007</v>
      </c>
      <c r="K8" s="12">
        <v>34</v>
      </c>
      <c r="L8" s="12" t="s">
        <v>41</v>
      </c>
    </row>
    <row r="9" spans="2:12" x14ac:dyDescent="0.3">
      <c r="B9" s="32" t="s">
        <v>52</v>
      </c>
      <c r="C9" s="33" t="s">
        <v>61</v>
      </c>
      <c r="D9" s="32">
        <v>5</v>
      </c>
      <c r="E9" s="34"/>
      <c r="H9" s="22"/>
      <c r="I9" s="12">
        <v>5</v>
      </c>
      <c r="J9" s="13">
        <f t="shared" ref="J9:J19" si="0">J8-2.7892308</f>
        <v>30.681538400000008</v>
      </c>
      <c r="K9" s="12">
        <v>34</v>
      </c>
      <c r="L9" s="12" t="s">
        <v>41</v>
      </c>
    </row>
    <row r="10" spans="2:12" x14ac:dyDescent="0.3">
      <c r="B10" s="32" t="s">
        <v>53</v>
      </c>
      <c r="C10" s="33" t="s">
        <v>62</v>
      </c>
      <c r="D10" s="32">
        <v>8</v>
      </c>
      <c r="E10" s="34"/>
      <c r="H10" s="23" t="s">
        <v>38</v>
      </c>
      <c r="I10" s="10">
        <v>6</v>
      </c>
      <c r="J10" s="11">
        <f t="shared" si="0"/>
        <v>27.892307600000009</v>
      </c>
      <c r="K10" s="10">
        <v>34</v>
      </c>
      <c r="L10" s="10" t="s">
        <v>41</v>
      </c>
    </row>
    <row r="11" spans="2:12" x14ac:dyDescent="0.3">
      <c r="B11" s="32" t="s">
        <v>54</v>
      </c>
      <c r="C11" s="33" t="s">
        <v>63</v>
      </c>
      <c r="D11" s="32">
        <v>8</v>
      </c>
      <c r="E11" s="34"/>
      <c r="H11" s="24"/>
      <c r="I11" s="10">
        <v>7</v>
      </c>
      <c r="J11" s="11">
        <f t="shared" si="0"/>
        <v>25.103076800000011</v>
      </c>
      <c r="K11" s="10">
        <v>34</v>
      </c>
      <c r="L11" s="10" t="s">
        <v>41</v>
      </c>
    </row>
    <row r="12" spans="2:12" x14ac:dyDescent="0.3">
      <c r="C12" s="6"/>
      <c r="H12" s="24"/>
      <c r="I12" s="10">
        <v>8</v>
      </c>
      <c r="J12" s="11">
        <f t="shared" si="0"/>
        <v>22.313846000000012</v>
      </c>
      <c r="K12" s="10">
        <v>34</v>
      </c>
      <c r="L12" s="14" t="s">
        <v>41</v>
      </c>
    </row>
    <row r="13" spans="2:12" x14ac:dyDescent="0.3">
      <c r="H13" s="24"/>
      <c r="I13" s="10">
        <v>9</v>
      </c>
      <c r="J13" s="11">
        <f t="shared" si="0"/>
        <v>19.524615200000014</v>
      </c>
      <c r="K13" s="10">
        <v>34</v>
      </c>
      <c r="L13" s="10" t="s">
        <v>41</v>
      </c>
    </row>
    <row r="14" spans="2:12" x14ac:dyDescent="0.3">
      <c r="C14" s="6" t="s">
        <v>14</v>
      </c>
      <c r="H14" s="25"/>
      <c r="I14" s="10">
        <v>10</v>
      </c>
      <c r="J14" s="11">
        <f t="shared" si="0"/>
        <v>16.735384400000015</v>
      </c>
      <c r="K14" s="10">
        <v>34</v>
      </c>
      <c r="L14" s="10" t="s">
        <v>41</v>
      </c>
    </row>
    <row r="15" spans="2:12" x14ac:dyDescent="0.3">
      <c r="B15" s="1" t="s">
        <v>31</v>
      </c>
      <c r="C15" s="1" t="s">
        <v>2</v>
      </c>
      <c r="D15" s="1">
        <v>3</v>
      </c>
      <c r="H15" s="26" t="s">
        <v>40</v>
      </c>
      <c r="I15" s="15">
        <v>11</v>
      </c>
      <c r="J15" s="16">
        <f t="shared" si="0"/>
        <v>13.946153600000015</v>
      </c>
      <c r="K15" s="15">
        <v>34</v>
      </c>
      <c r="L15" s="15" t="s">
        <v>41</v>
      </c>
    </row>
    <row r="16" spans="2:12" x14ac:dyDescent="0.3">
      <c r="B16" s="1" t="s">
        <v>32</v>
      </c>
      <c r="C16" s="1" t="s">
        <v>3</v>
      </c>
      <c r="D16" s="1">
        <v>3</v>
      </c>
      <c r="H16" s="27"/>
      <c r="I16" s="15">
        <v>12</v>
      </c>
      <c r="J16" s="16">
        <f t="shared" si="0"/>
        <v>11.156922800000014</v>
      </c>
      <c r="K16" s="15">
        <v>34</v>
      </c>
      <c r="L16" s="15" t="s">
        <v>41</v>
      </c>
    </row>
    <row r="17" spans="2:12" x14ac:dyDescent="0.3">
      <c r="B17" s="1" t="s">
        <v>33</v>
      </c>
      <c r="C17" s="1" t="s">
        <v>4</v>
      </c>
      <c r="D17" s="1">
        <v>2</v>
      </c>
      <c r="H17" s="27"/>
      <c r="I17" s="15">
        <v>13</v>
      </c>
      <c r="J17" s="16">
        <f t="shared" si="0"/>
        <v>8.3676920000000141</v>
      </c>
      <c r="K17" s="15">
        <v>34</v>
      </c>
      <c r="L17" s="15" t="s">
        <v>41</v>
      </c>
    </row>
    <row r="18" spans="2:12" x14ac:dyDescent="0.3">
      <c r="B18" s="1" t="s">
        <v>64</v>
      </c>
      <c r="C18" s="1" t="s">
        <v>5</v>
      </c>
      <c r="D18" s="1">
        <v>3</v>
      </c>
      <c r="H18" s="27"/>
      <c r="I18" s="15">
        <v>14</v>
      </c>
      <c r="J18" s="16">
        <f t="shared" si="0"/>
        <v>5.5784612000000138</v>
      </c>
      <c r="K18" s="15">
        <f>K17-SUM(D4,D8,D10)</f>
        <v>13</v>
      </c>
      <c r="L18" s="15" t="s">
        <v>74</v>
      </c>
    </row>
    <row r="19" spans="2:12" x14ac:dyDescent="0.3">
      <c r="B19" s="1" t="s">
        <v>65</v>
      </c>
      <c r="C19" s="1" t="s">
        <v>6</v>
      </c>
      <c r="D19" s="1">
        <v>1</v>
      </c>
      <c r="H19" s="28"/>
      <c r="I19" s="15">
        <v>15</v>
      </c>
      <c r="J19" s="16">
        <v>0</v>
      </c>
      <c r="K19" s="15"/>
      <c r="L19" s="17" t="s">
        <v>41</v>
      </c>
    </row>
    <row r="20" spans="2:12" x14ac:dyDescent="0.3">
      <c r="B20" s="1" t="s">
        <v>66</v>
      </c>
      <c r="C20" s="1" t="s">
        <v>67</v>
      </c>
      <c r="D20" s="1">
        <v>1</v>
      </c>
      <c r="H20" s="29"/>
      <c r="J20" s="7"/>
    </row>
    <row r="21" spans="2:12" x14ac:dyDescent="0.3">
      <c r="C21" s="6" t="s">
        <v>42</v>
      </c>
      <c r="D21" s="1">
        <f>SUM(D15:D20)</f>
        <v>13</v>
      </c>
      <c r="H21" s="29"/>
      <c r="J21" s="7"/>
    </row>
    <row r="22" spans="2:12" x14ac:dyDescent="0.3">
      <c r="H22" s="29"/>
      <c r="J22" s="30"/>
    </row>
    <row r="23" spans="2:12" x14ac:dyDescent="0.3">
      <c r="C23" s="6" t="s">
        <v>16</v>
      </c>
      <c r="D23" s="1">
        <f>SUM(D3:D11,D15:D20)</f>
        <v>58</v>
      </c>
    </row>
    <row r="24" spans="2:12" x14ac:dyDescent="0.3">
      <c r="C24" s="6" t="s">
        <v>71</v>
      </c>
      <c r="D24" s="7">
        <f>D23/15</f>
        <v>3.8666666666666667</v>
      </c>
    </row>
    <row r="25" spans="2:12" x14ac:dyDescent="0.3">
      <c r="C25" s="6" t="s">
        <v>72</v>
      </c>
      <c r="D25" s="35">
        <f>J7/(13)</f>
        <v>2.7892307692307696</v>
      </c>
    </row>
  </sheetData>
  <mergeCells count="5">
    <mergeCell ref="B2:D2"/>
    <mergeCell ref="H2:L2"/>
    <mergeCell ref="H5:H9"/>
    <mergeCell ref="H10:H14"/>
    <mergeCell ref="H15:H1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Aguila</dc:creator>
  <cp:lastModifiedBy>Ramon Aguila</cp:lastModifiedBy>
  <dcterms:created xsi:type="dcterms:W3CDTF">2023-09-17T06:28:41Z</dcterms:created>
  <dcterms:modified xsi:type="dcterms:W3CDTF">2023-10-05T17:03:29Z</dcterms:modified>
</cp:coreProperties>
</file>