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SCS_Project\data\raw\"/>
    </mc:Choice>
  </mc:AlternateContent>
  <xr:revisionPtr revIDLastSave="0" documentId="13_ncr:1_{7ABF4C38-8458-4274-8EF0-4F700A6CA04E}" xr6:coauthVersionLast="47" xr6:coauthVersionMax="47" xr10:uidLastSave="{00000000-0000-0000-0000-000000000000}"/>
  <bookViews>
    <workbookView xWindow="-23520" yWindow="840" windowWidth="18900" windowHeight="11055" xr2:uid="{00000000-000D-0000-FFFF-FFFF00000000}"/>
  </bookViews>
  <sheets>
    <sheet name="Form Responses 1" sheetId="1" r:id="rId1"/>
    <sheet name="Plant_Info" sheetId="2" r:id="rId2"/>
    <sheet name="Plant Totals" sheetId="3" r:id="rId3"/>
    <sheet name="Trimmer by Day" sheetId="4" r:id="rId4"/>
  </sheets>
  <definedNames>
    <definedName name="mayplant">Plant_Info!$B:$D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2" l="1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49" i="1"/>
  <c r="E48" i="1"/>
  <c r="E47" i="1"/>
  <c r="E46" i="1"/>
  <c r="E39" i="1"/>
  <c r="E38" i="1"/>
  <c r="E37" i="1"/>
  <c r="E36" i="1"/>
  <c r="E35" i="1"/>
  <c r="E34" i="1"/>
  <c r="E33" i="1"/>
  <c r="E32" i="1"/>
  <c r="E31" i="1"/>
  <c r="E30" i="1"/>
  <c r="E29" i="1"/>
  <c r="E28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6" i="1"/>
  <c r="E5" i="1"/>
  <c r="E4" i="1"/>
  <c r="E3" i="1"/>
  <c r="E2" i="1"/>
  <c r="D23" i="3" l="1"/>
  <c r="D4" i="3"/>
  <c r="D8" i="3"/>
  <c r="D12" i="3"/>
  <c r="D16" i="3"/>
  <c r="D20" i="3"/>
  <c r="D5" i="3"/>
  <c r="D9" i="3"/>
  <c r="D13" i="3"/>
  <c r="D17" i="3"/>
  <c r="D21" i="3"/>
  <c r="D6" i="3"/>
  <c r="D10" i="3"/>
  <c r="D14" i="3"/>
  <c r="D18" i="3"/>
  <c r="D22" i="3"/>
  <c r="D3" i="3"/>
  <c r="D7" i="3"/>
  <c r="D11" i="3"/>
  <c r="D15" i="3"/>
  <c r="D19" i="3"/>
</calcChain>
</file>

<file path=xl/sharedStrings.xml><?xml version="1.0" encoding="utf-8"?>
<sst xmlns="http://schemas.openxmlformats.org/spreadsheetml/2006/main" count="315" uniqueCount="74">
  <si>
    <t>Timestamp</t>
  </si>
  <si>
    <t>Plant ID</t>
  </si>
  <si>
    <t>Trimmer</t>
  </si>
  <si>
    <t>Weight (g)</t>
  </si>
  <si>
    <t>Simple_Date</t>
  </si>
  <si>
    <t>A02</t>
  </si>
  <si>
    <t>TPain</t>
  </si>
  <si>
    <t>Smit</t>
  </si>
  <si>
    <t>A01</t>
  </si>
  <si>
    <t>B04</t>
  </si>
  <si>
    <t>House</t>
  </si>
  <si>
    <t>B02</t>
  </si>
  <si>
    <t>B01</t>
  </si>
  <si>
    <t>B06</t>
  </si>
  <si>
    <t>C01</t>
  </si>
  <si>
    <t>C02</t>
  </si>
  <si>
    <t>C03</t>
  </si>
  <si>
    <t>B03</t>
  </si>
  <si>
    <t>B05</t>
  </si>
  <si>
    <t>D01</t>
  </si>
  <si>
    <t>E01</t>
  </si>
  <si>
    <t>E02</t>
  </si>
  <si>
    <t>E03</t>
  </si>
  <si>
    <t>E04</t>
  </si>
  <si>
    <t>F01</t>
  </si>
  <si>
    <t>F04</t>
  </si>
  <si>
    <t>F06</t>
  </si>
  <si>
    <t>F03</t>
  </si>
  <si>
    <t>F05</t>
  </si>
  <si>
    <t>G01</t>
  </si>
  <si>
    <t>G02</t>
  </si>
  <si>
    <t>G03</t>
  </si>
  <si>
    <t>H01</t>
  </si>
  <si>
    <t>Bri</t>
  </si>
  <si>
    <t>I01</t>
  </si>
  <si>
    <t>J01</t>
  </si>
  <si>
    <t>J02</t>
  </si>
  <si>
    <t>K01</t>
  </si>
  <si>
    <t>K02</t>
  </si>
  <si>
    <t>K03</t>
  </si>
  <si>
    <t>M02</t>
  </si>
  <si>
    <t>M01</t>
  </si>
  <si>
    <t>M03</t>
  </si>
  <si>
    <t>Blackberry</t>
  </si>
  <si>
    <t>Lemon Pie #3</t>
  </si>
  <si>
    <t>NYVD</t>
  </si>
  <si>
    <t>NYCD</t>
  </si>
  <si>
    <t>Afghan Kush</t>
  </si>
  <si>
    <t>L03</t>
  </si>
  <si>
    <t>I03</t>
  </si>
  <si>
    <t>L04</t>
  </si>
  <si>
    <t>Lemon Pie</t>
  </si>
  <si>
    <t>L02 (PBB #2)</t>
  </si>
  <si>
    <t>GG#4</t>
  </si>
  <si>
    <t>Meat Breath</t>
  </si>
  <si>
    <t>Special CandyLand</t>
  </si>
  <si>
    <t>Ghee Butter #2</t>
  </si>
  <si>
    <t>Moose cookies</t>
  </si>
  <si>
    <t>Ghee Butter #1</t>
  </si>
  <si>
    <t>Ghee Butter #3</t>
  </si>
  <si>
    <t>Watermelon ZDP#7</t>
  </si>
  <si>
    <t>Wizard Breath #1</t>
  </si>
  <si>
    <t>Ghost Breath</t>
  </si>
  <si>
    <t>White fire cheese</t>
  </si>
  <si>
    <t>tals</t>
  </si>
  <si>
    <t>(g)</t>
  </si>
  <si>
    <t>Strain Name</t>
  </si>
  <si>
    <t>Grand Total</t>
  </si>
  <si>
    <t>In (g)</t>
  </si>
  <si>
    <t/>
  </si>
  <si>
    <t>SUM of OZ</t>
  </si>
  <si>
    <t>(blank)</t>
  </si>
  <si>
    <t>Total In (g)</t>
  </si>
  <si>
    <t>Total SUM of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</si>
</sst>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\ h:mm:ss"/>
    <numFmt numFmtId="165" formatCode="m/d/yy"/>
    <numFmt numFmtId="166" formatCode="mm/dd/yyyy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/>
    <xf numFmtId="165" fontId="1" fillId="0" borderId="0" xfId="0" applyNumberFormat="1" applyFont="1" applyAlignment="1"/>
    <xf numFmtId="14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7227430558" refreshedVersion="8" recordCount="199" xr:uid="{00000000-000A-0000-FFFF-FFFF00000000}">
  <cacheSource type="worksheet">
    <worksheetSource ref="A1:E200" sheet="Form Responses 1"/>
  </cacheSource>
  <cacheFields count="6">
    <cacheField name="Timestamp" numFmtId="0">
      <sharedItems containsNonDate="0" containsDate="1" containsString="0" containsBlank="1" minDate="2018-05-09T00:12:04" maxDate="2018-06-21T00:03:31"/>
    </cacheField>
    <cacheField name="Plant ID" numFmtId="0">
      <sharedItems containsBlank="1" count="56">
        <s v="A02"/>
        <s v="A01"/>
        <s v="B04"/>
        <s v="B02"/>
        <s v="B01"/>
        <s v="B06"/>
        <s v="C01"/>
        <s v="C02"/>
        <s v="C03"/>
        <s v="B03"/>
        <s v="B05"/>
        <s v="D01"/>
        <s v="E01"/>
        <s v="E02"/>
        <s v="E03"/>
        <s v="E04"/>
        <s v="F01"/>
        <s v="F04"/>
        <s v="F06"/>
        <s v="F03"/>
        <s v="F05"/>
        <s v="G01"/>
        <s v="G02"/>
        <s v="G03"/>
        <s v="H01"/>
        <s v="I01"/>
        <s v="J01"/>
        <s v="J02"/>
        <s v="K01"/>
        <s v="K02"/>
        <s v="K03"/>
        <s v="M02"/>
        <s v="M01"/>
        <s v="M03"/>
        <s v="Blackberry"/>
        <s v="Lemon Pie #3"/>
        <s v="NYVD"/>
        <s v="NYCD"/>
        <s v="Afghan Kush"/>
        <s v="L03"/>
        <s v="I03"/>
        <s v="L04"/>
        <s v="Lemon Pie"/>
        <s v="L02 (PBB #2)"/>
        <s v="GG#4"/>
        <s v="Meat Breath"/>
        <s v="Special CandyLand"/>
        <s v="Ghee Butter #2"/>
        <s v="Moose cookies"/>
        <s v="Ghee Butter #1"/>
        <s v="Ghee Butter #3"/>
        <s v="Watermelon ZDP#7"/>
        <s v="Wizard Breath #1"/>
        <s v="Ghost Breath"/>
        <s v="White fire cheese"/>
        <m/>
      </sharedItems>
    </cacheField>
    <cacheField name="Trimmer" numFmtId="0">
      <sharedItems containsBlank="1" count="5">
        <s v="TPain"/>
        <s v="Smit"/>
        <s v="House"/>
        <s v="Bri"/>
        <m/>
      </sharedItems>
    </cacheField>
    <cacheField name="Weight (g)" numFmtId="0">
      <sharedItems containsString="0" containsBlank="1" containsNumber="1" minValue="11" maxValue="172"/>
    </cacheField>
    <cacheField name="Simple_Date" numFmtId="0">
      <sharedItems containsNonDate="0" containsDate="1" containsString="0" containsBlank="1" minDate="1899-12-30T00:00:00" maxDate="2018-06-04T00:00:00" count="19">
        <d v="2018-05-09T00:00:00"/>
        <d v="2018-05-11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7T00:00:00"/>
        <d v="2018-05-28T00:00:00"/>
        <d v="2018-05-30T00:00:00"/>
        <d v="2018-05-31T00:00:00"/>
        <d v="2018-06-03T00:00:00"/>
        <d v="2018-05-29T00:00:00"/>
        <m/>
        <d v="1899-12-30T00:00:00"/>
      </sharedItems>
    </cacheField>
    <cacheField name="OZ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8-05-09T00:12:04"/>
    <x v="0"/>
    <x v="0"/>
    <n v="43"/>
    <x v="0"/>
  </r>
  <r>
    <d v="2018-05-09T00:24:46"/>
    <x v="0"/>
    <x v="1"/>
    <n v="46.5"/>
    <x v="0"/>
  </r>
  <r>
    <d v="2018-05-09T01:21:56"/>
    <x v="0"/>
    <x v="1"/>
    <n v="32.5"/>
    <x v="0"/>
  </r>
  <r>
    <d v="2018-05-09T18:11:15"/>
    <x v="0"/>
    <x v="1"/>
    <n v="65.5"/>
    <x v="0"/>
  </r>
  <r>
    <d v="2018-05-09T18:11:27"/>
    <x v="0"/>
    <x v="1"/>
    <n v="26"/>
    <x v="0"/>
  </r>
  <r>
    <d v="2018-05-09T18:11:39"/>
    <x v="0"/>
    <x v="0"/>
    <n v="96"/>
    <x v="0"/>
  </r>
  <r>
    <d v="2018-05-11T16:49:43"/>
    <x v="1"/>
    <x v="0"/>
    <n v="48"/>
    <x v="1"/>
  </r>
  <r>
    <d v="2018-05-11T16:49:57"/>
    <x v="1"/>
    <x v="1"/>
    <n v="39.5"/>
    <x v="1"/>
  </r>
  <r>
    <d v="2018-05-17T22:33:26"/>
    <x v="2"/>
    <x v="2"/>
    <n v="118"/>
    <x v="2"/>
  </r>
  <r>
    <d v="2018-05-17T22:34:07"/>
    <x v="3"/>
    <x v="2"/>
    <n v="105"/>
    <x v="2"/>
  </r>
  <r>
    <d v="2018-05-17T23:57:14"/>
    <x v="3"/>
    <x v="0"/>
    <n v="105"/>
    <x v="2"/>
  </r>
  <r>
    <d v="2018-05-18T00:29:14"/>
    <x v="4"/>
    <x v="1"/>
    <n v="172"/>
    <x v="2"/>
  </r>
  <r>
    <d v="2018-05-18T10:51:42"/>
    <x v="5"/>
    <x v="0"/>
    <n v="69"/>
    <x v="2"/>
  </r>
  <r>
    <d v="2018-05-18T13:26:12"/>
    <x v="5"/>
    <x v="1"/>
    <n v="84"/>
    <x v="3"/>
  </r>
  <r>
    <d v="2018-05-18T13:26:27"/>
    <x v="5"/>
    <x v="0"/>
    <n v="73"/>
    <x v="3"/>
  </r>
  <r>
    <d v="2018-05-18T19:10:13"/>
    <x v="6"/>
    <x v="0"/>
    <n v="125"/>
    <x v="3"/>
  </r>
  <r>
    <d v="2018-05-18T19:20:23"/>
    <x v="7"/>
    <x v="1"/>
    <n v="116.5"/>
    <x v="3"/>
  </r>
  <r>
    <d v="2018-05-18T22:23:49"/>
    <x v="8"/>
    <x v="1"/>
    <n v="43.5"/>
    <x v="3"/>
  </r>
  <r>
    <d v="2018-05-18T22:24:03"/>
    <x v="8"/>
    <x v="0"/>
    <n v="45"/>
    <x v="3"/>
  </r>
  <r>
    <d v="2018-05-19T15:37:35"/>
    <x v="9"/>
    <x v="1"/>
    <n v="82.5"/>
    <x v="4"/>
  </r>
  <r>
    <d v="2018-05-19T15:38:33"/>
    <x v="9"/>
    <x v="0"/>
    <n v="52.4"/>
    <x v="4"/>
  </r>
  <r>
    <d v="2018-05-19T20:54:03"/>
    <x v="10"/>
    <x v="0"/>
    <n v="50"/>
    <x v="4"/>
  </r>
  <r>
    <d v="2018-05-19T20:54:19"/>
    <x v="3"/>
    <x v="0"/>
    <n v="81"/>
    <x v="4"/>
  </r>
  <r>
    <d v="2018-05-19T20:54:38"/>
    <x v="8"/>
    <x v="1"/>
    <n v="81.5"/>
    <x v="4"/>
  </r>
  <r>
    <d v="2018-05-20T01:47:45"/>
    <x v="11"/>
    <x v="1"/>
    <n v="57.5"/>
    <x v="4"/>
  </r>
  <r>
    <d v="2018-05-20T01:48:00"/>
    <x v="11"/>
    <x v="0"/>
    <n v="53"/>
    <x v="4"/>
  </r>
  <r>
    <d v="2018-05-20T13:54:10"/>
    <x v="11"/>
    <x v="1"/>
    <n v="50.5"/>
    <x v="5"/>
  </r>
  <r>
    <d v="2018-05-20T13:54:27"/>
    <x v="12"/>
    <x v="0"/>
    <n v="18"/>
    <x v="5"/>
  </r>
  <r>
    <d v="2018-05-20T13:54:42"/>
    <x v="12"/>
    <x v="1"/>
    <n v="12.5"/>
    <x v="5"/>
  </r>
  <r>
    <d v="2018-05-20T16:06:46"/>
    <x v="13"/>
    <x v="1"/>
    <n v="26"/>
    <x v="5"/>
  </r>
  <r>
    <d v="2018-05-20T16:07:07"/>
    <x v="13"/>
    <x v="0"/>
    <n v="38"/>
    <x v="5"/>
  </r>
  <r>
    <d v="2018-05-20T18:40:30"/>
    <x v="14"/>
    <x v="0"/>
    <n v="24"/>
    <x v="5"/>
  </r>
  <r>
    <d v="2018-05-20T18:40:49"/>
    <x v="14"/>
    <x v="1"/>
    <n v="51.5"/>
    <x v="5"/>
  </r>
  <r>
    <d v="2018-05-20T21:05:39"/>
    <x v="15"/>
    <x v="1"/>
    <n v="64"/>
    <x v="5"/>
  </r>
  <r>
    <d v="2018-05-21T22:49:11"/>
    <x v="16"/>
    <x v="1"/>
    <n v="114"/>
    <x v="6"/>
  </r>
  <r>
    <d v="2018-05-21T22:49:26"/>
    <x v="3"/>
    <x v="1"/>
    <n v="112"/>
    <x v="6"/>
  </r>
  <r>
    <d v="2018-05-21T22:49:41"/>
    <x v="17"/>
    <x v="1"/>
    <n v="31.5"/>
    <x v="6"/>
  </r>
  <r>
    <d v="2018-05-21T22:49:56"/>
    <x v="17"/>
    <x v="2"/>
    <n v="61"/>
    <x v="6"/>
  </r>
  <r>
    <d v="2018-05-22T01:23:16"/>
    <x v="18"/>
    <x v="1"/>
    <n v="61"/>
    <x v="6"/>
  </r>
  <r>
    <d v="2018-05-22T01:23:34"/>
    <x v="19"/>
    <x v="2"/>
    <n v="40"/>
    <x v="6"/>
  </r>
  <r>
    <d v="2018-05-22T01:23:54"/>
    <x v="20"/>
    <x v="2"/>
    <n v="38"/>
    <x v="6"/>
  </r>
  <r>
    <d v="2018-05-23T10:34:42"/>
    <x v="18"/>
    <x v="1"/>
    <n v="45.5"/>
    <x v="7"/>
  </r>
  <r>
    <d v="2018-05-23T10:34:58"/>
    <x v="19"/>
    <x v="1"/>
    <n v="51.5"/>
    <x v="7"/>
  </r>
  <r>
    <d v="2018-05-23T10:35:19"/>
    <x v="21"/>
    <x v="1"/>
    <n v="81.5"/>
    <x v="7"/>
  </r>
  <r>
    <d v="2018-05-23T21:07:44"/>
    <x v="21"/>
    <x v="1"/>
    <n v="67.5"/>
    <x v="8"/>
  </r>
  <r>
    <d v="2018-05-23T21:08:02"/>
    <x v="21"/>
    <x v="1"/>
    <n v="26"/>
    <x v="8"/>
  </r>
  <r>
    <d v="2018-05-23T21:08:18"/>
    <x v="19"/>
    <x v="1"/>
    <n v="31.5"/>
    <x v="8"/>
  </r>
  <r>
    <d v="2018-05-23T21:08:35"/>
    <x v="22"/>
    <x v="1"/>
    <n v="139"/>
    <x v="8"/>
  </r>
  <r>
    <d v="2018-05-23T23:09:35"/>
    <x v="22"/>
    <x v="1"/>
    <n v="31.5"/>
    <x v="8"/>
  </r>
  <r>
    <d v="2018-05-23T23:49:20"/>
    <x v="20"/>
    <x v="1"/>
    <n v="14.5"/>
    <x v="8"/>
  </r>
  <r>
    <d v="2018-05-27T10:26:00"/>
    <x v="23"/>
    <x v="1"/>
    <n v="31.5"/>
    <x v="9"/>
  </r>
  <r>
    <d v="2018-05-27T10:26:18"/>
    <x v="22"/>
    <x v="1"/>
    <n v="29"/>
    <x v="9"/>
  </r>
  <r>
    <d v="2018-05-27T10:26:37"/>
    <x v="20"/>
    <x v="1"/>
    <n v="29"/>
    <x v="9"/>
  </r>
  <r>
    <d v="2018-05-27T10:26:49"/>
    <x v="24"/>
    <x v="1"/>
    <n v="11"/>
    <x v="9"/>
  </r>
  <r>
    <d v="2018-05-27T10:27:05"/>
    <x v="23"/>
    <x v="3"/>
    <n v="30"/>
    <x v="9"/>
  </r>
  <r>
    <d v="2018-05-27T10:27:20"/>
    <x v="22"/>
    <x v="3"/>
    <n v="24"/>
    <x v="9"/>
  </r>
  <r>
    <d v="2018-05-27T10:27:38"/>
    <x v="20"/>
    <x v="3"/>
    <n v="26.5"/>
    <x v="9"/>
  </r>
  <r>
    <d v="2018-05-27T10:27:56"/>
    <x v="24"/>
    <x v="3"/>
    <n v="11"/>
    <x v="9"/>
  </r>
  <r>
    <d v="2018-05-27T10:28:15"/>
    <x v="22"/>
    <x v="3"/>
    <n v="39"/>
    <x v="10"/>
  </r>
  <r>
    <d v="2018-05-27T10:28:26"/>
    <x v="25"/>
    <x v="1"/>
    <n v="29"/>
    <x v="10"/>
  </r>
  <r>
    <d v="2018-05-27T10:28:42"/>
    <x v="25"/>
    <x v="3"/>
    <n v="29"/>
    <x v="10"/>
  </r>
  <r>
    <d v="2018-05-28T21:28:58"/>
    <x v="9"/>
    <x v="1"/>
    <n v="51.5"/>
    <x v="11"/>
  </r>
  <r>
    <d v="2018-05-28T21:29:18"/>
    <x v="26"/>
    <x v="1"/>
    <n v="69.5"/>
    <x v="11"/>
  </r>
  <r>
    <d v="2018-05-28T21:29:32"/>
    <x v="26"/>
    <x v="1"/>
    <n v="92.5"/>
    <x v="11"/>
  </r>
  <r>
    <d v="2018-05-28T21:29:46"/>
    <x v="27"/>
    <x v="1"/>
    <n v="23.5"/>
    <x v="11"/>
  </r>
  <r>
    <d v="2018-05-28T21:30:02"/>
    <x v="27"/>
    <x v="1"/>
    <n v="42"/>
    <x v="12"/>
  </r>
  <r>
    <d v="2018-05-28T21:30:17"/>
    <x v="27"/>
    <x v="3"/>
    <n v="24"/>
    <x v="12"/>
  </r>
  <r>
    <d v="2018-05-28T21:31:07"/>
    <x v="28"/>
    <x v="1"/>
    <n v="50"/>
    <x v="12"/>
  </r>
  <r>
    <d v="2018-05-28T21:31:26"/>
    <x v="29"/>
    <x v="1"/>
    <n v="67.5"/>
    <x v="12"/>
  </r>
  <r>
    <d v="2018-05-28T21:31:45"/>
    <x v="29"/>
    <x v="3"/>
    <n v="39.5"/>
    <x v="12"/>
  </r>
  <r>
    <d v="2018-05-28T21:32:01"/>
    <x v="30"/>
    <x v="1"/>
    <n v="53"/>
    <x v="12"/>
  </r>
  <r>
    <d v="2018-05-28T21:32:17"/>
    <x v="26"/>
    <x v="3"/>
    <n v="31.5"/>
    <x v="12"/>
  </r>
  <r>
    <d v="2018-06-04T00:18:15"/>
    <x v="31"/>
    <x v="1"/>
    <n v="40"/>
    <x v="13"/>
  </r>
  <r>
    <d v="2018-06-04T00:18:30"/>
    <x v="32"/>
    <x v="1"/>
    <n v="69"/>
    <x v="13"/>
  </r>
  <r>
    <d v="2018-06-04T00:18:49"/>
    <x v="25"/>
    <x v="1"/>
    <n v="49.5"/>
    <x v="13"/>
  </r>
  <r>
    <d v="2018-06-04T00:19:07"/>
    <x v="33"/>
    <x v="1"/>
    <n v="46.5"/>
    <x v="13"/>
  </r>
  <r>
    <d v="2018-06-04T00:19:30"/>
    <x v="34"/>
    <x v="1"/>
    <n v="36"/>
    <x v="14"/>
  </r>
  <r>
    <d v="2018-06-04T00:19:51"/>
    <x v="35"/>
    <x v="1"/>
    <n v="56"/>
    <x v="14"/>
  </r>
  <r>
    <d v="2018-06-04T00:20:12"/>
    <x v="36"/>
    <x v="1"/>
    <n v="41"/>
    <x v="14"/>
  </r>
  <r>
    <d v="2018-06-04T00:21:32"/>
    <x v="37"/>
    <x v="1"/>
    <n v="55.5"/>
    <x v="15"/>
  </r>
  <r>
    <d v="2018-06-04T00:21:58"/>
    <x v="38"/>
    <x v="1"/>
    <n v="53.5"/>
    <x v="15"/>
  </r>
  <r>
    <d v="2018-06-04T00:25:42"/>
    <x v="30"/>
    <x v="1"/>
    <n v="26.5"/>
    <x v="16"/>
  </r>
  <r>
    <d v="2018-06-04T00:25:54"/>
    <x v="39"/>
    <x v="1"/>
    <n v="94"/>
    <x v="16"/>
  </r>
  <r>
    <d v="2018-06-04T00:26:12"/>
    <x v="40"/>
    <x v="1"/>
    <n v="16"/>
    <x v="16"/>
  </r>
  <r>
    <d v="2018-06-04T00:26:30"/>
    <x v="41"/>
    <x v="1"/>
    <n v="75.5"/>
    <x v="16"/>
  </r>
  <r>
    <d v="2018-06-07T14:20:54"/>
    <x v="42"/>
    <x v="1"/>
    <n v="43.5"/>
    <x v="17"/>
  </r>
  <r>
    <d v="2018-06-07T14:21:22"/>
    <x v="43"/>
    <x v="1"/>
    <n v="85.5"/>
    <x v="17"/>
  </r>
  <r>
    <d v="2018-06-07T14:21:35"/>
    <x v="44"/>
    <x v="1"/>
    <n v="68"/>
    <x v="17"/>
  </r>
  <r>
    <d v="2018-06-07T14:21:51"/>
    <x v="45"/>
    <x v="1"/>
    <n v="16"/>
    <x v="17"/>
  </r>
  <r>
    <d v="2018-06-07T14:22:06"/>
    <x v="46"/>
    <x v="1"/>
    <n v="51"/>
    <x v="17"/>
  </r>
  <r>
    <d v="2018-06-14T12:23:12"/>
    <x v="47"/>
    <x v="1"/>
    <n v="63.5"/>
    <x v="17"/>
  </r>
  <r>
    <d v="2018-06-14T12:34:31"/>
    <x v="48"/>
    <x v="1"/>
    <n v="83"/>
    <x v="17"/>
  </r>
  <r>
    <d v="2018-06-18T13:32:27"/>
    <x v="49"/>
    <x v="1"/>
    <n v="58.5"/>
    <x v="17"/>
  </r>
  <r>
    <d v="2018-06-18T13:50:01"/>
    <x v="50"/>
    <x v="1"/>
    <n v="53.5"/>
    <x v="17"/>
  </r>
  <r>
    <d v="2018-06-18T17:21:41"/>
    <x v="51"/>
    <x v="1"/>
    <n v="78.5"/>
    <x v="17"/>
  </r>
  <r>
    <d v="2018-06-18T22:19:21"/>
    <x v="49"/>
    <x v="1"/>
    <n v="23.5"/>
    <x v="17"/>
  </r>
  <r>
    <d v="2018-06-18T22:21:04"/>
    <x v="52"/>
    <x v="1"/>
    <n v="66.8"/>
    <x v="17"/>
  </r>
  <r>
    <d v="2018-06-19T14:16:26"/>
    <x v="53"/>
    <x v="1"/>
    <n v="100"/>
    <x v="17"/>
  </r>
  <r>
    <d v="2018-06-21T00:03:31"/>
    <x v="54"/>
    <x v="1"/>
    <n v="80"/>
    <x v="17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8"/>
  </r>
  <r>
    <m/>
    <x v="55"/>
    <x v="4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lant Totals" cacheId="5" applyNumberFormats="0" applyBorderFormats="0" applyFontFormats="0" applyPatternFormats="0" applyAlignmentFormats="0" applyWidthHeightFormats="0" dataCaption="" updatedVersion="8" compact="0" compactData="0">
  <location ref="A1:C59" firstHeaderRow="1" firstDataRow="2" firstDataCol="1"/>
  <pivotFields count="6">
    <pivotField name="Timestamp" compact="0" numFmtId="164" outline="0" multipleItemSelectionAllowed="1" showAll="0"/>
    <pivotField name="tals" axis="axisRow" compact="0" outline="0" multipleItemSelectionAllowed="1" showAll="0" sortType="ascending">
      <items count="57">
        <item x="1"/>
        <item x="0"/>
        <item x="38"/>
        <item x="4"/>
        <item x="3"/>
        <item x="9"/>
        <item x="2"/>
        <item x="10"/>
        <item x="5"/>
        <item x="34"/>
        <item x="6"/>
        <item x="7"/>
        <item x="8"/>
        <item x="11"/>
        <item x="12"/>
        <item x="13"/>
        <item x="14"/>
        <item x="15"/>
        <item x="16"/>
        <item x="19"/>
        <item x="17"/>
        <item x="20"/>
        <item x="18"/>
        <item x="21"/>
        <item x="22"/>
        <item x="23"/>
        <item x="44"/>
        <item x="49"/>
        <item x="47"/>
        <item x="50"/>
        <item x="53"/>
        <item x="24"/>
        <item x="25"/>
        <item x="40"/>
        <item x="26"/>
        <item x="27"/>
        <item x="28"/>
        <item x="29"/>
        <item x="30"/>
        <item x="43"/>
        <item x="39"/>
        <item x="41"/>
        <item x="42"/>
        <item x="35"/>
        <item x="32"/>
        <item x="31"/>
        <item x="33"/>
        <item x="45"/>
        <item x="48"/>
        <item x="37"/>
        <item x="36"/>
        <item x="46"/>
        <item x="51"/>
        <item x="54"/>
        <item x="52"/>
        <item x="55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name="Simple_Date" compact="0" numFmtId="14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(g)" fld="3" baseField="0"/>
    <dataField name="SUM of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rimmer by Day" cacheId="5" applyNumberFormats="0" applyBorderFormats="0" applyFontFormats="0" applyPatternFormats="0" applyAlignmentFormats="0" applyWidthHeightFormats="0" dataCaption="" updatedVersion="8" compact="0" compactData="0">
  <location ref="A1:AO9" firstHeaderRow="1" firstDataRow="3" firstDataCol="1"/>
  <pivotFields count="6">
    <pivotField name="Timestamp" compact="0" numFmtId="16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name="Weight (g)" dataField="1" compact="0" outline="0" multipleItemSelectionAllowed="1" showAll="0"/>
    <pivotField name="Simple_Date" axis="axisCol" compact="0" numFmtId="14" outline="0" multipleItemSelectionAllowed="1" showAll="0" sortType="ascending">
      <items count="20"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x="17"/>
        <item t="default"/>
      </items>
    </pivotField>
    <pivotField dataField="1" compact="0" outline="0" subtotalTop="0" dragToRow="0" dragToCol="0" dragToPage="0" showAll="0" includeNewItemsInFilter="1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4"/>
    <field x="-2"/>
  </colFields>
  <colItems count="4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 t="grand">
      <x/>
    </i>
    <i t="grand" i="1">
      <x/>
    </i>
  </colItems>
  <dataFields count="2">
    <dataField name="In (g)" fld="3" baseField="0"/>
    <dataField name="SUM of OZ" fld="5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5" ht="15.75" customHeight="1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ht="15.75" customHeight="1" x14ac:dyDescent="0.2">
      <c r="A2" s="2">
        <v>43229.008381516207</v>
      </c>
      <c r="B2" s="3" t="s">
        <v>5</v>
      </c>
      <c r="C2" s="3" t="s">
        <v>6</v>
      </c>
      <c r="D2" s="3">
        <v>43</v>
      </c>
      <c r="E2" s="4">
        <f t="shared" ref="E2:E12" si="0">INT(A2)</f>
        <v>43229</v>
      </c>
    </row>
    <row r="3" spans="1:5" ht="15.75" customHeight="1" x14ac:dyDescent="0.2">
      <c r="A3" s="2">
        <v>43229.017202280098</v>
      </c>
      <c r="B3" s="3" t="s">
        <v>5</v>
      </c>
      <c r="C3" s="3" t="s">
        <v>7</v>
      </c>
      <c r="D3" s="3">
        <v>46.5</v>
      </c>
      <c r="E3" s="4">
        <f t="shared" si="0"/>
        <v>43229</v>
      </c>
    </row>
    <row r="4" spans="1:5" ht="15.75" customHeight="1" x14ac:dyDescent="0.2">
      <c r="A4" s="2">
        <v>43229.056901886579</v>
      </c>
      <c r="B4" s="3" t="s">
        <v>5</v>
      </c>
      <c r="C4" s="3" t="s">
        <v>7</v>
      </c>
      <c r="D4" s="3">
        <v>32.5</v>
      </c>
      <c r="E4" s="4">
        <f t="shared" si="0"/>
        <v>43229</v>
      </c>
    </row>
    <row r="5" spans="1:5" ht="15.75" customHeight="1" x14ac:dyDescent="0.2">
      <c r="A5" s="2">
        <v>43229.757807141199</v>
      </c>
      <c r="B5" s="3" t="s">
        <v>5</v>
      </c>
      <c r="C5" s="3" t="s">
        <v>7</v>
      </c>
      <c r="D5" s="3">
        <v>65.5</v>
      </c>
      <c r="E5" s="4">
        <f t="shared" si="0"/>
        <v>43229</v>
      </c>
    </row>
    <row r="6" spans="1:5" ht="15.75" customHeight="1" x14ac:dyDescent="0.2">
      <c r="A6" s="2">
        <v>43229.757947199076</v>
      </c>
      <c r="B6" s="3" t="s">
        <v>5</v>
      </c>
      <c r="C6" s="3" t="s">
        <v>7</v>
      </c>
      <c r="D6" s="3">
        <v>26</v>
      </c>
      <c r="E6" s="4">
        <f t="shared" si="0"/>
        <v>43229</v>
      </c>
    </row>
    <row r="7" spans="1:5" ht="15.75" customHeight="1" x14ac:dyDescent="0.2">
      <c r="A7" s="2">
        <v>43229.7580909838</v>
      </c>
      <c r="B7" s="3" t="s">
        <v>5</v>
      </c>
      <c r="C7" s="3" t="s">
        <v>6</v>
      </c>
      <c r="D7" s="3">
        <v>96</v>
      </c>
      <c r="E7" s="4">
        <f t="shared" si="0"/>
        <v>43229</v>
      </c>
    </row>
    <row r="8" spans="1:5" ht="15.75" customHeight="1" x14ac:dyDescent="0.2">
      <c r="A8" s="2">
        <v>43231.701189050931</v>
      </c>
      <c r="B8" s="3" t="s">
        <v>8</v>
      </c>
      <c r="C8" s="3" t="s">
        <v>6</v>
      </c>
      <c r="D8" s="3">
        <v>48</v>
      </c>
      <c r="E8" s="4">
        <f t="shared" si="0"/>
        <v>43231</v>
      </c>
    </row>
    <row r="9" spans="1:5" ht="15.75" customHeight="1" x14ac:dyDescent="0.2">
      <c r="A9" s="2">
        <v>43231.701353692129</v>
      </c>
      <c r="B9" s="3" t="s">
        <v>8</v>
      </c>
      <c r="C9" s="3" t="s">
        <v>7</v>
      </c>
      <c r="D9" s="3">
        <v>39.5</v>
      </c>
      <c r="E9" s="4">
        <f t="shared" si="0"/>
        <v>43231</v>
      </c>
    </row>
    <row r="10" spans="1:5" ht="15.75" customHeight="1" x14ac:dyDescent="0.2">
      <c r="A10" s="2">
        <v>43237.939883541665</v>
      </c>
      <c r="B10" s="3" t="s">
        <v>9</v>
      </c>
      <c r="C10" s="3" t="s">
        <v>10</v>
      </c>
      <c r="D10" s="3">
        <v>118</v>
      </c>
      <c r="E10" s="4">
        <f t="shared" si="0"/>
        <v>43237</v>
      </c>
    </row>
    <row r="11" spans="1:5" ht="15.75" customHeight="1" x14ac:dyDescent="0.2">
      <c r="A11" s="2">
        <v>43237.940356319443</v>
      </c>
      <c r="B11" s="3" t="s">
        <v>11</v>
      </c>
      <c r="C11" s="3" t="s">
        <v>10</v>
      </c>
      <c r="D11" s="3">
        <v>105</v>
      </c>
      <c r="E11" s="4">
        <f t="shared" si="0"/>
        <v>43237</v>
      </c>
    </row>
    <row r="12" spans="1:5" ht="15.75" customHeight="1" x14ac:dyDescent="0.2">
      <c r="A12" s="2">
        <v>43237.99808099537</v>
      </c>
      <c r="B12" s="3" t="s">
        <v>11</v>
      </c>
      <c r="C12" s="3" t="s">
        <v>6</v>
      </c>
      <c r="D12" s="3">
        <v>105</v>
      </c>
      <c r="E12" s="4">
        <f t="shared" si="0"/>
        <v>43237</v>
      </c>
    </row>
    <row r="13" spans="1:5" ht="15.75" customHeight="1" x14ac:dyDescent="0.2">
      <c r="A13" s="2">
        <v>43238.020306192135</v>
      </c>
      <c r="B13" s="3" t="s">
        <v>12</v>
      </c>
      <c r="C13" s="3" t="s">
        <v>7</v>
      </c>
      <c r="D13" s="3">
        <v>172</v>
      </c>
      <c r="E13" s="1">
        <v>43237</v>
      </c>
    </row>
    <row r="14" spans="1:5" ht="15.75" customHeight="1" x14ac:dyDescent="0.2">
      <c r="A14" s="2">
        <v>43238.452566655091</v>
      </c>
      <c r="B14" s="3" t="s">
        <v>13</v>
      </c>
      <c r="C14" s="3" t="s">
        <v>6</v>
      </c>
      <c r="D14" s="3">
        <v>69</v>
      </c>
      <c r="E14" s="1">
        <v>43237</v>
      </c>
    </row>
    <row r="15" spans="1:5" ht="15.75" customHeight="1" x14ac:dyDescent="0.2">
      <c r="A15" s="2">
        <v>43238.55985917824</v>
      </c>
      <c r="B15" s="3" t="s">
        <v>13</v>
      </c>
      <c r="C15" s="3" t="s">
        <v>7</v>
      </c>
      <c r="D15" s="3">
        <v>84</v>
      </c>
      <c r="E15" s="4">
        <f t="shared" ref="E15:E25" si="1">INT(A15)</f>
        <v>43238</v>
      </c>
    </row>
    <row r="16" spans="1:5" ht="15.75" customHeight="1" x14ac:dyDescent="0.2">
      <c r="A16" s="2">
        <v>43238.56003739583</v>
      </c>
      <c r="B16" s="3" t="s">
        <v>13</v>
      </c>
      <c r="C16" s="3" t="s">
        <v>6</v>
      </c>
      <c r="D16" s="3">
        <v>73</v>
      </c>
      <c r="E16" s="4">
        <f t="shared" si="1"/>
        <v>43238</v>
      </c>
    </row>
    <row r="17" spans="1:5" ht="15.75" customHeight="1" x14ac:dyDescent="0.2">
      <c r="A17" s="2">
        <v>43238.798766412037</v>
      </c>
      <c r="B17" s="3" t="s">
        <v>14</v>
      </c>
      <c r="C17" s="3" t="s">
        <v>6</v>
      </c>
      <c r="D17" s="3">
        <v>125</v>
      </c>
      <c r="E17" s="4">
        <f t="shared" si="1"/>
        <v>43238</v>
      </c>
    </row>
    <row r="18" spans="1:5" ht="15.75" customHeight="1" x14ac:dyDescent="0.2">
      <c r="A18" s="2">
        <v>43238.805821759262</v>
      </c>
      <c r="B18" s="3" t="s">
        <v>15</v>
      </c>
      <c r="C18" s="3" t="s">
        <v>7</v>
      </c>
      <c r="D18" s="3">
        <v>116.5</v>
      </c>
      <c r="E18" s="4">
        <f t="shared" si="1"/>
        <v>43238</v>
      </c>
    </row>
    <row r="19" spans="1:5" ht="15.75" customHeight="1" x14ac:dyDescent="0.2">
      <c r="A19" s="2">
        <v>43238.933205335648</v>
      </c>
      <c r="B19" s="3" t="s">
        <v>16</v>
      </c>
      <c r="C19" s="3" t="s">
        <v>7</v>
      </c>
      <c r="D19" s="3">
        <v>43.5</v>
      </c>
      <c r="E19" s="4">
        <f t="shared" si="1"/>
        <v>43238</v>
      </c>
    </row>
    <row r="20" spans="1:5" ht="15.75" customHeight="1" x14ac:dyDescent="0.2">
      <c r="A20" s="2">
        <v>43238.933366793979</v>
      </c>
      <c r="B20" s="3" t="s">
        <v>16</v>
      </c>
      <c r="C20" s="3" t="s">
        <v>6</v>
      </c>
      <c r="D20" s="3">
        <v>45</v>
      </c>
      <c r="E20" s="4">
        <f t="shared" si="1"/>
        <v>43238</v>
      </c>
    </row>
    <row r="21" spans="1:5" ht="15.75" customHeight="1" x14ac:dyDescent="0.2">
      <c r="A21" s="2">
        <v>43239.651097476853</v>
      </c>
      <c r="B21" s="3" t="s">
        <v>17</v>
      </c>
      <c r="C21" s="3" t="s">
        <v>7</v>
      </c>
      <c r="D21" s="3">
        <v>82.5</v>
      </c>
      <c r="E21" s="4">
        <f t="shared" si="1"/>
        <v>43239</v>
      </c>
    </row>
    <row r="22" spans="1:5" ht="15.75" customHeight="1" x14ac:dyDescent="0.2">
      <c r="A22" s="2">
        <v>43239.651773171296</v>
      </c>
      <c r="B22" s="3" t="s">
        <v>17</v>
      </c>
      <c r="C22" s="3" t="s">
        <v>6</v>
      </c>
      <c r="D22" s="3">
        <v>52.4</v>
      </c>
      <c r="E22" s="4">
        <f t="shared" si="1"/>
        <v>43239</v>
      </c>
    </row>
    <row r="23" spans="1:5" ht="15.75" customHeight="1" x14ac:dyDescent="0.2">
      <c r="A23" s="2">
        <v>43239.870870231476</v>
      </c>
      <c r="B23" s="3" t="s">
        <v>18</v>
      </c>
      <c r="C23" s="3" t="s">
        <v>6</v>
      </c>
      <c r="D23" s="3">
        <v>50</v>
      </c>
      <c r="E23" s="4">
        <f t="shared" si="1"/>
        <v>43239</v>
      </c>
    </row>
    <row r="24" spans="1:5" ht="15.75" customHeight="1" x14ac:dyDescent="0.2">
      <c r="A24" s="2">
        <v>43239.871053298615</v>
      </c>
      <c r="B24" s="3" t="s">
        <v>11</v>
      </c>
      <c r="C24" s="3" t="s">
        <v>6</v>
      </c>
      <c r="D24" s="3">
        <v>81</v>
      </c>
      <c r="E24" s="4">
        <f t="shared" si="1"/>
        <v>43239</v>
      </c>
    </row>
    <row r="25" spans="1:5" ht="12.75" x14ac:dyDescent="0.2">
      <c r="A25" s="2">
        <v>43239.871270162039</v>
      </c>
      <c r="B25" s="3" t="s">
        <v>16</v>
      </c>
      <c r="C25" s="3" t="s">
        <v>7</v>
      </c>
      <c r="D25" s="3">
        <v>81.5</v>
      </c>
      <c r="E25" s="4">
        <f t="shared" si="1"/>
        <v>43239</v>
      </c>
    </row>
    <row r="26" spans="1:5" ht="12.75" x14ac:dyDescent="0.2">
      <c r="A26" s="2">
        <v>43240.074825358795</v>
      </c>
      <c r="B26" s="3" t="s">
        <v>19</v>
      </c>
      <c r="C26" s="3" t="s">
        <v>7</v>
      </c>
      <c r="D26" s="3">
        <v>57.5</v>
      </c>
      <c r="E26" s="1">
        <v>43239</v>
      </c>
    </row>
    <row r="27" spans="1:5" ht="12.75" x14ac:dyDescent="0.2">
      <c r="A27" s="2">
        <v>43240.074994953698</v>
      </c>
      <c r="B27" s="3" t="s">
        <v>19</v>
      </c>
      <c r="C27" s="3" t="s">
        <v>6</v>
      </c>
      <c r="D27" s="3">
        <v>53</v>
      </c>
      <c r="E27" s="1">
        <v>43239</v>
      </c>
    </row>
    <row r="28" spans="1:5" ht="12.75" x14ac:dyDescent="0.2">
      <c r="A28" s="2">
        <v>43240.579281770828</v>
      </c>
      <c r="B28" s="3" t="s">
        <v>19</v>
      </c>
      <c r="C28" s="3" t="s">
        <v>7</v>
      </c>
      <c r="D28" s="3">
        <v>50.5</v>
      </c>
      <c r="E28" s="4">
        <f t="shared" ref="E28:E39" si="2">INT(A28)</f>
        <v>43240</v>
      </c>
    </row>
    <row r="29" spans="1:5" ht="12.75" x14ac:dyDescent="0.2">
      <c r="A29" s="2">
        <v>43240.579482083333</v>
      </c>
      <c r="B29" s="3" t="s">
        <v>20</v>
      </c>
      <c r="C29" s="3" t="s">
        <v>6</v>
      </c>
      <c r="D29" s="3">
        <v>18</v>
      </c>
      <c r="E29" s="4">
        <f t="shared" si="2"/>
        <v>43240</v>
      </c>
    </row>
    <row r="30" spans="1:5" ht="12.75" x14ac:dyDescent="0.2">
      <c r="A30" s="2">
        <v>43240.579658298608</v>
      </c>
      <c r="B30" s="3" t="s">
        <v>20</v>
      </c>
      <c r="C30" s="3" t="s">
        <v>7</v>
      </c>
      <c r="D30" s="3">
        <v>12.5</v>
      </c>
      <c r="E30" s="4">
        <f t="shared" si="2"/>
        <v>43240</v>
      </c>
    </row>
    <row r="31" spans="1:5" ht="12.75" x14ac:dyDescent="0.2">
      <c r="A31" s="2">
        <v>43240.67136905092</v>
      </c>
      <c r="B31" s="3" t="s">
        <v>21</v>
      </c>
      <c r="C31" s="3" t="s">
        <v>7</v>
      </c>
      <c r="D31" s="3">
        <v>26</v>
      </c>
      <c r="E31" s="4">
        <f t="shared" si="2"/>
        <v>43240</v>
      </c>
    </row>
    <row r="32" spans="1:5" ht="12.75" x14ac:dyDescent="0.2">
      <c r="A32" s="2">
        <v>43240.671613449071</v>
      </c>
      <c r="B32" s="3" t="s">
        <v>21</v>
      </c>
      <c r="C32" s="3" t="s">
        <v>6</v>
      </c>
      <c r="D32" s="3">
        <v>38</v>
      </c>
      <c r="E32" s="4">
        <f t="shared" si="2"/>
        <v>43240</v>
      </c>
    </row>
    <row r="33" spans="1:5" ht="12.75" x14ac:dyDescent="0.2">
      <c r="A33" s="2">
        <v>43240.778127858794</v>
      </c>
      <c r="B33" s="3" t="s">
        <v>22</v>
      </c>
      <c r="C33" s="3" t="s">
        <v>6</v>
      </c>
      <c r="D33" s="3">
        <v>24</v>
      </c>
      <c r="E33" s="4">
        <f t="shared" si="2"/>
        <v>43240</v>
      </c>
    </row>
    <row r="34" spans="1:5" ht="12.75" x14ac:dyDescent="0.2">
      <c r="A34" s="2">
        <v>43240.778349398148</v>
      </c>
      <c r="B34" s="3" t="s">
        <v>22</v>
      </c>
      <c r="C34" s="3" t="s">
        <v>7</v>
      </c>
      <c r="D34" s="3">
        <v>51.5</v>
      </c>
      <c r="E34" s="4">
        <f t="shared" si="2"/>
        <v>43240</v>
      </c>
    </row>
    <row r="35" spans="1:5" ht="12.75" x14ac:dyDescent="0.2">
      <c r="A35" s="2">
        <v>43240.878922847223</v>
      </c>
      <c r="B35" s="3" t="s">
        <v>23</v>
      </c>
      <c r="C35" s="3" t="s">
        <v>7</v>
      </c>
      <c r="D35" s="3">
        <v>64</v>
      </c>
      <c r="E35" s="4">
        <f t="shared" si="2"/>
        <v>43240</v>
      </c>
    </row>
    <row r="36" spans="1:5" ht="12.75" x14ac:dyDescent="0.2">
      <c r="A36" s="2">
        <v>43241.950816458339</v>
      </c>
      <c r="B36" s="3" t="s">
        <v>24</v>
      </c>
      <c r="C36" s="3" t="s">
        <v>7</v>
      </c>
      <c r="D36" s="3">
        <v>114</v>
      </c>
      <c r="E36" s="4">
        <f t="shared" si="2"/>
        <v>43241</v>
      </c>
    </row>
    <row r="37" spans="1:5" ht="12.75" x14ac:dyDescent="0.2">
      <c r="A37" s="2">
        <v>43241.950997615742</v>
      </c>
      <c r="B37" s="3" t="s">
        <v>11</v>
      </c>
      <c r="C37" s="3" t="s">
        <v>7</v>
      </c>
      <c r="D37" s="3">
        <v>112</v>
      </c>
      <c r="E37" s="4">
        <f t="shared" si="2"/>
        <v>43241</v>
      </c>
    </row>
    <row r="38" spans="1:5" ht="12.75" x14ac:dyDescent="0.2">
      <c r="A38" s="2">
        <v>43241.951165729166</v>
      </c>
      <c r="B38" s="3" t="s">
        <v>25</v>
      </c>
      <c r="C38" s="3" t="s">
        <v>7</v>
      </c>
      <c r="D38" s="3">
        <v>31.5</v>
      </c>
      <c r="E38" s="4">
        <f t="shared" si="2"/>
        <v>43241</v>
      </c>
    </row>
    <row r="39" spans="1:5" ht="12.75" x14ac:dyDescent="0.2">
      <c r="A39" s="2">
        <v>43241.951337326391</v>
      </c>
      <c r="B39" s="3" t="s">
        <v>25</v>
      </c>
      <c r="C39" s="3" t="s">
        <v>10</v>
      </c>
      <c r="D39" s="3">
        <v>61</v>
      </c>
      <c r="E39" s="4">
        <f t="shared" si="2"/>
        <v>43241</v>
      </c>
    </row>
    <row r="40" spans="1:5" ht="12.75" x14ac:dyDescent="0.2">
      <c r="A40" s="2">
        <v>43242.057820787042</v>
      </c>
      <c r="B40" s="3" t="s">
        <v>26</v>
      </c>
      <c r="C40" s="3" t="s">
        <v>7</v>
      </c>
      <c r="D40" s="3">
        <v>61</v>
      </c>
      <c r="E40" s="1">
        <v>43241</v>
      </c>
    </row>
    <row r="41" spans="1:5" ht="12.75" x14ac:dyDescent="0.2">
      <c r="A41" s="2">
        <v>43242.058031793982</v>
      </c>
      <c r="B41" s="3" t="s">
        <v>27</v>
      </c>
      <c r="C41" s="3" t="s">
        <v>10</v>
      </c>
      <c r="D41" s="3">
        <v>40</v>
      </c>
      <c r="E41" s="1">
        <v>43241</v>
      </c>
    </row>
    <row r="42" spans="1:5" ht="12.75" x14ac:dyDescent="0.2">
      <c r="A42" s="2">
        <v>43242.058265370375</v>
      </c>
      <c r="B42" s="3" t="s">
        <v>28</v>
      </c>
      <c r="C42" s="3" t="s">
        <v>10</v>
      </c>
      <c r="D42" s="3">
        <v>38</v>
      </c>
      <c r="E42" s="1">
        <v>43241</v>
      </c>
    </row>
    <row r="43" spans="1:5" ht="12.75" x14ac:dyDescent="0.2">
      <c r="A43" s="2">
        <v>43243.440769039356</v>
      </c>
      <c r="B43" s="3" t="s">
        <v>26</v>
      </c>
      <c r="C43" s="3" t="s">
        <v>7</v>
      </c>
      <c r="D43" s="3">
        <v>45.5</v>
      </c>
      <c r="E43" s="5">
        <v>43242</v>
      </c>
    </row>
    <row r="44" spans="1:5" ht="12.75" x14ac:dyDescent="0.2">
      <c r="A44" s="2">
        <v>43243.440945196759</v>
      </c>
      <c r="B44" s="3" t="s">
        <v>27</v>
      </c>
      <c r="C44" s="3" t="s">
        <v>7</v>
      </c>
      <c r="D44" s="3">
        <v>51.5</v>
      </c>
      <c r="E44" s="6">
        <v>43242</v>
      </c>
    </row>
    <row r="45" spans="1:5" ht="12.75" x14ac:dyDescent="0.2">
      <c r="A45" s="2">
        <v>43243.441189583333</v>
      </c>
      <c r="B45" s="3" t="s">
        <v>29</v>
      </c>
      <c r="C45" s="3" t="s">
        <v>7</v>
      </c>
      <c r="D45" s="3">
        <v>81.5</v>
      </c>
      <c r="E45" s="6">
        <v>43242</v>
      </c>
    </row>
    <row r="46" spans="1:5" ht="12.75" x14ac:dyDescent="0.2">
      <c r="A46" s="2">
        <v>43243.880375138891</v>
      </c>
      <c r="B46" s="3" t="s">
        <v>29</v>
      </c>
      <c r="C46" s="3" t="s">
        <v>7</v>
      </c>
      <c r="D46" s="3">
        <v>67.5</v>
      </c>
      <c r="E46" s="4">
        <f t="shared" ref="E46:E49" si="3">INT(A46)</f>
        <v>43243</v>
      </c>
    </row>
    <row r="47" spans="1:5" ht="12.75" x14ac:dyDescent="0.2">
      <c r="A47" s="2">
        <v>43243.880578599536</v>
      </c>
      <c r="B47" s="3" t="s">
        <v>29</v>
      </c>
      <c r="C47" s="3" t="s">
        <v>7</v>
      </c>
      <c r="D47" s="3">
        <v>26</v>
      </c>
      <c r="E47" s="4">
        <f t="shared" si="3"/>
        <v>43243</v>
      </c>
    </row>
    <row r="48" spans="1:5" ht="12.75" x14ac:dyDescent="0.2">
      <c r="A48" s="2">
        <v>43243.880769016207</v>
      </c>
      <c r="B48" s="3" t="s">
        <v>27</v>
      </c>
      <c r="C48" s="3" t="s">
        <v>7</v>
      </c>
      <c r="D48" s="3">
        <v>31.5</v>
      </c>
      <c r="E48" s="4">
        <f t="shared" si="3"/>
        <v>43243</v>
      </c>
    </row>
    <row r="49" spans="1:6" ht="12.75" x14ac:dyDescent="0.2">
      <c r="A49" s="2">
        <v>43243.880956817127</v>
      </c>
      <c r="B49" s="3" t="s">
        <v>30</v>
      </c>
      <c r="C49" s="3" t="s">
        <v>7</v>
      </c>
      <c r="D49" s="3">
        <v>139</v>
      </c>
      <c r="E49" s="4">
        <f t="shared" si="3"/>
        <v>43243</v>
      </c>
    </row>
    <row r="50" spans="1:6" ht="12.75" x14ac:dyDescent="0.2">
      <c r="A50" s="2">
        <v>43243.964992002315</v>
      </c>
      <c r="B50" s="3" t="s">
        <v>30</v>
      </c>
      <c r="C50" s="3" t="s">
        <v>7</v>
      </c>
      <c r="D50" s="3">
        <v>31.5</v>
      </c>
      <c r="E50" s="6">
        <v>43243</v>
      </c>
    </row>
    <row r="51" spans="1:6" ht="12.75" x14ac:dyDescent="0.2">
      <c r="A51" s="2">
        <v>43243.992591643517</v>
      </c>
      <c r="B51" s="3" t="s">
        <v>28</v>
      </c>
      <c r="C51" s="3" t="s">
        <v>7</v>
      </c>
      <c r="D51" s="3">
        <v>14.5</v>
      </c>
      <c r="E51" s="5">
        <v>43243</v>
      </c>
    </row>
    <row r="52" spans="1:6" ht="12.75" x14ac:dyDescent="0.2">
      <c r="A52" s="2">
        <v>43247.434723969913</v>
      </c>
      <c r="B52" s="3" t="s">
        <v>31</v>
      </c>
      <c r="C52" s="3" t="s">
        <v>7</v>
      </c>
      <c r="D52" s="3">
        <v>31.5</v>
      </c>
      <c r="E52" s="6">
        <v>43244</v>
      </c>
    </row>
    <row r="53" spans="1:6" ht="12.75" x14ac:dyDescent="0.2">
      <c r="A53" s="2">
        <v>43247.434932268516</v>
      </c>
      <c r="B53" s="3" t="s">
        <v>30</v>
      </c>
      <c r="C53" s="3" t="s">
        <v>7</v>
      </c>
      <c r="D53" s="3">
        <v>29</v>
      </c>
      <c r="E53" s="6">
        <v>43244</v>
      </c>
    </row>
    <row r="54" spans="1:6" ht="12.75" x14ac:dyDescent="0.2">
      <c r="A54" s="2">
        <v>43247.435149479163</v>
      </c>
      <c r="B54" s="3" t="s">
        <v>28</v>
      </c>
      <c r="C54" s="3" t="s">
        <v>7</v>
      </c>
      <c r="D54" s="3">
        <v>29</v>
      </c>
      <c r="E54" s="6">
        <v>43244</v>
      </c>
    </row>
    <row r="55" spans="1:6" ht="12.75" x14ac:dyDescent="0.2">
      <c r="A55" s="2">
        <v>43247.435285648149</v>
      </c>
      <c r="B55" s="3" t="s">
        <v>32</v>
      </c>
      <c r="C55" s="3" t="s">
        <v>7</v>
      </c>
      <c r="D55" s="3">
        <v>11</v>
      </c>
      <c r="E55" s="6">
        <v>43244</v>
      </c>
    </row>
    <row r="56" spans="1:6" ht="12.75" x14ac:dyDescent="0.2">
      <c r="A56" s="2">
        <v>43247.43547611111</v>
      </c>
      <c r="B56" s="3" t="s">
        <v>31</v>
      </c>
      <c r="C56" s="3" t="s">
        <v>33</v>
      </c>
      <c r="D56" s="3">
        <v>30</v>
      </c>
      <c r="E56" s="6">
        <v>43244</v>
      </c>
    </row>
    <row r="57" spans="1:6" ht="12.75" x14ac:dyDescent="0.2">
      <c r="A57" s="2">
        <v>43247.435651516207</v>
      </c>
      <c r="B57" s="3" t="s">
        <v>30</v>
      </c>
      <c r="C57" s="3" t="s">
        <v>33</v>
      </c>
      <c r="D57" s="3">
        <v>24</v>
      </c>
      <c r="E57" s="6">
        <v>43244</v>
      </c>
    </row>
    <row r="58" spans="1:6" ht="12.75" x14ac:dyDescent="0.2">
      <c r="A58" s="2">
        <v>43247.435857395831</v>
      </c>
      <c r="B58" s="3" t="s">
        <v>28</v>
      </c>
      <c r="C58" s="3" t="s">
        <v>33</v>
      </c>
      <c r="D58" s="3">
        <v>26.5</v>
      </c>
      <c r="E58" s="6">
        <v>43244</v>
      </c>
    </row>
    <row r="59" spans="1:6" ht="12.75" x14ac:dyDescent="0.2">
      <c r="A59" s="2">
        <v>43247.43606010417</v>
      </c>
      <c r="B59" s="3" t="s">
        <v>32</v>
      </c>
      <c r="C59" s="3" t="s">
        <v>33</v>
      </c>
      <c r="D59" s="3">
        <v>11</v>
      </c>
      <c r="E59" s="6">
        <v>43244</v>
      </c>
    </row>
    <row r="60" spans="1:6" ht="12.75" x14ac:dyDescent="0.2">
      <c r="A60" s="2">
        <v>43247.436279976857</v>
      </c>
      <c r="B60" s="3" t="s">
        <v>30</v>
      </c>
      <c r="C60" s="3" t="s">
        <v>33</v>
      </c>
      <c r="D60" s="3">
        <v>39</v>
      </c>
      <c r="E60" s="6">
        <v>43245</v>
      </c>
    </row>
    <row r="61" spans="1:6" ht="12.75" x14ac:dyDescent="0.2">
      <c r="A61" s="2">
        <v>43247.436416701385</v>
      </c>
      <c r="B61" s="3" t="s">
        <v>34</v>
      </c>
      <c r="C61" s="3" t="s">
        <v>7</v>
      </c>
      <c r="D61" s="3">
        <v>29</v>
      </c>
      <c r="E61" s="6">
        <v>43245</v>
      </c>
      <c r="F61" s="6">
        <v>43245</v>
      </c>
    </row>
    <row r="62" spans="1:6" ht="12.75" x14ac:dyDescent="0.2">
      <c r="A62" s="2">
        <v>43247.436595914347</v>
      </c>
      <c r="B62" s="3" t="s">
        <v>34</v>
      </c>
      <c r="C62" s="3" t="s">
        <v>33</v>
      </c>
      <c r="D62" s="3">
        <v>29</v>
      </c>
      <c r="E62" s="6">
        <v>43245</v>
      </c>
      <c r="F62" s="6">
        <v>43245</v>
      </c>
    </row>
    <row r="63" spans="1:6" ht="12.75" x14ac:dyDescent="0.2">
      <c r="A63" s="2">
        <v>43248.89511805556</v>
      </c>
      <c r="B63" s="3" t="s">
        <v>17</v>
      </c>
      <c r="C63" s="3" t="s">
        <v>7</v>
      </c>
      <c r="D63" s="3">
        <v>51.5</v>
      </c>
      <c r="E63" s="6">
        <v>43247</v>
      </c>
    </row>
    <row r="64" spans="1:6" ht="12.75" x14ac:dyDescent="0.2">
      <c r="A64" s="2">
        <v>43248.895341898147</v>
      </c>
      <c r="B64" s="3" t="s">
        <v>35</v>
      </c>
      <c r="C64" s="3" t="s">
        <v>7</v>
      </c>
      <c r="D64" s="3">
        <v>69.5</v>
      </c>
      <c r="E64" s="6">
        <v>43247</v>
      </c>
    </row>
    <row r="65" spans="1:5" ht="12.75" x14ac:dyDescent="0.2">
      <c r="A65" s="2">
        <v>43248.895504363427</v>
      </c>
      <c r="B65" s="3" t="s">
        <v>35</v>
      </c>
      <c r="C65" s="3" t="s">
        <v>7</v>
      </c>
      <c r="D65" s="3">
        <v>92.5</v>
      </c>
      <c r="E65" s="6">
        <v>43247</v>
      </c>
    </row>
    <row r="66" spans="1:5" ht="12.75" x14ac:dyDescent="0.2">
      <c r="A66" s="2">
        <v>43248.895670578699</v>
      </c>
      <c r="B66" s="3" t="s">
        <v>36</v>
      </c>
      <c r="C66" s="3" t="s">
        <v>7</v>
      </c>
      <c r="D66" s="3">
        <v>23.5</v>
      </c>
      <c r="E66" s="6">
        <v>43247</v>
      </c>
    </row>
    <row r="67" spans="1:5" ht="12.75" x14ac:dyDescent="0.2">
      <c r="A67" s="2">
        <v>43248.895853206021</v>
      </c>
      <c r="B67" s="3" t="s">
        <v>36</v>
      </c>
      <c r="C67" s="3" t="s">
        <v>7</v>
      </c>
      <c r="D67" s="3">
        <v>42</v>
      </c>
      <c r="E67" s="6">
        <v>43248</v>
      </c>
    </row>
    <row r="68" spans="1:5" ht="12.75" x14ac:dyDescent="0.2">
      <c r="A68" s="2">
        <v>43248.896031481483</v>
      </c>
      <c r="B68" s="3" t="s">
        <v>36</v>
      </c>
      <c r="C68" s="3" t="s">
        <v>33</v>
      </c>
      <c r="D68" s="3">
        <v>24</v>
      </c>
      <c r="E68" s="6">
        <v>43248</v>
      </c>
    </row>
    <row r="69" spans="1:5" ht="12.75" x14ac:dyDescent="0.2">
      <c r="A69" s="2">
        <v>43248.896607071758</v>
      </c>
      <c r="B69" s="3" t="s">
        <v>37</v>
      </c>
      <c r="C69" s="3" t="s">
        <v>7</v>
      </c>
      <c r="D69" s="3">
        <v>50</v>
      </c>
      <c r="E69" s="6">
        <v>43248</v>
      </c>
    </row>
    <row r="70" spans="1:5" ht="12.75" x14ac:dyDescent="0.2">
      <c r="A70" s="2">
        <v>43248.896828935191</v>
      </c>
      <c r="B70" s="3" t="s">
        <v>38</v>
      </c>
      <c r="C70" s="3" t="s">
        <v>7</v>
      </c>
      <c r="D70" s="3">
        <v>67.5</v>
      </c>
      <c r="E70" s="6">
        <v>43248</v>
      </c>
    </row>
    <row r="71" spans="1:5" ht="12.75" x14ac:dyDescent="0.2">
      <c r="A71" s="2">
        <v>43248.897051770837</v>
      </c>
      <c r="B71" s="3" t="s">
        <v>38</v>
      </c>
      <c r="C71" s="3" t="s">
        <v>33</v>
      </c>
      <c r="D71" s="3">
        <v>39.5</v>
      </c>
      <c r="E71" s="6">
        <v>43248</v>
      </c>
    </row>
    <row r="72" spans="1:5" ht="12.75" x14ac:dyDescent="0.2">
      <c r="A72" s="2">
        <v>43248.897235104167</v>
      </c>
      <c r="B72" s="3" t="s">
        <v>39</v>
      </c>
      <c r="C72" s="3" t="s">
        <v>7</v>
      </c>
      <c r="D72" s="3">
        <v>53</v>
      </c>
      <c r="E72" s="6">
        <v>43248</v>
      </c>
    </row>
    <row r="73" spans="1:5" ht="12.75" x14ac:dyDescent="0.2">
      <c r="A73" s="2">
        <v>43248.89741917824</v>
      </c>
      <c r="B73" s="3" t="s">
        <v>35</v>
      </c>
      <c r="C73" s="3" t="s">
        <v>33</v>
      </c>
      <c r="D73" s="3">
        <v>31.5</v>
      </c>
      <c r="E73" s="6">
        <v>43248</v>
      </c>
    </row>
    <row r="74" spans="1:5" ht="12.75" x14ac:dyDescent="0.2">
      <c r="A74" s="2">
        <v>43255.012671516204</v>
      </c>
      <c r="B74" s="3" t="s">
        <v>40</v>
      </c>
      <c r="C74" s="3" t="s">
        <v>7</v>
      </c>
      <c r="D74" s="3">
        <v>40</v>
      </c>
      <c r="E74" s="6">
        <v>43250</v>
      </c>
    </row>
    <row r="75" spans="1:5" ht="12.75" x14ac:dyDescent="0.2">
      <c r="A75" s="2">
        <v>43255.012843576391</v>
      </c>
      <c r="B75" s="3" t="s">
        <v>41</v>
      </c>
      <c r="C75" s="3" t="s">
        <v>7</v>
      </c>
      <c r="D75" s="3">
        <v>69</v>
      </c>
      <c r="E75" s="6">
        <v>43250</v>
      </c>
    </row>
    <row r="76" spans="1:5" ht="12.75" x14ac:dyDescent="0.2">
      <c r="A76" s="2">
        <v>43255.013070300927</v>
      </c>
      <c r="B76" s="3" t="s">
        <v>34</v>
      </c>
      <c r="C76" s="3" t="s">
        <v>7</v>
      </c>
      <c r="D76" s="3">
        <v>49.5</v>
      </c>
      <c r="E76" s="6">
        <v>43250</v>
      </c>
    </row>
    <row r="77" spans="1:5" ht="12.75" x14ac:dyDescent="0.2">
      <c r="A77" s="2">
        <v>43255.013278599537</v>
      </c>
      <c r="B77" s="3" t="s">
        <v>42</v>
      </c>
      <c r="C77" s="3" t="s">
        <v>7</v>
      </c>
      <c r="D77" s="3">
        <v>46.5</v>
      </c>
      <c r="E77" s="6">
        <v>43250</v>
      </c>
    </row>
    <row r="78" spans="1:5" ht="12.75" x14ac:dyDescent="0.2">
      <c r="A78" s="2">
        <v>43255.013544386573</v>
      </c>
      <c r="B78" s="3" t="s">
        <v>43</v>
      </c>
      <c r="C78" s="3" t="s">
        <v>7</v>
      </c>
      <c r="D78" s="3">
        <v>36</v>
      </c>
      <c r="E78" s="6">
        <v>43251</v>
      </c>
    </row>
    <row r="79" spans="1:5" ht="12.75" x14ac:dyDescent="0.2">
      <c r="A79" s="2">
        <v>43255.013788229167</v>
      </c>
      <c r="B79" s="3" t="s">
        <v>44</v>
      </c>
      <c r="C79" s="3" t="s">
        <v>7</v>
      </c>
      <c r="D79" s="3">
        <v>56</v>
      </c>
      <c r="E79" s="6">
        <v>43251</v>
      </c>
    </row>
    <row r="80" spans="1:5" ht="12.75" x14ac:dyDescent="0.2">
      <c r="A80" s="2">
        <v>43255.014033344909</v>
      </c>
      <c r="B80" s="3" t="s">
        <v>45</v>
      </c>
      <c r="C80" s="3" t="s">
        <v>7</v>
      </c>
      <c r="D80" s="3">
        <v>41</v>
      </c>
      <c r="E80" s="6">
        <v>43251</v>
      </c>
    </row>
    <row r="81" spans="1:5" ht="12.75" x14ac:dyDescent="0.2">
      <c r="A81" s="2">
        <v>43255.01495913195</v>
      </c>
      <c r="B81" s="3" t="s">
        <v>46</v>
      </c>
      <c r="C81" s="3" t="s">
        <v>7</v>
      </c>
      <c r="D81" s="3">
        <v>55.5</v>
      </c>
      <c r="E81" s="7">
        <v>43254</v>
      </c>
    </row>
    <row r="82" spans="1:5" ht="12.75" x14ac:dyDescent="0.2">
      <c r="A82" s="2">
        <v>43255.015251365738</v>
      </c>
      <c r="B82" s="3" t="s">
        <v>47</v>
      </c>
      <c r="C82" s="3" t="s">
        <v>7</v>
      </c>
      <c r="D82" s="3">
        <v>53.5</v>
      </c>
      <c r="E82" s="7">
        <v>43254</v>
      </c>
    </row>
    <row r="83" spans="1:5" ht="12.75" x14ac:dyDescent="0.2">
      <c r="A83" s="2">
        <v>43255.017842581015</v>
      </c>
      <c r="B83" s="3" t="s">
        <v>39</v>
      </c>
      <c r="C83" s="3" t="s">
        <v>7</v>
      </c>
      <c r="D83" s="3">
        <v>26.5</v>
      </c>
      <c r="E83" s="6">
        <v>43249</v>
      </c>
    </row>
    <row r="84" spans="1:5" ht="12.75" x14ac:dyDescent="0.2">
      <c r="A84" s="2">
        <v>43255.01798822917</v>
      </c>
      <c r="B84" s="3" t="s">
        <v>48</v>
      </c>
      <c r="C84" s="3" t="s">
        <v>7</v>
      </c>
      <c r="D84" s="3">
        <v>94</v>
      </c>
      <c r="E84" s="6">
        <v>43249</v>
      </c>
    </row>
    <row r="85" spans="1:5" ht="12.75" x14ac:dyDescent="0.2">
      <c r="A85" s="2">
        <v>43255.018190694449</v>
      </c>
      <c r="B85" s="3" t="s">
        <v>49</v>
      </c>
      <c r="C85" s="3" t="s">
        <v>7</v>
      </c>
      <c r="D85" s="3">
        <v>16</v>
      </c>
      <c r="E85" s="6">
        <v>43249</v>
      </c>
    </row>
    <row r="86" spans="1:5" ht="12.75" x14ac:dyDescent="0.2">
      <c r="A86" s="2">
        <v>43255.018403391208</v>
      </c>
      <c r="B86" s="3" t="s">
        <v>50</v>
      </c>
      <c r="C86" s="3" t="s">
        <v>7</v>
      </c>
      <c r="D86" s="3">
        <v>75.5</v>
      </c>
      <c r="E86" s="6">
        <v>43249</v>
      </c>
    </row>
    <row r="87" spans="1:5" ht="12.75" x14ac:dyDescent="0.2">
      <c r="A87" s="2">
        <v>43258.597844409727</v>
      </c>
      <c r="B87" s="3" t="s">
        <v>51</v>
      </c>
      <c r="C87" s="3" t="s">
        <v>7</v>
      </c>
      <c r="D87" s="3">
        <v>43.5</v>
      </c>
    </row>
    <row r="88" spans="1:5" ht="12.75" x14ac:dyDescent="0.2">
      <c r="A88" s="2">
        <v>43258.598167627315</v>
      </c>
      <c r="B88" s="3" t="s">
        <v>52</v>
      </c>
      <c r="C88" s="3" t="s">
        <v>7</v>
      </c>
      <c r="D88" s="3">
        <v>85.5</v>
      </c>
    </row>
    <row r="89" spans="1:5" ht="12.75" x14ac:dyDescent="0.2">
      <c r="A89" s="2">
        <v>43258.598318171295</v>
      </c>
      <c r="B89" s="3" t="s">
        <v>53</v>
      </c>
      <c r="C89" s="3" t="s">
        <v>7</v>
      </c>
      <c r="D89" s="3">
        <v>68</v>
      </c>
    </row>
    <row r="90" spans="1:5" ht="12.75" x14ac:dyDescent="0.2">
      <c r="A90" s="2">
        <v>43258.598511585646</v>
      </c>
      <c r="B90" s="3" t="s">
        <v>54</v>
      </c>
      <c r="C90" s="3" t="s">
        <v>7</v>
      </c>
      <c r="D90" s="3">
        <v>16</v>
      </c>
    </row>
    <row r="91" spans="1:5" ht="12.75" x14ac:dyDescent="0.2">
      <c r="A91" s="2">
        <v>43258.598676504625</v>
      </c>
      <c r="B91" s="3" t="s">
        <v>55</v>
      </c>
      <c r="C91" s="3" t="s">
        <v>7</v>
      </c>
      <c r="D91" s="3">
        <v>51</v>
      </c>
    </row>
    <row r="92" spans="1:5" ht="12.75" x14ac:dyDescent="0.2">
      <c r="A92" s="2">
        <v>43265.516114999999</v>
      </c>
      <c r="B92" s="3" t="s">
        <v>56</v>
      </c>
      <c r="C92" s="3" t="s">
        <v>7</v>
      </c>
      <c r="D92" s="3">
        <v>63.5</v>
      </c>
    </row>
    <row r="93" spans="1:5" ht="12.75" x14ac:dyDescent="0.2">
      <c r="A93" s="2">
        <v>43265.52397415509</v>
      </c>
      <c r="B93" s="3" t="s">
        <v>57</v>
      </c>
      <c r="C93" s="3" t="s">
        <v>7</v>
      </c>
      <c r="D93" s="3">
        <v>83</v>
      </c>
    </row>
    <row r="94" spans="1:5" ht="12.75" x14ac:dyDescent="0.2">
      <c r="A94" s="2">
        <v>43269.56420572917</v>
      </c>
      <c r="B94" s="3" t="s">
        <v>58</v>
      </c>
      <c r="C94" s="3" t="s">
        <v>7</v>
      </c>
      <c r="D94" s="3">
        <v>58.5</v>
      </c>
    </row>
    <row r="95" spans="1:5" ht="12.75" x14ac:dyDescent="0.2">
      <c r="A95" s="2">
        <v>43269.576401446757</v>
      </c>
      <c r="B95" s="3" t="s">
        <v>59</v>
      </c>
      <c r="C95" s="3" t="s">
        <v>7</v>
      </c>
      <c r="D95" s="3">
        <v>53.5</v>
      </c>
    </row>
    <row r="96" spans="1:5" ht="12.75" x14ac:dyDescent="0.2">
      <c r="A96" s="2">
        <v>43269.723389166669</v>
      </c>
      <c r="B96" s="3" t="s">
        <v>60</v>
      </c>
      <c r="C96" s="3" t="s">
        <v>7</v>
      </c>
      <c r="D96" s="3">
        <v>78.5</v>
      </c>
    </row>
    <row r="97" spans="1:5" ht="12.75" x14ac:dyDescent="0.2">
      <c r="A97" s="2">
        <v>43269.930109282403</v>
      </c>
      <c r="B97" s="3" t="s">
        <v>58</v>
      </c>
      <c r="C97" s="3" t="s">
        <v>7</v>
      </c>
      <c r="D97" s="3">
        <v>23.5</v>
      </c>
    </row>
    <row r="98" spans="1:5" ht="12.75" x14ac:dyDescent="0.2">
      <c r="A98" s="2">
        <v>43269.931299733798</v>
      </c>
      <c r="B98" s="3" t="s">
        <v>61</v>
      </c>
      <c r="C98" s="3" t="s">
        <v>7</v>
      </c>
      <c r="D98" s="3">
        <v>66.8</v>
      </c>
    </row>
    <row r="99" spans="1:5" ht="12.75" x14ac:dyDescent="0.2">
      <c r="A99" s="2">
        <v>43270.594749062497</v>
      </c>
      <c r="B99" s="3" t="s">
        <v>62</v>
      </c>
      <c r="C99" s="3" t="s">
        <v>7</v>
      </c>
      <c r="D99" s="3">
        <v>100</v>
      </c>
    </row>
    <row r="100" spans="1:5" ht="12.75" x14ac:dyDescent="0.2">
      <c r="A100" s="2">
        <v>43272.002437488423</v>
      </c>
      <c r="B100" s="3" t="s">
        <v>63</v>
      </c>
      <c r="C100" s="3" t="s">
        <v>7</v>
      </c>
      <c r="D100" s="3">
        <v>80</v>
      </c>
    </row>
    <row r="101" spans="1:5" ht="12.75" x14ac:dyDescent="0.2">
      <c r="E101" s="4">
        <f t="shared" ref="E101:E199" si="4">INT(A101)</f>
        <v>0</v>
      </c>
    </row>
    <row r="102" spans="1:5" ht="12.75" x14ac:dyDescent="0.2">
      <c r="E102" s="4">
        <f t="shared" si="4"/>
        <v>0</v>
      </c>
    </row>
    <row r="103" spans="1:5" ht="12.75" x14ac:dyDescent="0.2">
      <c r="E103" s="4">
        <f t="shared" si="4"/>
        <v>0</v>
      </c>
    </row>
    <row r="104" spans="1:5" ht="12.75" x14ac:dyDescent="0.2">
      <c r="E104" s="4">
        <f t="shared" si="4"/>
        <v>0</v>
      </c>
    </row>
    <row r="105" spans="1:5" ht="12.75" x14ac:dyDescent="0.2">
      <c r="E105" s="4">
        <f t="shared" si="4"/>
        <v>0</v>
      </c>
    </row>
    <row r="106" spans="1:5" ht="12.75" x14ac:dyDescent="0.2">
      <c r="E106" s="4">
        <f t="shared" si="4"/>
        <v>0</v>
      </c>
    </row>
    <row r="107" spans="1:5" ht="12.75" x14ac:dyDescent="0.2">
      <c r="E107" s="4">
        <f t="shared" si="4"/>
        <v>0</v>
      </c>
    </row>
    <row r="108" spans="1:5" ht="12.75" x14ac:dyDescent="0.2">
      <c r="E108" s="4">
        <f t="shared" si="4"/>
        <v>0</v>
      </c>
    </row>
    <row r="109" spans="1:5" ht="12.75" x14ac:dyDescent="0.2">
      <c r="E109" s="4">
        <f t="shared" si="4"/>
        <v>0</v>
      </c>
    </row>
    <row r="110" spans="1:5" ht="12.75" x14ac:dyDescent="0.2">
      <c r="E110" s="4">
        <f t="shared" si="4"/>
        <v>0</v>
      </c>
    </row>
    <row r="111" spans="1:5" ht="12.75" x14ac:dyDescent="0.2">
      <c r="E111" s="4">
        <f t="shared" si="4"/>
        <v>0</v>
      </c>
    </row>
    <row r="112" spans="1:5" ht="12.75" x14ac:dyDescent="0.2">
      <c r="E112" s="4">
        <f t="shared" si="4"/>
        <v>0</v>
      </c>
    </row>
    <row r="113" spans="5:5" ht="12.75" x14ac:dyDescent="0.2">
      <c r="E113" s="4">
        <f t="shared" si="4"/>
        <v>0</v>
      </c>
    </row>
    <row r="114" spans="5:5" ht="12.75" x14ac:dyDescent="0.2">
      <c r="E114" s="4">
        <f t="shared" si="4"/>
        <v>0</v>
      </c>
    </row>
    <row r="115" spans="5:5" ht="12.75" x14ac:dyDescent="0.2">
      <c r="E115" s="4">
        <f t="shared" si="4"/>
        <v>0</v>
      </c>
    </row>
    <row r="116" spans="5:5" ht="12.75" x14ac:dyDescent="0.2">
      <c r="E116" s="4">
        <f t="shared" si="4"/>
        <v>0</v>
      </c>
    </row>
    <row r="117" spans="5:5" ht="12.75" x14ac:dyDescent="0.2">
      <c r="E117" s="4">
        <f t="shared" si="4"/>
        <v>0</v>
      </c>
    </row>
    <row r="118" spans="5:5" ht="12.75" x14ac:dyDescent="0.2">
      <c r="E118" s="4">
        <f t="shared" si="4"/>
        <v>0</v>
      </c>
    </row>
    <row r="119" spans="5:5" ht="12.75" x14ac:dyDescent="0.2">
      <c r="E119" s="4">
        <f t="shared" si="4"/>
        <v>0</v>
      </c>
    </row>
    <row r="120" spans="5:5" ht="12.75" x14ac:dyDescent="0.2">
      <c r="E120" s="4">
        <f t="shared" si="4"/>
        <v>0</v>
      </c>
    </row>
    <row r="121" spans="5:5" ht="12.75" x14ac:dyDescent="0.2">
      <c r="E121" s="4">
        <f t="shared" si="4"/>
        <v>0</v>
      </c>
    </row>
    <row r="122" spans="5:5" ht="12.75" x14ac:dyDescent="0.2">
      <c r="E122" s="4">
        <f t="shared" si="4"/>
        <v>0</v>
      </c>
    </row>
    <row r="123" spans="5:5" ht="12.75" x14ac:dyDescent="0.2">
      <c r="E123" s="4">
        <f t="shared" si="4"/>
        <v>0</v>
      </c>
    </row>
    <row r="124" spans="5:5" ht="12.75" x14ac:dyDescent="0.2">
      <c r="E124" s="4">
        <f t="shared" si="4"/>
        <v>0</v>
      </c>
    </row>
    <row r="125" spans="5:5" ht="12.75" x14ac:dyDescent="0.2">
      <c r="E125" s="4">
        <f t="shared" si="4"/>
        <v>0</v>
      </c>
    </row>
    <row r="126" spans="5:5" ht="12.75" x14ac:dyDescent="0.2">
      <c r="E126" s="4">
        <f t="shared" si="4"/>
        <v>0</v>
      </c>
    </row>
    <row r="127" spans="5:5" ht="12.75" x14ac:dyDescent="0.2">
      <c r="E127" s="4">
        <f t="shared" si="4"/>
        <v>0</v>
      </c>
    </row>
    <row r="128" spans="5:5" ht="12.75" x14ac:dyDescent="0.2">
      <c r="E128" s="4">
        <f t="shared" si="4"/>
        <v>0</v>
      </c>
    </row>
    <row r="129" spans="5:5" ht="12.75" x14ac:dyDescent="0.2">
      <c r="E129" s="4">
        <f t="shared" si="4"/>
        <v>0</v>
      </c>
    </row>
    <row r="130" spans="5:5" ht="12.75" x14ac:dyDescent="0.2">
      <c r="E130" s="4">
        <f t="shared" si="4"/>
        <v>0</v>
      </c>
    </row>
    <row r="131" spans="5:5" ht="12.75" x14ac:dyDescent="0.2">
      <c r="E131" s="4">
        <f t="shared" si="4"/>
        <v>0</v>
      </c>
    </row>
    <row r="132" spans="5:5" ht="12.75" x14ac:dyDescent="0.2">
      <c r="E132" s="4">
        <f t="shared" si="4"/>
        <v>0</v>
      </c>
    </row>
    <row r="133" spans="5:5" ht="12.75" x14ac:dyDescent="0.2">
      <c r="E133" s="4">
        <f t="shared" si="4"/>
        <v>0</v>
      </c>
    </row>
    <row r="134" spans="5:5" ht="12.75" x14ac:dyDescent="0.2">
      <c r="E134" s="4">
        <f t="shared" si="4"/>
        <v>0</v>
      </c>
    </row>
    <row r="135" spans="5:5" ht="12.75" x14ac:dyDescent="0.2">
      <c r="E135" s="4">
        <f t="shared" si="4"/>
        <v>0</v>
      </c>
    </row>
    <row r="136" spans="5:5" ht="12.75" x14ac:dyDescent="0.2">
      <c r="E136" s="4">
        <f t="shared" si="4"/>
        <v>0</v>
      </c>
    </row>
    <row r="137" spans="5:5" ht="12.75" x14ac:dyDescent="0.2">
      <c r="E137" s="4">
        <f t="shared" si="4"/>
        <v>0</v>
      </c>
    </row>
    <row r="138" spans="5:5" ht="12.75" x14ac:dyDescent="0.2">
      <c r="E138" s="4">
        <f t="shared" si="4"/>
        <v>0</v>
      </c>
    </row>
    <row r="139" spans="5:5" ht="12.75" x14ac:dyDescent="0.2">
      <c r="E139" s="4">
        <f t="shared" si="4"/>
        <v>0</v>
      </c>
    </row>
    <row r="140" spans="5:5" ht="12.75" x14ac:dyDescent="0.2">
      <c r="E140" s="4">
        <f t="shared" si="4"/>
        <v>0</v>
      </c>
    </row>
    <row r="141" spans="5:5" ht="12.75" x14ac:dyDescent="0.2">
      <c r="E141" s="4">
        <f t="shared" si="4"/>
        <v>0</v>
      </c>
    </row>
    <row r="142" spans="5:5" ht="12.75" x14ac:dyDescent="0.2">
      <c r="E142" s="4">
        <f t="shared" si="4"/>
        <v>0</v>
      </c>
    </row>
    <row r="143" spans="5:5" ht="12.75" x14ac:dyDescent="0.2">
      <c r="E143" s="4">
        <f t="shared" si="4"/>
        <v>0</v>
      </c>
    </row>
    <row r="144" spans="5:5" ht="12.75" x14ac:dyDescent="0.2">
      <c r="E144" s="4">
        <f t="shared" si="4"/>
        <v>0</v>
      </c>
    </row>
    <row r="145" spans="5:5" ht="12.75" x14ac:dyDescent="0.2">
      <c r="E145" s="4">
        <f t="shared" si="4"/>
        <v>0</v>
      </c>
    </row>
    <row r="146" spans="5:5" ht="12.75" x14ac:dyDescent="0.2">
      <c r="E146" s="4">
        <f t="shared" si="4"/>
        <v>0</v>
      </c>
    </row>
    <row r="147" spans="5:5" ht="12.75" x14ac:dyDescent="0.2">
      <c r="E147" s="4">
        <f t="shared" si="4"/>
        <v>0</v>
      </c>
    </row>
    <row r="148" spans="5:5" ht="12.75" x14ac:dyDescent="0.2">
      <c r="E148" s="4">
        <f t="shared" si="4"/>
        <v>0</v>
      </c>
    </row>
    <row r="149" spans="5:5" ht="12.75" x14ac:dyDescent="0.2">
      <c r="E149" s="4">
        <f t="shared" si="4"/>
        <v>0</v>
      </c>
    </row>
    <row r="150" spans="5:5" ht="12.75" x14ac:dyDescent="0.2">
      <c r="E150" s="4">
        <f t="shared" si="4"/>
        <v>0</v>
      </c>
    </row>
    <row r="151" spans="5:5" ht="12.75" x14ac:dyDescent="0.2">
      <c r="E151" s="4">
        <f t="shared" si="4"/>
        <v>0</v>
      </c>
    </row>
    <row r="152" spans="5:5" ht="12.75" x14ac:dyDescent="0.2">
      <c r="E152" s="4">
        <f t="shared" si="4"/>
        <v>0</v>
      </c>
    </row>
    <row r="153" spans="5:5" ht="12.75" x14ac:dyDescent="0.2">
      <c r="E153" s="4">
        <f t="shared" si="4"/>
        <v>0</v>
      </c>
    </row>
    <row r="154" spans="5:5" ht="12.75" x14ac:dyDescent="0.2">
      <c r="E154" s="4">
        <f t="shared" si="4"/>
        <v>0</v>
      </c>
    </row>
    <row r="155" spans="5:5" ht="12.75" x14ac:dyDescent="0.2">
      <c r="E155" s="4">
        <f t="shared" si="4"/>
        <v>0</v>
      </c>
    </row>
    <row r="156" spans="5:5" ht="12.75" x14ac:dyDescent="0.2">
      <c r="E156" s="4">
        <f t="shared" si="4"/>
        <v>0</v>
      </c>
    </row>
    <row r="157" spans="5:5" ht="12.75" x14ac:dyDescent="0.2">
      <c r="E157" s="4">
        <f t="shared" si="4"/>
        <v>0</v>
      </c>
    </row>
    <row r="158" spans="5:5" ht="12.75" x14ac:dyDescent="0.2">
      <c r="E158" s="4">
        <f t="shared" si="4"/>
        <v>0</v>
      </c>
    </row>
    <row r="159" spans="5:5" ht="12.75" x14ac:dyDescent="0.2">
      <c r="E159" s="4">
        <f t="shared" si="4"/>
        <v>0</v>
      </c>
    </row>
    <row r="160" spans="5:5" ht="12.75" x14ac:dyDescent="0.2">
      <c r="E160" s="4">
        <f t="shared" si="4"/>
        <v>0</v>
      </c>
    </row>
    <row r="161" spans="5:5" ht="12.75" x14ac:dyDescent="0.2">
      <c r="E161" s="4">
        <f t="shared" si="4"/>
        <v>0</v>
      </c>
    </row>
    <row r="162" spans="5:5" ht="12.75" x14ac:dyDescent="0.2">
      <c r="E162" s="4">
        <f t="shared" si="4"/>
        <v>0</v>
      </c>
    </row>
    <row r="163" spans="5:5" ht="12.75" x14ac:dyDescent="0.2">
      <c r="E163" s="4">
        <f t="shared" si="4"/>
        <v>0</v>
      </c>
    </row>
    <row r="164" spans="5:5" ht="12.75" x14ac:dyDescent="0.2">
      <c r="E164" s="4">
        <f t="shared" si="4"/>
        <v>0</v>
      </c>
    </row>
    <row r="165" spans="5:5" ht="12.75" x14ac:dyDescent="0.2">
      <c r="E165" s="4">
        <f t="shared" si="4"/>
        <v>0</v>
      </c>
    </row>
    <row r="166" spans="5:5" ht="12.75" x14ac:dyDescent="0.2">
      <c r="E166" s="4">
        <f t="shared" si="4"/>
        <v>0</v>
      </c>
    </row>
    <row r="167" spans="5:5" ht="12.75" x14ac:dyDescent="0.2">
      <c r="E167" s="4">
        <f t="shared" si="4"/>
        <v>0</v>
      </c>
    </row>
    <row r="168" spans="5:5" ht="12.75" x14ac:dyDescent="0.2">
      <c r="E168" s="4">
        <f t="shared" si="4"/>
        <v>0</v>
      </c>
    </row>
    <row r="169" spans="5:5" ht="12.75" x14ac:dyDescent="0.2">
      <c r="E169" s="4">
        <f t="shared" si="4"/>
        <v>0</v>
      </c>
    </row>
    <row r="170" spans="5:5" ht="12.75" x14ac:dyDescent="0.2">
      <c r="E170" s="4">
        <f t="shared" si="4"/>
        <v>0</v>
      </c>
    </row>
    <row r="171" spans="5:5" ht="12.75" x14ac:dyDescent="0.2">
      <c r="E171" s="4">
        <f t="shared" si="4"/>
        <v>0</v>
      </c>
    </row>
    <row r="172" spans="5:5" ht="12.75" x14ac:dyDescent="0.2">
      <c r="E172" s="4">
        <f t="shared" si="4"/>
        <v>0</v>
      </c>
    </row>
    <row r="173" spans="5:5" ht="12.75" x14ac:dyDescent="0.2">
      <c r="E173" s="4">
        <f t="shared" si="4"/>
        <v>0</v>
      </c>
    </row>
    <row r="174" spans="5:5" ht="12.75" x14ac:dyDescent="0.2">
      <c r="E174" s="4">
        <f t="shared" si="4"/>
        <v>0</v>
      </c>
    </row>
    <row r="175" spans="5:5" ht="12.75" x14ac:dyDescent="0.2">
      <c r="E175" s="4">
        <f t="shared" si="4"/>
        <v>0</v>
      </c>
    </row>
    <row r="176" spans="5:5" ht="12.75" x14ac:dyDescent="0.2">
      <c r="E176" s="4">
        <f t="shared" si="4"/>
        <v>0</v>
      </c>
    </row>
    <row r="177" spans="5:5" ht="12.75" x14ac:dyDescent="0.2">
      <c r="E177" s="4">
        <f t="shared" si="4"/>
        <v>0</v>
      </c>
    </row>
    <row r="178" spans="5:5" ht="12.75" x14ac:dyDescent="0.2">
      <c r="E178" s="4">
        <f t="shared" si="4"/>
        <v>0</v>
      </c>
    </row>
    <row r="179" spans="5:5" ht="12.75" x14ac:dyDescent="0.2">
      <c r="E179" s="4">
        <f t="shared" si="4"/>
        <v>0</v>
      </c>
    </row>
    <row r="180" spans="5:5" ht="12.75" x14ac:dyDescent="0.2">
      <c r="E180" s="4">
        <f t="shared" si="4"/>
        <v>0</v>
      </c>
    </row>
    <row r="181" spans="5:5" ht="12.75" x14ac:dyDescent="0.2">
      <c r="E181" s="4">
        <f t="shared" si="4"/>
        <v>0</v>
      </c>
    </row>
    <row r="182" spans="5:5" ht="12.75" x14ac:dyDescent="0.2">
      <c r="E182" s="4">
        <f t="shared" si="4"/>
        <v>0</v>
      </c>
    </row>
    <row r="183" spans="5:5" ht="12.75" x14ac:dyDescent="0.2">
      <c r="E183" s="4">
        <f t="shared" si="4"/>
        <v>0</v>
      </c>
    </row>
    <row r="184" spans="5:5" ht="12.75" x14ac:dyDescent="0.2">
      <c r="E184" s="4">
        <f t="shared" si="4"/>
        <v>0</v>
      </c>
    </row>
    <row r="185" spans="5:5" ht="12.75" x14ac:dyDescent="0.2">
      <c r="E185" s="4">
        <f t="shared" si="4"/>
        <v>0</v>
      </c>
    </row>
    <row r="186" spans="5:5" ht="12.75" x14ac:dyDescent="0.2">
      <c r="E186" s="4">
        <f t="shared" si="4"/>
        <v>0</v>
      </c>
    </row>
    <row r="187" spans="5:5" ht="12.75" x14ac:dyDescent="0.2">
      <c r="E187" s="4">
        <f t="shared" si="4"/>
        <v>0</v>
      </c>
    </row>
    <row r="188" spans="5:5" ht="12.75" x14ac:dyDescent="0.2">
      <c r="E188" s="4">
        <f t="shared" si="4"/>
        <v>0</v>
      </c>
    </row>
    <row r="189" spans="5:5" ht="12.75" x14ac:dyDescent="0.2">
      <c r="E189" s="4">
        <f t="shared" si="4"/>
        <v>0</v>
      </c>
    </row>
    <row r="190" spans="5:5" ht="12.75" x14ac:dyDescent="0.2">
      <c r="E190" s="4">
        <f t="shared" si="4"/>
        <v>0</v>
      </c>
    </row>
    <row r="191" spans="5:5" ht="12.75" x14ac:dyDescent="0.2">
      <c r="E191" s="4">
        <f t="shared" si="4"/>
        <v>0</v>
      </c>
    </row>
    <row r="192" spans="5:5" ht="12.75" x14ac:dyDescent="0.2">
      <c r="E192" s="4">
        <f t="shared" si="4"/>
        <v>0</v>
      </c>
    </row>
    <row r="193" spans="5:5" ht="12.75" x14ac:dyDescent="0.2">
      <c r="E193" s="4">
        <f t="shared" si="4"/>
        <v>0</v>
      </c>
    </row>
    <row r="194" spans="5:5" ht="12.75" x14ac:dyDescent="0.2">
      <c r="E194" s="4">
        <f t="shared" si="4"/>
        <v>0</v>
      </c>
    </row>
    <row r="195" spans="5:5" ht="12.75" x14ac:dyDescent="0.2">
      <c r="E195" s="4">
        <f t="shared" si="4"/>
        <v>0</v>
      </c>
    </row>
    <row r="196" spans="5:5" ht="12.75" x14ac:dyDescent="0.2">
      <c r="E196" s="4">
        <f t="shared" si="4"/>
        <v>0</v>
      </c>
    </row>
    <row r="197" spans="5:5" ht="12.75" x14ac:dyDescent="0.2">
      <c r="E197" s="4">
        <f t="shared" si="4"/>
        <v>0</v>
      </c>
    </row>
    <row r="198" spans="5:5" ht="12.75" x14ac:dyDescent="0.2">
      <c r="E198" s="4">
        <f t="shared" si="4"/>
        <v>0</v>
      </c>
    </row>
    <row r="199" spans="5:5" ht="12.75" x14ac:dyDescent="0.2">
      <c r="E199" s="4">
        <f t="shared" si="4"/>
        <v>0</v>
      </c>
    </row>
    <row r="200" spans="5:5" ht="12.75" x14ac:dyDescent="0.2">
      <c r="E2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8"/>
  <sheetViews>
    <sheetView workbookViewId="0"/>
  </sheetViews>
  <sheetFormatPr defaultColWidth="12.5703125" defaultRowHeight="15.75" customHeight="1" x14ac:dyDescent="0.2"/>
  <cols>
    <col min="1" max="1" width="17" bestFit="1" customWidth="1"/>
  </cols>
  <sheetData>
    <row r="1" spans="1:4" ht="15.75" customHeight="1" x14ac:dyDescent="0.2">
      <c r="A1" t="str">
        <f ca="1">IFERROR(__xludf.DUMMYFUNCTION("importrange(""https://docs.google.com/spreadsheets/d/1zXQw1fiZdFRehTPq_qt4i4TVDQ_sjvfEHKDQ6fZl3Ts/edit#gid=1037185554"", ""Plants!A1:D"")"),"Timestamp")</f>
        <v>Timestamp</v>
      </c>
      <c r="B1" t="str">
        <f ca="1">IFERROR(__xludf.DUMMYFUNCTION("""COMPUTED_VALUE"""),"PlantID")</f>
        <v>PlantID</v>
      </c>
      <c r="C1" t="str">
        <f ca="1">IFERROR(__xludf.DUMMYFUNCTION("""COMPUTED_VALUE"""),"Strain Name")</f>
        <v>Strain Name</v>
      </c>
      <c r="D1" t="str">
        <f ca="1">IFERROR(__xludf.DUMMYFUNCTION("""COMPUTED_VALUE"""),"Flower Time")</f>
        <v>Flower Time</v>
      </c>
    </row>
    <row r="2" spans="1:4" ht="15.75" customHeight="1" x14ac:dyDescent="0.2">
      <c r="A2" s="8">
        <f ca="1">IFERROR(__xludf.DUMMYFUNCTION("""COMPUTED_VALUE"""),43228.8926736111)</f>
        <v>43228.892673611103</v>
      </c>
      <c r="B2" t="str">
        <f ca="1">IFERROR(__xludf.DUMMYFUNCTION("""COMPUTED_VALUE"""),"A01")</f>
        <v>A01</v>
      </c>
      <c r="C2" t="str">
        <f ca="1">IFERROR(__xludf.DUMMYFUNCTION("""COMPUTED_VALUE"""),"Lemon Pie")</f>
        <v>Lemon Pie</v>
      </c>
      <c r="D2" t="str">
        <f ca="1">IFERROR(__xludf.DUMMYFUNCTION("""COMPUTED_VALUE"""),"Est 56 days")</f>
        <v>Est 56 days</v>
      </c>
    </row>
    <row r="3" spans="1:4" ht="15.75" customHeight="1" x14ac:dyDescent="0.2">
      <c r="A3" s="8">
        <f ca="1">IFERROR(__xludf.DUMMYFUNCTION("""COMPUTED_VALUE"""),43228.8930477662)</f>
        <v>43228.8930477662</v>
      </c>
      <c r="B3" t="str">
        <f ca="1">IFERROR(__xludf.DUMMYFUNCTION("""COMPUTED_VALUE"""),"A02")</f>
        <v>A02</v>
      </c>
      <c r="C3" t="str">
        <f ca="1">IFERROR(__xludf.DUMMYFUNCTION("""COMPUTED_VALUE"""),"Ancient Whisper")</f>
        <v>Ancient Whisper</v>
      </c>
      <c r="D3" t="str">
        <f ca="1">IFERROR(__xludf.DUMMYFUNCTION("""COMPUTED_VALUE"""),"Est 56")</f>
        <v>Est 56</v>
      </c>
    </row>
    <row r="4" spans="1:4" ht="15.75" customHeight="1" x14ac:dyDescent="0.2">
      <c r="A4" s="8">
        <f ca="1">IFERROR(__xludf.DUMMYFUNCTION("""COMPUTED_VALUE"""),43237.5400617939)</f>
        <v>43237.540061793901</v>
      </c>
      <c r="B4" t="str">
        <f ca="1">IFERROR(__xludf.DUMMYFUNCTION("""COMPUTED_VALUE"""),"B01")</f>
        <v>B01</v>
      </c>
      <c r="C4" t="str">
        <f ca="1">IFERROR(__xludf.DUMMYFUNCTION("""COMPUTED_VALUE"""),"Meat the Cookies")</f>
        <v>Meat the Cookies</v>
      </c>
    </row>
    <row r="5" spans="1:4" ht="15.75" customHeight="1" x14ac:dyDescent="0.2">
      <c r="A5" s="8">
        <f ca="1">IFERROR(__xludf.DUMMYFUNCTION("""COMPUTED_VALUE"""),43237.576975324)</f>
        <v>43237.576975324002</v>
      </c>
      <c r="B5" t="str">
        <f ca="1">IFERROR(__xludf.DUMMYFUNCTION("""COMPUTED_VALUE"""),"B02")</f>
        <v>B02</v>
      </c>
      <c r="C5" t="str">
        <f ca="1">IFERROR(__xludf.DUMMYFUNCTION("""COMPUTED_VALUE"""),"GMO")</f>
        <v>GMO</v>
      </c>
    </row>
    <row r="6" spans="1:4" ht="15.75" customHeight="1" x14ac:dyDescent="0.2">
      <c r="A6" s="8">
        <f ca="1">IFERROR(__xludf.DUMMYFUNCTION("""COMPUTED_VALUE"""),43237.5918297916)</f>
        <v>43237.5918297916</v>
      </c>
      <c r="B6" t="str">
        <f ca="1">IFERROR(__xludf.DUMMYFUNCTION("""COMPUTED_VALUE"""),"B03")</f>
        <v>B03</v>
      </c>
      <c r="C6" t="str">
        <f ca="1">IFERROR(__xludf.DUMMYFUNCTION("""COMPUTED_VALUE"""),"Watermelon ZDP #1")</f>
        <v>Watermelon ZDP #1</v>
      </c>
    </row>
    <row r="7" spans="1:4" ht="15.75" customHeight="1" x14ac:dyDescent="0.2">
      <c r="A7" s="8">
        <f ca="1">IFERROR(__xludf.DUMMYFUNCTION("""COMPUTED_VALUE"""),43237.6447649189)</f>
        <v>43237.644764918899</v>
      </c>
      <c r="B7" t="str">
        <f ca="1">IFERROR(__xludf.DUMMYFUNCTION("""COMPUTED_VALUE"""),"B04")</f>
        <v>B04</v>
      </c>
      <c r="C7" t="str">
        <f ca="1">IFERROR(__xludf.DUMMYFUNCTION("""COMPUTED_VALUE"""),"Blackberry Kush")</f>
        <v>Blackberry Kush</v>
      </c>
    </row>
    <row r="8" spans="1:4" ht="15.75" customHeight="1" x14ac:dyDescent="0.2">
      <c r="A8" s="8">
        <f ca="1">IFERROR(__xludf.DUMMYFUNCTION("""COMPUTED_VALUE"""),43237.9472010416)</f>
        <v>43237.947201041599</v>
      </c>
      <c r="B8" t="str">
        <f ca="1">IFERROR(__xludf.DUMMYFUNCTION("""COMPUTED_VALUE"""),"B05")</f>
        <v>B05</v>
      </c>
      <c r="C8" t="str">
        <f ca="1">IFERROR(__xludf.DUMMYFUNCTION("""COMPUTED_VALUE"""),"Wizard Breath")</f>
        <v>Wizard Breath</v>
      </c>
    </row>
    <row r="9" spans="1:4" ht="15.75" customHeight="1" x14ac:dyDescent="0.2">
      <c r="A9" s="8">
        <f ca="1">IFERROR(__xludf.DUMMYFUNCTION("""COMPUTED_VALUE"""),43238.0338342245)</f>
        <v>43238.033834224501</v>
      </c>
      <c r="B9" t="str">
        <f ca="1">IFERROR(__xludf.DUMMYFUNCTION("""COMPUTED_VALUE"""),"B06")</f>
        <v>B06</v>
      </c>
      <c r="C9" t="str">
        <f ca="1">IFERROR(__xludf.DUMMYFUNCTION("""COMPUTED_VALUE"""),"Lemon Puff")</f>
        <v>Lemon Puff</v>
      </c>
    </row>
    <row r="10" spans="1:4" ht="15.75" customHeight="1" x14ac:dyDescent="0.2">
      <c r="A10" s="8">
        <f ca="1">IFERROR(__xludf.DUMMYFUNCTION("""COMPUTED_VALUE"""),43238.5604223032)</f>
        <v>43238.560422303199</v>
      </c>
      <c r="B10" t="str">
        <f ca="1">IFERROR(__xludf.DUMMYFUNCTION("""COMPUTED_VALUE"""),"C02")</f>
        <v>C02</v>
      </c>
      <c r="C10" t="str">
        <f ca="1">IFERROR(__xludf.DUMMYFUNCTION("""COMPUTED_VALUE"""),"Filet Migon")</f>
        <v>Filet Migon</v>
      </c>
    </row>
    <row r="11" spans="1:4" ht="15.75" customHeight="1" x14ac:dyDescent="0.2">
      <c r="A11" s="8">
        <f ca="1">IFERROR(__xludf.DUMMYFUNCTION("""COMPUTED_VALUE"""),43238.8630983564)</f>
        <v>43238.8630983564</v>
      </c>
      <c r="B11" t="str">
        <f ca="1">IFERROR(__xludf.DUMMYFUNCTION("""COMPUTED_VALUE"""),"C01")</f>
        <v>C01</v>
      </c>
      <c r="C11" t="str">
        <f ca="1">IFERROR(__xludf.DUMMYFUNCTION("""COMPUTED_VALUE"""),"Watermelon ZDP #3")</f>
        <v>Watermelon ZDP #3</v>
      </c>
    </row>
    <row r="12" spans="1:4" ht="15.75" customHeight="1" x14ac:dyDescent="0.2">
      <c r="A12" s="8">
        <f ca="1">IFERROR(__xludf.DUMMYFUNCTION("""COMPUTED_VALUE"""),43238.8641490509)</f>
        <v>43238.864149050904</v>
      </c>
      <c r="B12" t="str">
        <f ca="1">IFERROR(__xludf.DUMMYFUNCTION("""COMPUTED_VALUE"""),"C03")</f>
        <v>C03</v>
      </c>
      <c r="C12" t="str">
        <f ca="1">IFERROR(__xludf.DUMMYFUNCTION("""COMPUTED_VALUE"""),"616 / GG4 ?")</f>
        <v>616 / GG4 ?</v>
      </c>
    </row>
    <row r="13" spans="1:4" ht="15.75" customHeight="1" x14ac:dyDescent="0.2">
      <c r="A13" s="8">
        <f ca="1">IFERROR(__xludf.DUMMYFUNCTION("""COMPUTED_VALUE"""),43240.5787417476)</f>
        <v>43240.578741747602</v>
      </c>
      <c r="B13" t="str">
        <f ca="1">IFERROR(__xludf.DUMMYFUNCTION("""COMPUTED_VALUE"""),"E01")</f>
        <v>E01</v>
      </c>
      <c r="C13" t="str">
        <f ca="1">IFERROR(__xludf.DUMMYFUNCTION("""COMPUTED_VALUE"""),"NYCD")</f>
        <v>NYCD</v>
      </c>
    </row>
    <row r="14" spans="1:4" ht="15.75" customHeight="1" x14ac:dyDescent="0.2">
      <c r="A14" s="8">
        <f ca="1">IFERROR(__xludf.DUMMYFUNCTION("""COMPUTED_VALUE"""),43240.578971655)</f>
        <v>43240.578971654999</v>
      </c>
      <c r="B14" t="str">
        <f ca="1">IFERROR(__xludf.DUMMYFUNCTION("""COMPUTED_VALUE"""),"E02")</f>
        <v>E02</v>
      </c>
      <c r="C14" t="str">
        <f ca="1">IFERROR(__xludf.DUMMYFUNCTION("""COMPUTED_VALUE"""),"Meat Breath")</f>
        <v>Meat Breath</v>
      </c>
    </row>
    <row r="15" spans="1:4" ht="15.75" customHeight="1" x14ac:dyDescent="0.2">
      <c r="A15" s="8">
        <f ca="1">IFERROR(__xludf.DUMMYFUNCTION("""COMPUTED_VALUE"""),43240.6749191782)</f>
        <v>43240.6749191782</v>
      </c>
      <c r="B15" t="str">
        <f ca="1">IFERROR(__xludf.DUMMYFUNCTION("""COMPUTED_VALUE"""),"E03")</f>
        <v>E03</v>
      </c>
      <c r="C15" t="str">
        <f ca="1">IFERROR(__xludf.DUMMYFUNCTION("""COMPUTED_VALUE"""),"Lemon Pie #1")</f>
        <v>Lemon Pie #1</v>
      </c>
    </row>
    <row r="16" spans="1:4" ht="15.75" customHeight="1" x14ac:dyDescent="0.2">
      <c r="A16" s="8">
        <f ca="1">IFERROR(__xludf.DUMMYFUNCTION("""COMPUTED_VALUE"""),43240.7618872106)</f>
        <v>43240.761887210603</v>
      </c>
      <c r="B16" t="str">
        <f ca="1">IFERROR(__xludf.DUMMYFUNCTION("""COMPUTED_VALUE"""),"D01")</f>
        <v>D01</v>
      </c>
      <c r="C16" t="str">
        <f ca="1">IFERROR(__xludf.DUMMYFUNCTION("""COMPUTED_VALUE"""),"Ancient Whisper")</f>
        <v>Ancient Whisper</v>
      </c>
    </row>
    <row r="17" spans="1:3" ht="15.75" customHeight="1" x14ac:dyDescent="0.2">
      <c r="A17" s="8">
        <f ca="1">IFERROR(__xludf.DUMMYFUNCTION("""COMPUTED_VALUE"""),43240.7887789699)</f>
        <v>43240.788778969902</v>
      </c>
      <c r="B17" t="str">
        <f ca="1">IFERROR(__xludf.DUMMYFUNCTION("""COMPUTED_VALUE"""),"E04")</f>
        <v>E04</v>
      </c>
      <c r="C17" t="str">
        <f ca="1">IFERROR(__xludf.DUMMYFUNCTION("""COMPUTED_VALUE"""),"Tang Breath")</f>
        <v>Tang Breath</v>
      </c>
    </row>
    <row r="18" spans="1:3" ht="15.75" customHeight="1" x14ac:dyDescent="0.2">
      <c r="A18" s="8">
        <f ca="1">IFERROR(__xludf.DUMMYFUNCTION("""COMPUTED_VALUE"""),43241.9629446064)</f>
        <v>43241.962944606399</v>
      </c>
      <c r="B18" t="str">
        <f ca="1">IFERROR(__xludf.DUMMYFUNCTION("""COMPUTED_VALUE"""),"F01")</f>
        <v>F01</v>
      </c>
      <c r="C18" t="str">
        <f ca="1">IFERROR(__xludf.DUMMYFUNCTION("""COMPUTED_VALUE"""),"Meat Breath")</f>
        <v>Meat Breath</v>
      </c>
    </row>
    <row r="19" spans="1:3" ht="15.75" customHeight="1" x14ac:dyDescent="0.2">
      <c r="A19" s="8">
        <f ca="1">IFERROR(__xludf.DUMMYFUNCTION("""COMPUTED_VALUE"""),43241.9632803472)</f>
        <v>43241.963280347198</v>
      </c>
      <c r="B19" t="str">
        <f ca="1">IFERROR(__xludf.DUMMYFUNCTION("""COMPUTED_VALUE"""),"F02")</f>
        <v>F02</v>
      </c>
      <c r="C19" t="str">
        <f ca="1">IFERROR(__xludf.DUMMYFUNCTION("""COMPUTED_VALUE"""),"Peanut Butter Breath")</f>
        <v>Peanut Butter Breath</v>
      </c>
    </row>
    <row r="20" spans="1:3" ht="15.75" customHeight="1" x14ac:dyDescent="0.2">
      <c r="A20" s="8">
        <f ca="1">IFERROR(__xludf.DUMMYFUNCTION("""COMPUTED_VALUE"""),43241.963548449)</f>
        <v>43241.963548448999</v>
      </c>
      <c r="B20" t="str">
        <f ca="1">IFERROR(__xludf.DUMMYFUNCTION("""COMPUTED_VALUE"""),"F03")</f>
        <v>F03</v>
      </c>
      <c r="C20" t="str">
        <f ca="1">IFERROR(__xludf.DUMMYFUNCTION("""COMPUTED_VALUE"""),"Peanut Butter Breath")</f>
        <v>Peanut Butter Breath</v>
      </c>
    </row>
    <row r="21" spans="1:3" ht="15.75" customHeight="1" x14ac:dyDescent="0.2">
      <c r="A21" s="8">
        <f ca="1">IFERROR(__xludf.DUMMYFUNCTION("""COMPUTED_VALUE"""),43241.9640303472)</f>
        <v>43241.964030347197</v>
      </c>
      <c r="B21" t="str">
        <f ca="1">IFERROR(__xludf.DUMMYFUNCTION("""COMPUTED_VALUE"""),"F04")</f>
        <v>F04</v>
      </c>
      <c r="C21" t="str">
        <f ca="1">IFERROR(__xludf.DUMMYFUNCTION("""COMPUTED_VALUE"""),"Gorilla Butter")</f>
        <v>Gorilla Butter</v>
      </c>
    </row>
    <row r="22" spans="1:3" ht="15.75" customHeight="1" x14ac:dyDescent="0.2">
      <c r="A22" s="8">
        <f ca="1">IFERROR(__xludf.DUMMYFUNCTION("""COMPUTED_VALUE"""),43241.9643141898)</f>
        <v>43241.964314189798</v>
      </c>
      <c r="B22" t="str">
        <f ca="1">IFERROR(__xludf.DUMMYFUNCTION("""COMPUTED_VALUE"""),"F05")</f>
        <v>F05</v>
      </c>
      <c r="C22" t="str">
        <f ca="1">IFERROR(__xludf.DUMMYFUNCTION("""COMPUTED_VALUE"""),"Electric Lemon G")</f>
        <v>Electric Lemon G</v>
      </c>
    </row>
    <row r="23" spans="1:3" ht="12.75" x14ac:dyDescent="0.2">
      <c r="A23" s="8">
        <f ca="1">IFERROR(__xludf.DUMMYFUNCTION("""COMPUTED_VALUE"""),43241.9656715393)</f>
        <v>43241.965671539299</v>
      </c>
      <c r="B23" t="str">
        <f ca="1">IFERROR(__xludf.DUMMYFUNCTION("""COMPUTED_VALUE"""),"F06")</f>
        <v>F06</v>
      </c>
      <c r="C23" t="str">
        <f ca="1">IFERROR(__xludf.DUMMYFUNCTION("""COMPUTED_VALUE"""),"Watermelon ZDP #2")</f>
        <v>Watermelon ZDP #2</v>
      </c>
    </row>
    <row r="24" spans="1:3" ht="12.75" x14ac:dyDescent="0.2">
      <c r="A24" s="8">
        <f ca="1">IFERROR(__xludf.DUMMYFUNCTION("""COMPUTED_VALUE"""),43243.4399340508)</f>
        <v>43243.439934050803</v>
      </c>
      <c r="B24" t="str">
        <f ca="1">IFERROR(__xludf.DUMMYFUNCTION("""COMPUTED_VALUE"""),"G01")</f>
        <v>G01</v>
      </c>
      <c r="C24" t="str">
        <f ca="1">IFERROR(__xludf.DUMMYFUNCTION("""COMPUTED_VALUE"""),"Lemon Pie #3")</f>
        <v>Lemon Pie #3</v>
      </c>
    </row>
    <row r="25" spans="1:3" ht="12.75" x14ac:dyDescent="0.2">
      <c r="A25" s="8">
        <f ca="1">IFERROR(__xludf.DUMMYFUNCTION("""COMPUTED_VALUE"""),43243.4401541666)</f>
        <v>43243.440154166601</v>
      </c>
      <c r="B25" t="str">
        <f ca="1">IFERROR(__xludf.DUMMYFUNCTION("""COMPUTED_VALUE"""),"G02")</f>
        <v>G02</v>
      </c>
      <c r="C25" t="str">
        <f ca="1">IFERROR(__xludf.DUMMYFUNCTION("""COMPUTED_VALUE"""),"GMO")</f>
        <v>GMO</v>
      </c>
    </row>
    <row r="26" spans="1:3" ht="12.75" x14ac:dyDescent="0.2">
      <c r="A26" s="8">
        <f ca="1">IFERROR(__xludf.DUMMYFUNCTION("""COMPUTED_VALUE"""),43243.440523831)</f>
        <v>43243.440523830999</v>
      </c>
      <c r="B26" t="str">
        <f ca="1">IFERROR(__xludf.DUMMYFUNCTION("""COMPUTED_VALUE"""),"G03")</f>
        <v>G03</v>
      </c>
      <c r="C26" t="str">
        <f ca="1">IFERROR(__xludf.DUMMYFUNCTION("""COMPUTED_VALUE"""),"Ancient Whisper")</f>
        <v>Ancient Whisper</v>
      </c>
    </row>
    <row r="27" spans="1:3" ht="12.75" x14ac:dyDescent="0.2">
      <c r="A27" s="8">
        <f ca="1">IFERROR(__xludf.DUMMYFUNCTION("""COMPUTED_VALUE"""),43247.4381378588)</f>
        <v>43247.4381378588</v>
      </c>
      <c r="B27" t="str">
        <f ca="1">IFERROR(__xludf.DUMMYFUNCTION("""COMPUTED_VALUE"""),"H01")</f>
        <v>H01</v>
      </c>
      <c r="C27" t="str">
        <f ca="1">IFERROR(__xludf.DUMMYFUNCTION("""COMPUTED_VALUE"""),"Special CandyLand")</f>
        <v>Special CandyLand</v>
      </c>
    </row>
    <row r="28" spans="1:3" ht="12.75" x14ac:dyDescent="0.2">
      <c r="A28" s="8">
        <f ca="1">IFERROR(__xludf.DUMMYFUNCTION("""COMPUTED_VALUE"""),43247.4384485878)</f>
        <v>43247.438448587804</v>
      </c>
      <c r="B28" t="str">
        <f ca="1">IFERROR(__xludf.DUMMYFUNCTION("""COMPUTED_VALUE"""),"I01")</f>
        <v>I01</v>
      </c>
      <c r="C28" t="str">
        <f ca="1">IFERROR(__xludf.DUMMYFUNCTION("""COMPUTED_VALUE"""),"Truffle Butter")</f>
        <v>Truffle Butter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showGridLines="0" workbookViewId="0"/>
  </sheetViews>
  <sheetFormatPr defaultColWidth="12.5703125" defaultRowHeight="15.75" customHeight="1" x14ac:dyDescent="0.2"/>
  <sheetData>
    <row r="1" spans="1:4" ht="15.75" customHeight="1" x14ac:dyDescent="0.2">
      <c r="B1" s="11" t="s">
        <v>69</v>
      </c>
      <c r="D1" s="3" t="s">
        <v>66</v>
      </c>
    </row>
    <row r="2" spans="1:4" ht="15.75" customHeight="1" x14ac:dyDescent="0.2">
      <c r="A2" s="11" t="s">
        <v>64</v>
      </c>
      <c r="B2" t="s">
        <v>65</v>
      </c>
      <c r="C2" t="s">
        <v>70</v>
      </c>
    </row>
    <row r="3" spans="1:4" ht="15.75" customHeight="1" x14ac:dyDescent="0.2">
      <c r="A3" t="s">
        <v>8</v>
      </c>
      <c r="B3" s="12">
        <v>87.5</v>
      </c>
      <c r="C3" s="12">
        <v>3.125</v>
      </c>
      <c r="D3" s="10" t="str">
        <f t="shared" ref="D3:D23" ca="1" si="0">VLOOKUP(A3,mayplant,2,FALSE)</f>
        <v>Lemon Pie</v>
      </c>
    </row>
    <row r="4" spans="1:4" ht="15.75" customHeight="1" x14ac:dyDescent="0.2">
      <c r="A4" t="s">
        <v>5</v>
      </c>
      <c r="B4" s="12">
        <v>309.5</v>
      </c>
      <c r="C4" s="12">
        <v>11.053571428571429</v>
      </c>
      <c r="D4" s="10" t="str">
        <f t="shared" ca="1" si="0"/>
        <v>Ancient Whisper</v>
      </c>
    </row>
    <row r="5" spans="1:4" ht="15.75" customHeight="1" x14ac:dyDescent="0.2">
      <c r="A5" t="s">
        <v>47</v>
      </c>
      <c r="B5" s="12">
        <v>53.5</v>
      </c>
      <c r="C5" s="12">
        <v>1.9107142857142858</v>
      </c>
      <c r="D5" s="10" t="e">
        <f t="shared" ca="1" si="0"/>
        <v>#N/A</v>
      </c>
    </row>
    <row r="6" spans="1:4" ht="15.75" customHeight="1" x14ac:dyDescent="0.2">
      <c r="A6" t="s">
        <v>12</v>
      </c>
      <c r="B6" s="12">
        <v>172</v>
      </c>
      <c r="C6" s="12">
        <v>6.1428571428571432</v>
      </c>
      <c r="D6" s="10" t="str">
        <f t="shared" ca="1" si="0"/>
        <v>Meat the Cookies</v>
      </c>
    </row>
    <row r="7" spans="1:4" ht="15.75" customHeight="1" x14ac:dyDescent="0.2">
      <c r="A7" t="s">
        <v>11</v>
      </c>
      <c r="B7" s="12">
        <v>403</v>
      </c>
      <c r="C7" s="12">
        <v>14.392857142857142</v>
      </c>
      <c r="D7" s="10" t="str">
        <f t="shared" ca="1" si="0"/>
        <v>GMO</v>
      </c>
    </row>
    <row r="8" spans="1:4" ht="15.75" customHeight="1" x14ac:dyDescent="0.2">
      <c r="A8" t="s">
        <v>17</v>
      </c>
      <c r="B8" s="12">
        <v>186.4</v>
      </c>
      <c r="C8" s="12">
        <v>6.6571428571428575</v>
      </c>
      <c r="D8" s="10" t="str">
        <f t="shared" ca="1" si="0"/>
        <v>Watermelon ZDP #1</v>
      </c>
    </row>
    <row r="9" spans="1:4" ht="15.75" customHeight="1" x14ac:dyDescent="0.2">
      <c r="A9" t="s">
        <v>9</v>
      </c>
      <c r="B9" s="12">
        <v>118</v>
      </c>
      <c r="C9" s="12">
        <v>4.2142857142857144</v>
      </c>
      <c r="D9" s="10" t="str">
        <f t="shared" ca="1" si="0"/>
        <v>Blackberry Kush</v>
      </c>
    </row>
    <row r="10" spans="1:4" ht="15.75" customHeight="1" x14ac:dyDescent="0.2">
      <c r="A10" t="s">
        <v>18</v>
      </c>
      <c r="B10" s="12">
        <v>50</v>
      </c>
      <c r="C10" s="12">
        <v>1.7857142857142858</v>
      </c>
      <c r="D10" s="10" t="str">
        <f t="shared" ca="1" si="0"/>
        <v>Wizard Breath</v>
      </c>
    </row>
    <row r="11" spans="1:4" ht="15.75" customHeight="1" x14ac:dyDescent="0.2">
      <c r="A11" t="s">
        <v>13</v>
      </c>
      <c r="B11" s="12">
        <v>226</v>
      </c>
      <c r="C11" s="12">
        <v>8.0714285714285712</v>
      </c>
      <c r="D11" s="10" t="str">
        <f t="shared" ca="1" si="0"/>
        <v>Lemon Puff</v>
      </c>
    </row>
    <row r="12" spans="1:4" ht="15.75" customHeight="1" x14ac:dyDescent="0.2">
      <c r="A12" t="s">
        <v>43</v>
      </c>
      <c r="B12" s="12">
        <v>36</v>
      </c>
      <c r="C12" s="12">
        <v>1.2857142857142858</v>
      </c>
      <c r="D12" s="10" t="e">
        <f t="shared" ca="1" si="0"/>
        <v>#N/A</v>
      </c>
    </row>
    <row r="13" spans="1:4" ht="15.75" customHeight="1" x14ac:dyDescent="0.2">
      <c r="A13" t="s">
        <v>14</v>
      </c>
      <c r="B13" s="12">
        <v>125</v>
      </c>
      <c r="C13" s="12">
        <v>4.4642857142857144</v>
      </c>
      <c r="D13" s="10" t="str">
        <f t="shared" ca="1" si="0"/>
        <v>Watermelon ZDP #3</v>
      </c>
    </row>
    <row r="14" spans="1:4" ht="15.75" customHeight="1" x14ac:dyDescent="0.2">
      <c r="A14" t="s">
        <v>15</v>
      </c>
      <c r="B14" s="12">
        <v>116.5</v>
      </c>
      <c r="C14" s="12">
        <v>4.1607142857142856</v>
      </c>
      <c r="D14" s="10" t="str">
        <f t="shared" ca="1" si="0"/>
        <v>Filet Migon</v>
      </c>
    </row>
    <row r="15" spans="1:4" ht="15.75" customHeight="1" x14ac:dyDescent="0.2">
      <c r="A15" t="s">
        <v>16</v>
      </c>
      <c r="B15" s="12">
        <v>170</v>
      </c>
      <c r="C15" s="12">
        <v>6.0714285714285712</v>
      </c>
      <c r="D15" s="10" t="str">
        <f t="shared" ca="1" si="0"/>
        <v>616 / GG4 ?</v>
      </c>
    </row>
    <row r="16" spans="1:4" ht="15.75" customHeight="1" x14ac:dyDescent="0.2">
      <c r="A16" t="s">
        <v>19</v>
      </c>
      <c r="B16" s="12">
        <v>161</v>
      </c>
      <c r="C16" s="12">
        <v>5.75</v>
      </c>
      <c r="D16" s="10" t="str">
        <f t="shared" ca="1" si="0"/>
        <v>Ancient Whisper</v>
      </c>
    </row>
    <row r="17" spans="1:4" ht="15.75" customHeight="1" x14ac:dyDescent="0.2">
      <c r="A17" t="s">
        <v>20</v>
      </c>
      <c r="B17" s="12">
        <v>30.5</v>
      </c>
      <c r="C17" s="12">
        <v>1.0892857142857142</v>
      </c>
      <c r="D17" s="10" t="str">
        <f t="shared" ca="1" si="0"/>
        <v>NYCD</v>
      </c>
    </row>
    <row r="18" spans="1:4" ht="15.75" customHeight="1" x14ac:dyDescent="0.2">
      <c r="A18" t="s">
        <v>21</v>
      </c>
      <c r="B18" s="12">
        <v>64</v>
      </c>
      <c r="C18" s="12">
        <v>2.2857142857142856</v>
      </c>
      <c r="D18" s="10" t="str">
        <f t="shared" ca="1" si="0"/>
        <v>Meat Breath</v>
      </c>
    </row>
    <row r="19" spans="1:4" ht="15.75" customHeight="1" x14ac:dyDescent="0.2">
      <c r="A19" t="s">
        <v>22</v>
      </c>
      <c r="B19" s="12">
        <v>75.5</v>
      </c>
      <c r="C19" s="12">
        <v>2.6964285714285716</v>
      </c>
      <c r="D19" s="10" t="str">
        <f t="shared" ca="1" si="0"/>
        <v>Lemon Pie #1</v>
      </c>
    </row>
    <row r="20" spans="1:4" ht="15.75" customHeight="1" x14ac:dyDescent="0.2">
      <c r="A20" t="s">
        <v>23</v>
      </c>
      <c r="B20" s="12">
        <v>64</v>
      </c>
      <c r="C20" s="12">
        <v>2.2857142857142856</v>
      </c>
      <c r="D20" s="10" t="str">
        <f t="shared" ca="1" si="0"/>
        <v>Tang Breath</v>
      </c>
    </row>
    <row r="21" spans="1:4" ht="15.75" customHeight="1" x14ac:dyDescent="0.2">
      <c r="A21" t="s">
        <v>24</v>
      </c>
      <c r="B21" s="12">
        <v>114</v>
      </c>
      <c r="C21" s="12">
        <v>4.0714285714285712</v>
      </c>
      <c r="D21" s="10" t="str">
        <f t="shared" ca="1" si="0"/>
        <v>Meat Breath</v>
      </c>
    </row>
    <row r="22" spans="1:4" ht="15.75" customHeight="1" x14ac:dyDescent="0.2">
      <c r="A22" t="s">
        <v>27</v>
      </c>
      <c r="B22" s="12">
        <v>123</v>
      </c>
      <c r="C22" s="12">
        <v>4.3928571428571432</v>
      </c>
      <c r="D22" s="10" t="str">
        <f t="shared" ca="1" si="0"/>
        <v>Peanut Butter Breath</v>
      </c>
    </row>
    <row r="23" spans="1:4" ht="17.25" x14ac:dyDescent="0.4">
      <c r="A23" t="s">
        <v>25</v>
      </c>
      <c r="B23" s="12">
        <v>92.5</v>
      </c>
      <c r="C23" s="12">
        <v>3.3035714285714284</v>
      </c>
      <c r="D23" s="10" t="str">
        <f t="shared" ca="1" si="0"/>
        <v>Gorilla Butter</v>
      </c>
    </row>
    <row r="24" spans="1:4" ht="12.75" x14ac:dyDescent="0.2">
      <c r="A24" t="s">
        <v>28</v>
      </c>
      <c r="B24" s="12">
        <v>108</v>
      </c>
      <c r="C24" s="12">
        <v>3.8571428571428572</v>
      </c>
    </row>
    <row r="25" spans="1:4" ht="12.75" x14ac:dyDescent="0.2">
      <c r="A25" t="s">
        <v>26</v>
      </c>
      <c r="B25" s="12">
        <v>106.5</v>
      </c>
      <c r="C25" s="12">
        <v>3.8035714285714284</v>
      </c>
    </row>
    <row r="26" spans="1:4" ht="12.75" x14ac:dyDescent="0.2">
      <c r="A26" t="s">
        <v>29</v>
      </c>
      <c r="B26" s="12">
        <v>175</v>
      </c>
      <c r="C26" s="12">
        <v>6.25</v>
      </c>
    </row>
    <row r="27" spans="1:4" ht="12.75" x14ac:dyDescent="0.2">
      <c r="A27" t="s">
        <v>30</v>
      </c>
      <c r="B27" s="12">
        <v>262.5</v>
      </c>
      <c r="C27" s="12">
        <v>9.375</v>
      </c>
    </row>
    <row r="28" spans="1:4" ht="12.75" x14ac:dyDescent="0.2">
      <c r="A28" t="s">
        <v>31</v>
      </c>
      <c r="B28" s="12">
        <v>61.5</v>
      </c>
      <c r="C28" s="12">
        <v>2.1964285714285716</v>
      </c>
    </row>
    <row r="29" spans="1:4" ht="12.75" x14ac:dyDescent="0.2">
      <c r="A29" t="s">
        <v>53</v>
      </c>
      <c r="B29" s="12">
        <v>68</v>
      </c>
      <c r="C29" s="12">
        <v>2.4285714285714284</v>
      </c>
    </row>
    <row r="30" spans="1:4" ht="12.75" x14ac:dyDescent="0.2">
      <c r="A30" t="s">
        <v>58</v>
      </c>
      <c r="B30" s="12">
        <v>82</v>
      </c>
      <c r="C30" s="12">
        <v>2.9285714285714284</v>
      </c>
    </row>
    <row r="31" spans="1:4" ht="12.75" x14ac:dyDescent="0.2">
      <c r="A31" t="s">
        <v>56</v>
      </c>
      <c r="B31" s="12">
        <v>63.5</v>
      </c>
      <c r="C31" s="12">
        <v>2.2678571428571428</v>
      </c>
    </row>
    <row r="32" spans="1:4" ht="12.75" x14ac:dyDescent="0.2">
      <c r="A32" t="s">
        <v>59</v>
      </c>
      <c r="B32" s="12">
        <v>53.5</v>
      </c>
      <c r="C32" s="12">
        <v>1.9107142857142858</v>
      </c>
    </row>
    <row r="33" spans="1:3" ht="12.75" x14ac:dyDescent="0.2">
      <c r="A33" t="s">
        <v>62</v>
      </c>
      <c r="B33" s="12">
        <v>100</v>
      </c>
      <c r="C33" s="12">
        <v>3.5714285714285716</v>
      </c>
    </row>
    <row r="34" spans="1:3" ht="12.75" x14ac:dyDescent="0.2">
      <c r="A34" t="s">
        <v>32</v>
      </c>
      <c r="B34" s="12">
        <v>22</v>
      </c>
      <c r="C34" s="12">
        <v>0.7857142857142857</v>
      </c>
    </row>
    <row r="35" spans="1:3" ht="12.75" x14ac:dyDescent="0.2">
      <c r="A35" t="s">
        <v>34</v>
      </c>
      <c r="B35" s="12">
        <v>107.5</v>
      </c>
      <c r="C35" s="12">
        <v>3.8392857142857144</v>
      </c>
    </row>
    <row r="36" spans="1:3" ht="12.75" x14ac:dyDescent="0.2">
      <c r="A36" t="s">
        <v>49</v>
      </c>
      <c r="B36" s="12">
        <v>16</v>
      </c>
      <c r="C36" s="12">
        <v>0.5714285714285714</v>
      </c>
    </row>
    <row r="37" spans="1:3" ht="12.75" x14ac:dyDescent="0.2">
      <c r="A37" t="s">
        <v>35</v>
      </c>
      <c r="B37" s="12">
        <v>193.5</v>
      </c>
      <c r="C37" s="12">
        <v>6.9107142857142856</v>
      </c>
    </row>
    <row r="38" spans="1:3" ht="12.75" x14ac:dyDescent="0.2">
      <c r="A38" t="s">
        <v>36</v>
      </c>
      <c r="B38" s="12">
        <v>89.5</v>
      </c>
      <c r="C38" s="12">
        <v>3.1964285714285716</v>
      </c>
    </row>
    <row r="39" spans="1:3" ht="12.75" x14ac:dyDescent="0.2">
      <c r="A39" t="s">
        <v>37</v>
      </c>
      <c r="B39" s="12">
        <v>50</v>
      </c>
      <c r="C39" s="12">
        <v>1.7857142857142858</v>
      </c>
    </row>
    <row r="40" spans="1:3" ht="12.75" x14ac:dyDescent="0.2">
      <c r="A40" t="s">
        <v>38</v>
      </c>
      <c r="B40" s="12">
        <v>107</v>
      </c>
      <c r="C40" s="12">
        <v>3.8214285714285716</v>
      </c>
    </row>
    <row r="41" spans="1:3" ht="12.75" x14ac:dyDescent="0.2">
      <c r="A41" t="s">
        <v>39</v>
      </c>
      <c r="B41" s="12">
        <v>79.5</v>
      </c>
      <c r="C41" s="12">
        <v>2.8392857142857144</v>
      </c>
    </row>
    <row r="42" spans="1:3" ht="12.75" x14ac:dyDescent="0.2">
      <c r="A42" t="s">
        <v>52</v>
      </c>
      <c r="B42" s="12">
        <v>85.5</v>
      </c>
      <c r="C42" s="12">
        <v>3.0535714285714284</v>
      </c>
    </row>
    <row r="43" spans="1:3" ht="12.75" x14ac:dyDescent="0.2">
      <c r="A43" t="s">
        <v>48</v>
      </c>
      <c r="B43" s="12">
        <v>94</v>
      </c>
      <c r="C43" s="12">
        <v>3.3571428571428572</v>
      </c>
    </row>
    <row r="44" spans="1:3" ht="12.75" x14ac:dyDescent="0.2">
      <c r="A44" t="s">
        <v>50</v>
      </c>
      <c r="B44" s="12">
        <v>75.5</v>
      </c>
      <c r="C44" s="12">
        <v>2.6964285714285716</v>
      </c>
    </row>
    <row r="45" spans="1:3" ht="12.75" x14ac:dyDescent="0.2">
      <c r="A45" t="s">
        <v>51</v>
      </c>
      <c r="B45" s="12">
        <v>43.5</v>
      </c>
      <c r="C45" s="12">
        <v>1.5535714285714286</v>
      </c>
    </row>
    <row r="46" spans="1:3" ht="12.75" x14ac:dyDescent="0.2">
      <c r="A46" t="s">
        <v>44</v>
      </c>
      <c r="B46" s="12">
        <v>56</v>
      </c>
      <c r="C46" s="12">
        <v>2</v>
      </c>
    </row>
    <row r="47" spans="1:3" ht="12.75" x14ac:dyDescent="0.2">
      <c r="A47" t="s">
        <v>41</v>
      </c>
      <c r="B47" s="12">
        <v>69</v>
      </c>
      <c r="C47" s="12">
        <v>2.4642857142857144</v>
      </c>
    </row>
    <row r="48" spans="1:3" ht="12.75" x14ac:dyDescent="0.2">
      <c r="A48" t="s">
        <v>40</v>
      </c>
      <c r="B48" s="12">
        <v>40</v>
      </c>
      <c r="C48" s="12">
        <v>1.4285714285714286</v>
      </c>
    </row>
    <row r="49" spans="1:3" ht="12.75" x14ac:dyDescent="0.2">
      <c r="A49" t="s">
        <v>42</v>
      </c>
      <c r="B49" s="12">
        <v>46.5</v>
      </c>
      <c r="C49" s="12">
        <v>1.6607142857142858</v>
      </c>
    </row>
    <row r="50" spans="1:3" ht="12.75" x14ac:dyDescent="0.2">
      <c r="A50" t="s">
        <v>54</v>
      </c>
      <c r="B50" s="12">
        <v>16</v>
      </c>
      <c r="C50" s="12">
        <v>0.5714285714285714</v>
      </c>
    </row>
    <row r="51" spans="1:3" ht="12.75" x14ac:dyDescent="0.2">
      <c r="A51" t="s">
        <v>57</v>
      </c>
      <c r="B51" s="12">
        <v>83</v>
      </c>
      <c r="C51" s="12">
        <v>2.9642857142857144</v>
      </c>
    </row>
    <row r="52" spans="1:3" ht="12.75" x14ac:dyDescent="0.2">
      <c r="A52" t="s">
        <v>46</v>
      </c>
      <c r="B52" s="12">
        <v>55.5</v>
      </c>
      <c r="C52" s="12">
        <v>1.9821428571428572</v>
      </c>
    </row>
    <row r="53" spans="1:3" ht="12.75" x14ac:dyDescent="0.2">
      <c r="A53" t="s">
        <v>45</v>
      </c>
      <c r="B53" s="12">
        <v>41</v>
      </c>
      <c r="C53" s="12">
        <v>1.4642857142857142</v>
      </c>
    </row>
    <row r="54" spans="1:3" ht="12.75" x14ac:dyDescent="0.2">
      <c r="A54" t="s">
        <v>55</v>
      </c>
      <c r="B54" s="12">
        <v>51</v>
      </c>
      <c r="C54" s="12">
        <v>1.8214285714285714</v>
      </c>
    </row>
    <row r="55" spans="1:3" ht="12.75" x14ac:dyDescent="0.2">
      <c r="A55" t="s">
        <v>60</v>
      </c>
      <c r="B55" s="12">
        <v>78.5</v>
      </c>
      <c r="C55" s="12">
        <v>2.8035714285714284</v>
      </c>
    </row>
    <row r="56" spans="1:3" ht="12.75" x14ac:dyDescent="0.2">
      <c r="A56" t="s">
        <v>63</v>
      </c>
      <c r="B56" s="12">
        <v>80</v>
      </c>
      <c r="C56" s="12">
        <v>2.8571428571428572</v>
      </c>
    </row>
    <row r="57" spans="1:3" ht="12.75" x14ac:dyDescent="0.2">
      <c r="A57" t="s">
        <v>61</v>
      </c>
      <c r="B57" s="12">
        <v>66.8</v>
      </c>
      <c r="C57" s="12">
        <v>2.3857142857142857</v>
      </c>
    </row>
    <row r="58" spans="1:3" ht="12.75" x14ac:dyDescent="0.2">
      <c r="A58" t="s">
        <v>71</v>
      </c>
      <c r="B58" s="12"/>
      <c r="C58" s="12">
        <v>0</v>
      </c>
    </row>
    <row r="59" spans="1:3" ht="12.75" x14ac:dyDescent="0.2">
      <c r="A59" t="s">
        <v>67</v>
      </c>
      <c r="B59" s="12">
        <v>5505.2</v>
      </c>
      <c r="C59" s="12">
        <v>196.6142857142857</v>
      </c>
    </row>
    <row r="60" spans="1:3" ht="12.75" x14ac:dyDescent="0.2">
      <c r="C60" s="9"/>
    </row>
    <row r="61" spans="1:3" ht="12.75" x14ac:dyDescent="0.2">
      <c r="C61" s="9"/>
    </row>
    <row r="62" spans="1:3" ht="12.75" x14ac:dyDescent="0.2">
      <c r="C62" s="9"/>
    </row>
    <row r="63" spans="1:3" ht="12.75" x14ac:dyDescent="0.2">
      <c r="C63" s="9"/>
    </row>
    <row r="64" spans="1:3" ht="12.75" x14ac:dyDescent="0.2">
      <c r="C64" s="9"/>
    </row>
    <row r="65" spans="3:3" ht="12.75" x14ac:dyDescent="0.2">
      <c r="C65" s="9"/>
    </row>
    <row r="66" spans="3:3" ht="12.75" x14ac:dyDescent="0.2">
      <c r="C66" s="9"/>
    </row>
    <row r="67" spans="3:3" ht="12.75" x14ac:dyDescent="0.2">
      <c r="C67" s="9"/>
    </row>
    <row r="68" spans="3:3" ht="12.75" x14ac:dyDescent="0.2">
      <c r="C68" s="9"/>
    </row>
    <row r="69" spans="3:3" ht="12.75" x14ac:dyDescent="0.2">
      <c r="C69" s="9"/>
    </row>
    <row r="70" spans="3:3" ht="12.75" x14ac:dyDescent="0.2">
      <c r="C70" s="9"/>
    </row>
    <row r="71" spans="3:3" ht="12.75" x14ac:dyDescent="0.2">
      <c r="C71" s="9"/>
    </row>
    <row r="72" spans="3:3" ht="12.75" x14ac:dyDescent="0.2">
      <c r="C72" s="9"/>
    </row>
    <row r="73" spans="3:3" ht="12.75" x14ac:dyDescent="0.2">
      <c r="C73" s="9"/>
    </row>
    <row r="74" spans="3:3" ht="12.75" x14ac:dyDescent="0.2">
      <c r="C74" s="9"/>
    </row>
    <row r="75" spans="3:3" ht="12.75" x14ac:dyDescent="0.2">
      <c r="C75" s="9"/>
    </row>
    <row r="76" spans="3:3" ht="12.75" x14ac:dyDescent="0.2">
      <c r="C76" s="9"/>
    </row>
    <row r="77" spans="3:3" ht="12.75" x14ac:dyDescent="0.2">
      <c r="C77" s="9"/>
    </row>
    <row r="78" spans="3:3" ht="12.75" x14ac:dyDescent="0.2">
      <c r="C78" s="9"/>
    </row>
    <row r="79" spans="3:3" ht="12.75" x14ac:dyDescent="0.2">
      <c r="C79" s="9"/>
    </row>
    <row r="80" spans="3:3" ht="12.75" x14ac:dyDescent="0.2">
      <c r="C80" s="9"/>
    </row>
    <row r="81" spans="3:3" ht="12.75" x14ac:dyDescent="0.2">
      <c r="C81" s="9"/>
    </row>
    <row r="82" spans="3:3" ht="12.75" x14ac:dyDescent="0.2">
      <c r="C82" s="9"/>
    </row>
    <row r="83" spans="3:3" ht="12.75" x14ac:dyDescent="0.2">
      <c r="C83" s="9"/>
    </row>
    <row r="84" spans="3:3" ht="12.75" x14ac:dyDescent="0.2">
      <c r="C84" s="9"/>
    </row>
    <row r="85" spans="3:3" ht="12.75" x14ac:dyDescent="0.2">
      <c r="C85" s="9"/>
    </row>
    <row r="86" spans="3:3" ht="12.75" x14ac:dyDescent="0.2">
      <c r="C86" s="9"/>
    </row>
    <row r="87" spans="3:3" ht="12.75" x14ac:dyDescent="0.2">
      <c r="C87" s="9"/>
    </row>
    <row r="88" spans="3:3" ht="12.75" x14ac:dyDescent="0.2">
      <c r="C88" s="9"/>
    </row>
    <row r="89" spans="3:3" ht="12.75" x14ac:dyDescent="0.2">
      <c r="C89" s="9"/>
    </row>
    <row r="90" spans="3:3" ht="12.75" x14ac:dyDescent="0.2">
      <c r="C90" s="9"/>
    </row>
    <row r="91" spans="3:3" ht="12.75" x14ac:dyDescent="0.2">
      <c r="C91" s="9"/>
    </row>
    <row r="92" spans="3:3" ht="12.75" x14ac:dyDescent="0.2">
      <c r="C92" s="9"/>
    </row>
    <row r="93" spans="3:3" ht="12.75" x14ac:dyDescent="0.2">
      <c r="C93" s="9"/>
    </row>
    <row r="94" spans="3:3" ht="12.75" x14ac:dyDescent="0.2">
      <c r="C94" s="9"/>
    </row>
    <row r="95" spans="3:3" ht="12.75" x14ac:dyDescent="0.2">
      <c r="C95" s="9"/>
    </row>
    <row r="96" spans="3:3" ht="12.75" x14ac:dyDescent="0.2">
      <c r="C96" s="9"/>
    </row>
    <row r="97" spans="3:3" ht="12.75" x14ac:dyDescent="0.2">
      <c r="C97" s="9"/>
    </row>
    <row r="98" spans="3:3" ht="12.75" x14ac:dyDescent="0.2">
      <c r="C98" s="9"/>
    </row>
    <row r="99" spans="3:3" ht="12.75" x14ac:dyDescent="0.2">
      <c r="C99" s="9"/>
    </row>
    <row r="100" spans="3:3" ht="12.75" x14ac:dyDescent="0.2">
      <c r="C100" s="9"/>
    </row>
    <row r="101" spans="3:3" ht="12.75" x14ac:dyDescent="0.2">
      <c r="C101" s="9"/>
    </row>
    <row r="102" spans="3:3" ht="12.75" x14ac:dyDescent="0.2">
      <c r="C102" s="9"/>
    </row>
    <row r="103" spans="3:3" ht="12.75" x14ac:dyDescent="0.2">
      <c r="C103" s="9"/>
    </row>
    <row r="104" spans="3:3" ht="12.75" x14ac:dyDescent="0.2">
      <c r="C104" s="9"/>
    </row>
    <row r="105" spans="3:3" ht="12.75" x14ac:dyDescent="0.2">
      <c r="C105" s="9"/>
    </row>
    <row r="106" spans="3:3" ht="12.75" x14ac:dyDescent="0.2">
      <c r="C106" s="9"/>
    </row>
    <row r="107" spans="3:3" ht="12.75" x14ac:dyDescent="0.2">
      <c r="C107" s="9"/>
    </row>
    <row r="108" spans="3:3" ht="12.75" x14ac:dyDescent="0.2">
      <c r="C108" s="9"/>
    </row>
    <row r="109" spans="3:3" ht="12.75" x14ac:dyDescent="0.2">
      <c r="C109" s="9"/>
    </row>
    <row r="110" spans="3:3" ht="12.75" x14ac:dyDescent="0.2">
      <c r="C110" s="9"/>
    </row>
    <row r="111" spans="3:3" ht="12.75" x14ac:dyDescent="0.2">
      <c r="C111" s="9"/>
    </row>
    <row r="112" spans="3:3" ht="12.75" x14ac:dyDescent="0.2">
      <c r="C112" s="9"/>
    </row>
    <row r="113" spans="3:3" ht="12.75" x14ac:dyDescent="0.2">
      <c r="C113" s="9"/>
    </row>
    <row r="114" spans="3:3" ht="12.75" x14ac:dyDescent="0.2">
      <c r="C114" s="9"/>
    </row>
    <row r="115" spans="3:3" ht="12.75" x14ac:dyDescent="0.2">
      <c r="C115" s="9"/>
    </row>
    <row r="116" spans="3:3" ht="12.75" x14ac:dyDescent="0.2">
      <c r="C116" s="9"/>
    </row>
    <row r="117" spans="3:3" ht="12.75" x14ac:dyDescent="0.2">
      <c r="C117" s="9"/>
    </row>
    <row r="118" spans="3:3" ht="12.75" x14ac:dyDescent="0.2">
      <c r="C118" s="9"/>
    </row>
    <row r="119" spans="3:3" ht="12.75" x14ac:dyDescent="0.2">
      <c r="C119" s="9"/>
    </row>
    <row r="120" spans="3:3" ht="12.75" x14ac:dyDescent="0.2">
      <c r="C120" s="9"/>
    </row>
    <row r="121" spans="3:3" ht="12.75" x14ac:dyDescent="0.2">
      <c r="C121" s="9"/>
    </row>
    <row r="122" spans="3:3" ht="12.75" x14ac:dyDescent="0.2">
      <c r="C122" s="9"/>
    </row>
    <row r="123" spans="3:3" ht="12.75" x14ac:dyDescent="0.2">
      <c r="C123" s="9"/>
    </row>
    <row r="124" spans="3:3" ht="12.75" x14ac:dyDescent="0.2">
      <c r="C124" s="9"/>
    </row>
    <row r="125" spans="3:3" ht="12.75" x14ac:dyDescent="0.2">
      <c r="C125" s="9"/>
    </row>
    <row r="126" spans="3:3" ht="12.75" x14ac:dyDescent="0.2">
      <c r="C126" s="9"/>
    </row>
    <row r="127" spans="3:3" ht="12.75" x14ac:dyDescent="0.2">
      <c r="C127" s="9"/>
    </row>
    <row r="128" spans="3:3" ht="12.75" x14ac:dyDescent="0.2">
      <c r="C128" s="9"/>
    </row>
    <row r="129" spans="3:3" ht="12.75" x14ac:dyDescent="0.2">
      <c r="C129" s="9"/>
    </row>
    <row r="130" spans="3:3" ht="12.75" x14ac:dyDescent="0.2">
      <c r="C130" s="9"/>
    </row>
    <row r="131" spans="3:3" ht="12.75" x14ac:dyDescent="0.2">
      <c r="C131" s="9"/>
    </row>
    <row r="132" spans="3:3" ht="12.75" x14ac:dyDescent="0.2">
      <c r="C132" s="9"/>
    </row>
    <row r="133" spans="3:3" ht="12.75" x14ac:dyDescent="0.2">
      <c r="C133" s="9"/>
    </row>
    <row r="134" spans="3:3" ht="12.75" x14ac:dyDescent="0.2">
      <c r="C134" s="9"/>
    </row>
    <row r="135" spans="3:3" ht="12.75" x14ac:dyDescent="0.2">
      <c r="C135" s="9"/>
    </row>
    <row r="136" spans="3:3" ht="12.75" x14ac:dyDescent="0.2">
      <c r="C136" s="9"/>
    </row>
    <row r="137" spans="3:3" ht="12.75" x14ac:dyDescent="0.2">
      <c r="C137" s="9"/>
    </row>
    <row r="138" spans="3:3" ht="12.75" x14ac:dyDescent="0.2">
      <c r="C138" s="9"/>
    </row>
    <row r="139" spans="3:3" ht="12.75" x14ac:dyDescent="0.2">
      <c r="C139" s="9"/>
    </row>
    <row r="140" spans="3:3" ht="12.75" x14ac:dyDescent="0.2">
      <c r="C140" s="9"/>
    </row>
    <row r="141" spans="3:3" ht="12.75" x14ac:dyDescent="0.2">
      <c r="C141" s="9"/>
    </row>
    <row r="142" spans="3:3" ht="12.75" x14ac:dyDescent="0.2">
      <c r="C142" s="9"/>
    </row>
    <row r="143" spans="3:3" ht="12.75" x14ac:dyDescent="0.2">
      <c r="C143" s="9"/>
    </row>
    <row r="144" spans="3:3" ht="12.75" x14ac:dyDescent="0.2">
      <c r="C144" s="9"/>
    </row>
    <row r="145" spans="3:3" ht="12.75" x14ac:dyDescent="0.2">
      <c r="C145" s="9"/>
    </row>
    <row r="146" spans="3:3" ht="12.75" x14ac:dyDescent="0.2">
      <c r="C146" s="9"/>
    </row>
    <row r="147" spans="3:3" ht="12.75" x14ac:dyDescent="0.2">
      <c r="C147" s="9"/>
    </row>
    <row r="148" spans="3:3" ht="12.75" x14ac:dyDescent="0.2">
      <c r="C148" s="9"/>
    </row>
    <row r="149" spans="3:3" ht="12.75" x14ac:dyDescent="0.2">
      <c r="C149" s="9"/>
    </row>
    <row r="150" spans="3:3" ht="12.75" x14ac:dyDescent="0.2">
      <c r="C150" s="9"/>
    </row>
    <row r="151" spans="3:3" ht="12.75" x14ac:dyDescent="0.2">
      <c r="C151" s="9"/>
    </row>
    <row r="152" spans="3:3" ht="12.75" x14ac:dyDescent="0.2">
      <c r="C152" s="9"/>
    </row>
    <row r="153" spans="3:3" ht="12.75" x14ac:dyDescent="0.2">
      <c r="C153" s="9"/>
    </row>
    <row r="154" spans="3:3" ht="12.75" x14ac:dyDescent="0.2">
      <c r="C154" s="9"/>
    </row>
    <row r="155" spans="3:3" ht="12.75" x14ac:dyDescent="0.2">
      <c r="C155" s="9"/>
    </row>
    <row r="156" spans="3:3" ht="12.75" x14ac:dyDescent="0.2">
      <c r="C156" s="9"/>
    </row>
    <row r="157" spans="3:3" ht="12.75" x14ac:dyDescent="0.2">
      <c r="C157" s="9"/>
    </row>
    <row r="158" spans="3:3" ht="12.75" x14ac:dyDescent="0.2">
      <c r="C158" s="9"/>
    </row>
    <row r="159" spans="3:3" ht="12.75" x14ac:dyDescent="0.2">
      <c r="C159" s="9"/>
    </row>
    <row r="160" spans="3:3" ht="12.75" x14ac:dyDescent="0.2">
      <c r="C160" s="9"/>
    </row>
    <row r="161" spans="3:3" ht="12.75" x14ac:dyDescent="0.2">
      <c r="C161" s="9"/>
    </row>
    <row r="162" spans="3:3" ht="12.75" x14ac:dyDescent="0.2">
      <c r="C162" s="9"/>
    </row>
    <row r="163" spans="3:3" ht="12.75" x14ac:dyDescent="0.2">
      <c r="C163" s="9"/>
    </row>
    <row r="164" spans="3:3" ht="12.75" x14ac:dyDescent="0.2">
      <c r="C164" s="9"/>
    </row>
    <row r="165" spans="3:3" ht="12.75" x14ac:dyDescent="0.2">
      <c r="C165" s="9"/>
    </row>
    <row r="166" spans="3:3" ht="12.75" x14ac:dyDescent="0.2">
      <c r="C166" s="9"/>
    </row>
    <row r="167" spans="3:3" ht="12.75" x14ac:dyDescent="0.2">
      <c r="C167" s="9"/>
    </row>
    <row r="168" spans="3:3" ht="12.75" x14ac:dyDescent="0.2">
      <c r="C168" s="9"/>
    </row>
    <row r="169" spans="3:3" ht="12.75" x14ac:dyDescent="0.2">
      <c r="C169" s="9"/>
    </row>
    <row r="170" spans="3:3" ht="12.75" x14ac:dyDescent="0.2">
      <c r="C170" s="9"/>
    </row>
    <row r="171" spans="3:3" ht="12.75" x14ac:dyDescent="0.2">
      <c r="C171" s="9"/>
    </row>
    <row r="172" spans="3:3" ht="12.75" x14ac:dyDescent="0.2">
      <c r="C172" s="9"/>
    </row>
    <row r="173" spans="3:3" ht="12.75" x14ac:dyDescent="0.2">
      <c r="C173" s="9"/>
    </row>
    <row r="174" spans="3:3" ht="12.75" x14ac:dyDescent="0.2">
      <c r="C174" s="9"/>
    </row>
    <row r="175" spans="3:3" ht="12.75" x14ac:dyDescent="0.2">
      <c r="C175" s="9"/>
    </row>
    <row r="176" spans="3:3" ht="12.75" x14ac:dyDescent="0.2">
      <c r="C176" s="9"/>
    </row>
    <row r="177" spans="3:3" ht="12.75" x14ac:dyDescent="0.2">
      <c r="C177" s="9"/>
    </row>
    <row r="178" spans="3:3" ht="12.75" x14ac:dyDescent="0.2">
      <c r="C178" s="9"/>
    </row>
    <row r="179" spans="3:3" ht="12.75" x14ac:dyDescent="0.2">
      <c r="C179" s="9"/>
    </row>
    <row r="180" spans="3:3" ht="12.75" x14ac:dyDescent="0.2">
      <c r="C180" s="9"/>
    </row>
    <row r="181" spans="3:3" ht="12.75" x14ac:dyDescent="0.2">
      <c r="C181" s="9"/>
    </row>
    <row r="182" spans="3:3" ht="12.75" x14ac:dyDescent="0.2">
      <c r="C182" s="9"/>
    </row>
    <row r="183" spans="3:3" ht="12.75" x14ac:dyDescent="0.2">
      <c r="C183" s="9"/>
    </row>
    <row r="184" spans="3:3" ht="12.75" x14ac:dyDescent="0.2">
      <c r="C184" s="9"/>
    </row>
    <row r="185" spans="3:3" ht="12.75" x14ac:dyDescent="0.2">
      <c r="C185" s="9"/>
    </row>
    <row r="186" spans="3:3" ht="12.75" x14ac:dyDescent="0.2">
      <c r="C186" s="9"/>
    </row>
    <row r="187" spans="3:3" ht="12.75" x14ac:dyDescent="0.2">
      <c r="C187" s="9"/>
    </row>
    <row r="188" spans="3:3" ht="12.75" x14ac:dyDescent="0.2">
      <c r="C188" s="9"/>
    </row>
    <row r="189" spans="3:3" ht="12.75" x14ac:dyDescent="0.2">
      <c r="C189" s="9"/>
    </row>
    <row r="190" spans="3:3" ht="12.75" x14ac:dyDescent="0.2">
      <c r="C190" s="9"/>
    </row>
    <row r="191" spans="3:3" ht="12.75" x14ac:dyDescent="0.2">
      <c r="C191" s="9"/>
    </row>
    <row r="192" spans="3:3" ht="12.75" x14ac:dyDescent="0.2">
      <c r="C192" s="9"/>
    </row>
    <row r="193" spans="3:3" ht="12.75" x14ac:dyDescent="0.2">
      <c r="C193" s="9"/>
    </row>
    <row r="194" spans="3:3" ht="12.75" x14ac:dyDescent="0.2">
      <c r="C194" s="9"/>
    </row>
    <row r="195" spans="3:3" ht="12.75" x14ac:dyDescent="0.2">
      <c r="C195" s="9"/>
    </row>
    <row r="196" spans="3:3" ht="12.75" x14ac:dyDescent="0.2">
      <c r="C196" s="9"/>
    </row>
    <row r="197" spans="3:3" ht="12.75" x14ac:dyDescent="0.2">
      <c r="C197" s="9"/>
    </row>
    <row r="198" spans="3:3" ht="12.75" x14ac:dyDescent="0.2">
      <c r="C198" s="9"/>
    </row>
    <row r="199" spans="3:3" ht="12.75" x14ac:dyDescent="0.2">
      <c r="C199" s="9"/>
    </row>
    <row r="200" spans="3:3" ht="12.75" x14ac:dyDescent="0.2">
      <c r="C200" s="9"/>
    </row>
    <row r="201" spans="3:3" ht="12.75" x14ac:dyDescent="0.2">
      <c r="C201" s="9"/>
    </row>
    <row r="202" spans="3:3" ht="12.75" x14ac:dyDescent="0.2">
      <c r="C202" s="9"/>
    </row>
    <row r="203" spans="3:3" ht="12.75" x14ac:dyDescent="0.2">
      <c r="C203" s="9"/>
    </row>
    <row r="204" spans="3:3" ht="12.75" x14ac:dyDescent="0.2">
      <c r="C204" s="9"/>
    </row>
    <row r="205" spans="3:3" ht="12.75" x14ac:dyDescent="0.2">
      <c r="C205" s="9"/>
    </row>
    <row r="206" spans="3:3" ht="12.75" x14ac:dyDescent="0.2">
      <c r="C206" s="9"/>
    </row>
    <row r="207" spans="3:3" ht="12.75" x14ac:dyDescent="0.2">
      <c r="C207" s="9"/>
    </row>
    <row r="208" spans="3:3" ht="12.75" x14ac:dyDescent="0.2">
      <c r="C208" s="9"/>
    </row>
    <row r="209" spans="3:3" ht="12.75" x14ac:dyDescent="0.2">
      <c r="C209" s="9"/>
    </row>
    <row r="210" spans="3:3" ht="12.75" x14ac:dyDescent="0.2">
      <c r="C210" s="9"/>
    </row>
    <row r="211" spans="3:3" ht="12.75" x14ac:dyDescent="0.2">
      <c r="C211" s="9"/>
    </row>
    <row r="212" spans="3:3" ht="12.75" x14ac:dyDescent="0.2">
      <c r="C212" s="9"/>
    </row>
    <row r="213" spans="3:3" ht="12.75" x14ac:dyDescent="0.2">
      <c r="C213" s="9"/>
    </row>
    <row r="214" spans="3:3" ht="12.75" x14ac:dyDescent="0.2">
      <c r="C214" s="9"/>
    </row>
    <row r="215" spans="3:3" ht="12.75" x14ac:dyDescent="0.2">
      <c r="C215" s="9"/>
    </row>
    <row r="216" spans="3:3" ht="12.75" x14ac:dyDescent="0.2">
      <c r="C216" s="9"/>
    </row>
    <row r="217" spans="3:3" ht="12.75" x14ac:dyDescent="0.2">
      <c r="C217" s="9"/>
    </row>
    <row r="218" spans="3:3" ht="12.75" x14ac:dyDescent="0.2">
      <c r="C218" s="9"/>
    </row>
    <row r="219" spans="3:3" ht="12.75" x14ac:dyDescent="0.2">
      <c r="C219" s="9"/>
    </row>
    <row r="220" spans="3:3" ht="12.75" x14ac:dyDescent="0.2">
      <c r="C220" s="9"/>
    </row>
    <row r="221" spans="3:3" ht="12.75" x14ac:dyDescent="0.2">
      <c r="C221" s="9"/>
    </row>
    <row r="222" spans="3:3" ht="12.75" x14ac:dyDescent="0.2">
      <c r="C222" s="9"/>
    </row>
    <row r="223" spans="3:3" ht="12.75" x14ac:dyDescent="0.2">
      <c r="C223" s="9"/>
    </row>
    <row r="224" spans="3:3" ht="12.75" x14ac:dyDescent="0.2">
      <c r="C224" s="9"/>
    </row>
    <row r="225" spans="3:3" ht="12.75" x14ac:dyDescent="0.2">
      <c r="C225" s="9"/>
    </row>
    <row r="226" spans="3:3" ht="12.75" x14ac:dyDescent="0.2">
      <c r="C226" s="9"/>
    </row>
    <row r="227" spans="3:3" ht="12.75" x14ac:dyDescent="0.2">
      <c r="C227" s="9"/>
    </row>
    <row r="228" spans="3:3" ht="12.75" x14ac:dyDescent="0.2">
      <c r="C228" s="9"/>
    </row>
    <row r="229" spans="3:3" ht="12.75" x14ac:dyDescent="0.2">
      <c r="C229" s="9"/>
    </row>
    <row r="230" spans="3:3" ht="12.75" x14ac:dyDescent="0.2">
      <c r="C230" s="9"/>
    </row>
    <row r="231" spans="3:3" ht="12.75" x14ac:dyDescent="0.2">
      <c r="C231" s="9"/>
    </row>
    <row r="232" spans="3:3" ht="12.75" x14ac:dyDescent="0.2">
      <c r="C232" s="9"/>
    </row>
    <row r="233" spans="3:3" ht="12.75" x14ac:dyDescent="0.2">
      <c r="C233" s="9"/>
    </row>
    <row r="234" spans="3:3" ht="12.75" x14ac:dyDescent="0.2">
      <c r="C234" s="9"/>
    </row>
    <row r="235" spans="3:3" ht="12.75" x14ac:dyDescent="0.2">
      <c r="C235" s="9"/>
    </row>
    <row r="236" spans="3:3" ht="12.75" x14ac:dyDescent="0.2">
      <c r="C236" s="9"/>
    </row>
    <row r="237" spans="3:3" ht="12.75" x14ac:dyDescent="0.2">
      <c r="C237" s="9"/>
    </row>
    <row r="238" spans="3:3" ht="12.75" x14ac:dyDescent="0.2">
      <c r="C238" s="9"/>
    </row>
    <row r="239" spans="3:3" ht="12.75" x14ac:dyDescent="0.2">
      <c r="C239" s="9"/>
    </row>
    <row r="240" spans="3:3" ht="12.75" x14ac:dyDescent="0.2">
      <c r="C240" s="9"/>
    </row>
    <row r="241" spans="3:3" ht="12.75" x14ac:dyDescent="0.2">
      <c r="C241" s="9"/>
    </row>
    <row r="242" spans="3:3" ht="12.75" x14ac:dyDescent="0.2">
      <c r="C242" s="9"/>
    </row>
    <row r="243" spans="3:3" ht="12.75" x14ac:dyDescent="0.2">
      <c r="C243" s="9"/>
    </row>
    <row r="244" spans="3:3" ht="12.75" x14ac:dyDescent="0.2">
      <c r="C244" s="9"/>
    </row>
    <row r="245" spans="3:3" ht="12.75" x14ac:dyDescent="0.2">
      <c r="C245" s="9"/>
    </row>
    <row r="246" spans="3:3" ht="12.75" x14ac:dyDescent="0.2">
      <c r="C246" s="9"/>
    </row>
    <row r="247" spans="3:3" ht="12.75" x14ac:dyDescent="0.2">
      <c r="C247" s="9"/>
    </row>
    <row r="248" spans="3:3" ht="12.75" x14ac:dyDescent="0.2">
      <c r="C248" s="9"/>
    </row>
    <row r="249" spans="3:3" ht="12.75" x14ac:dyDescent="0.2">
      <c r="C249" s="9"/>
    </row>
    <row r="250" spans="3:3" ht="12.75" x14ac:dyDescent="0.2">
      <c r="C250" s="9"/>
    </row>
    <row r="251" spans="3:3" ht="12.75" x14ac:dyDescent="0.2">
      <c r="C251" s="9"/>
    </row>
    <row r="252" spans="3:3" ht="12.75" x14ac:dyDescent="0.2">
      <c r="C252" s="9"/>
    </row>
    <row r="253" spans="3:3" ht="12.75" x14ac:dyDescent="0.2">
      <c r="C253" s="9"/>
    </row>
    <row r="254" spans="3:3" ht="12.75" x14ac:dyDescent="0.2">
      <c r="C254" s="9"/>
    </row>
    <row r="255" spans="3:3" ht="12.75" x14ac:dyDescent="0.2">
      <c r="C255" s="9"/>
    </row>
    <row r="256" spans="3:3" ht="12.75" x14ac:dyDescent="0.2">
      <c r="C256" s="9"/>
    </row>
    <row r="257" spans="3:3" ht="12.75" x14ac:dyDescent="0.2">
      <c r="C257" s="9"/>
    </row>
    <row r="258" spans="3:3" ht="12.75" x14ac:dyDescent="0.2">
      <c r="C258" s="9"/>
    </row>
    <row r="259" spans="3:3" ht="12.75" x14ac:dyDescent="0.2">
      <c r="C259" s="9"/>
    </row>
    <row r="260" spans="3:3" ht="12.75" x14ac:dyDescent="0.2">
      <c r="C260" s="9"/>
    </row>
    <row r="261" spans="3:3" ht="12.75" x14ac:dyDescent="0.2">
      <c r="C261" s="9"/>
    </row>
    <row r="262" spans="3:3" ht="12.75" x14ac:dyDescent="0.2">
      <c r="C262" s="9"/>
    </row>
    <row r="263" spans="3:3" ht="12.75" x14ac:dyDescent="0.2">
      <c r="C263" s="9"/>
    </row>
    <row r="264" spans="3:3" ht="12.75" x14ac:dyDescent="0.2">
      <c r="C264" s="9"/>
    </row>
    <row r="265" spans="3:3" ht="12.75" x14ac:dyDescent="0.2">
      <c r="C265" s="9"/>
    </row>
    <row r="266" spans="3:3" ht="12.75" x14ac:dyDescent="0.2">
      <c r="C266" s="9"/>
    </row>
    <row r="267" spans="3:3" ht="12.75" x14ac:dyDescent="0.2">
      <c r="C267" s="9"/>
    </row>
    <row r="268" spans="3:3" ht="12.75" x14ac:dyDescent="0.2">
      <c r="C268" s="9"/>
    </row>
    <row r="269" spans="3:3" ht="12.75" x14ac:dyDescent="0.2">
      <c r="C269" s="9"/>
    </row>
    <row r="270" spans="3:3" ht="12.75" x14ac:dyDescent="0.2">
      <c r="C270" s="9"/>
    </row>
    <row r="271" spans="3:3" ht="12.75" x14ac:dyDescent="0.2">
      <c r="C271" s="9"/>
    </row>
    <row r="272" spans="3:3" ht="12.75" x14ac:dyDescent="0.2">
      <c r="C272" s="9"/>
    </row>
    <row r="273" spans="3:3" ht="12.75" x14ac:dyDescent="0.2">
      <c r="C273" s="9"/>
    </row>
    <row r="274" spans="3:3" ht="12.75" x14ac:dyDescent="0.2">
      <c r="C274" s="9"/>
    </row>
    <row r="275" spans="3:3" ht="12.75" x14ac:dyDescent="0.2">
      <c r="C275" s="9"/>
    </row>
    <row r="276" spans="3:3" ht="12.75" x14ac:dyDescent="0.2">
      <c r="C276" s="9"/>
    </row>
    <row r="277" spans="3:3" ht="12.75" x14ac:dyDescent="0.2">
      <c r="C277" s="9"/>
    </row>
    <row r="278" spans="3:3" ht="12.75" x14ac:dyDescent="0.2">
      <c r="C278" s="9"/>
    </row>
    <row r="279" spans="3:3" ht="12.75" x14ac:dyDescent="0.2">
      <c r="C279" s="9"/>
    </row>
    <row r="280" spans="3:3" ht="12.75" x14ac:dyDescent="0.2">
      <c r="C280" s="9"/>
    </row>
    <row r="281" spans="3:3" ht="12.75" x14ac:dyDescent="0.2">
      <c r="C281" s="9"/>
    </row>
    <row r="282" spans="3:3" ht="12.75" x14ac:dyDescent="0.2">
      <c r="C282" s="9"/>
    </row>
    <row r="283" spans="3:3" ht="12.75" x14ac:dyDescent="0.2">
      <c r="C283" s="9"/>
    </row>
    <row r="284" spans="3:3" ht="12.75" x14ac:dyDescent="0.2">
      <c r="C284" s="9"/>
    </row>
    <row r="285" spans="3:3" ht="12.75" x14ac:dyDescent="0.2">
      <c r="C285" s="9"/>
    </row>
    <row r="286" spans="3:3" ht="12.75" x14ac:dyDescent="0.2">
      <c r="C286" s="9"/>
    </row>
    <row r="287" spans="3:3" ht="12.75" x14ac:dyDescent="0.2">
      <c r="C287" s="9"/>
    </row>
    <row r="288" spans="3:3" ht="12.75" x14ac:dyDescent="0.2">
      <c r="C288" s="9"/>
    </row>
    <row r="289" spans="3:3" ht="12.75" x14ac:dyDescent="0.2">
      <c r="C289" s="9"/>
    </row>
    <row r="290" spans="3:3" ht="12.75" x14ac:dyDescent="0.2">
      <c r="C290" s="9"/>
    </row>
    <row r="291" spans="3:3" ht="12.75" x14ac:dyDescent="0.2">
      <c r="C291" s="9"/>
    </row>
    <row r="292" spans="3:3" ht="12.75" x14ac:dyDescent="0.2">
      <c r="C292" s="9"/>
    </row>
    <row r="293" spans="3:3" ht="12.75" x14ac:dyDescent="0.2">
      <c r="C293" s="9"/>
    </row>
    <row r="294" spans="3:3" ht="12.75" x14ac:dyDescent="0.2">
      <c r="C294" s="9"/>
    </row>
    <row r="295" spans="3:3" ht="12.75" x14ac:dyDescent="0.2">
      <c r="C295" s="9"/>
    </row>
    <row r="296" spans="3:3" ht="12.75" x14ac:dyDescent="0.2">
      <c r="C296" s="9"/>
    </row>
    <row r="297" spans="3:3" ht="12.75" x14ac:dyDescent="0.2">
      <c r="C297" s="9"/>
    </row>
    <row r="298" spans="3:3" ht="12.75" x14ac:dyDescent="0.2">
      <c r="C298" s="9"/>
    </row>
    <row r="299" spans="3:3" ht="12.75" x14ac:dyDescent="0.2">
      <c r="C299" s="9"/>
    </row>
    <row r="300" spans="3:3" ht="12.75" x14ac:dyDescent="0.2">
      <c r="C300" s="9"/>
    </row>
    <row r="301" spans="3:3" ht="12.75" x14ac:dyDescent="0.2">
      <c r="C301" s="9"/>
    </row>
    <row r="302" spans="3:3" ht="12.75" x14ac:dyDescent="0.2">
      <c r="C302" s="9"/>
    </row>
    <row r="303" spans="3:3" ht="12.75" x14ac:dyDescent="0.2">
      <c r="C303" s="9"/>
    </row>
    <row r="304" spans="3:3" ht="12.75" x14ac:dyDescent="0.2">
      <c r="C304" s="9"/>
    </row>
    <row r="305" spans="3:3" ht="12.75" x14ac:dyDescent="0.2">
      <c r="C305" s="9"/>
    </row>
    <row r="306" spans="3:3" ht="12.75" x14ac:dyDescent="0.2">
      <c r="C306" s="9"/>
    </row>
    <row r="307" spans="3:3" ht="12.75" x14ac:dyDescent="0.2">
      <c r="C307" s="9"/>
    </row>
    <row r="308" spans="3:3" ht="12.75" x14ac:dyDescent="0.2">
      <c r="C308" s="9"/>
    </row>
    <row r="309" spans="3:3" ht="12.75" x14ac:dyDescent="0.2">
      <c r="C309" s="9"/>
    </row>
    <row r="310" spans="3:3" ht="12.75" x14ac:dyDescent="0.2">
      <c r="C310" s="9"/>
    </row>
    <row r="311" spans="3:3" ht="12.75" x14ac:dyDescent="0.2">
      <c r="C311" s="9"/>
    </row>
    <row r="312" spans="3:3" ht="12.75" x14ac:dyDescent="0.2">
      <c r="C312" s="9"/>
    </row>
    <row r="313" spans="3:3" ht="12.75" x14ac:dyDescent="0.2">
      <c r="C313" s="9"/>
    </row>
    <row r="314" spans="3:3" ht="12.75" x14ac:dyDescent="0.2">
      <c r="C314" s="9"/>
    </row>
    <row r="315" spans="3:3" ht="12.75" x14ac:dyDescent="0.2">
      <c r="C315" s="9"/>
    </row>
    <row r="316" spans="3:3" ht="12.75" x14ac:dyDescent="0.2">
      <c r="C316" s="9"/>
    </row>
    <row r="317" spans="3:3" ht="12.75" x14ac:dyDescent="0.2">
      <c r="C317" s="9"/>
    </row>
    <row r="318" spans="3:3" ht="12.75" x14ac:dyDescent="0.2">
      <c r="C318" s="9"/>
    </row>
    <row r="319" spans="3:3" ht="12.75" x14ac:dyDescent="0.2">
      <c r="C319" s="9"/>
    </row>
    <row r="320" spans="3:3" ht="12.75" x14ac:dyDescent="0.2">
      <c r="C320" s="9"/>
    </row>
    <row r="321" spans="3:3" ht="12.75" x14ac:dyDescent="0.2">
      <c r="C321" s="9"/>
    </row>
    <row r="322" spans="3:3" ht="12.75" x14ac:dyDescent="0.2">
      <c r="C322" s="9"/>
    </row>
    <row r="323" spans="3:3" ht="12.75" x14ac:dyDescent="0.2">
      <c r="C323" s="9"/>
    </row>
    <row r="324" spans="3:3" ht="12.75" x14ac:dyDescent="0.2">
      <c r="C324" s="9"/>
    </row>
    <row r="325" spans="3:3" ht="12.75" x14ac:dyDescent="0.2">
      <c r="C325" s="9"/>
    </row>
    <row r="326" spans="3:3" ht="12.75" x14ac:dyDescent="0.2">
      <c r="C326" s="9"/>
    </row>
    <row r="327" spans="3:3" ht="12.75" x14ac:dyDescent="0.2">
      <c r="C327" s="9"/>
    </row>
    <row r="328" spans="3:3" ht="12.75" x14ac:dyDescent="0.2">
      <c r="C328" s="9"/>
    </row>
    <row r="329" spans="3:3" ht="12.75" x14ac:dyDescent="0.2">
      <c r="C329" s="9"/>
    </row>
    <row r="330" spans="3:3" ht="12.75" x14ac:dyDescent="0.2">
      <c r="C330" s="9"/>
    </row>
    <row r="331" spans="3:3" ht="12.75" x14ac:dyDescent="0.2">
      <c r="C331" s="9"/>
    </row>
    <row r="332" spans="3:3" ht="12.75" x14ac:dyDescent="0.2">
      <c r="C332" s="9"/>
    </row>
    <row r="333" spans="3:3" ht="12.75" x14ac:dyDescent="0.2">
      <c r="C333" s="9"/>
    </row>
    <row r="334" spans="3:3" ht="12.75" x14ac:dyDescent="0.2">
      <c r="C334" s="9"/>
    </row>
    <row r="335" spans="3:3" ht="12.75" x14ac:dyDescent="0.2">
      <c r="C335" s="9"/>
    </row>
    <row r="336" spans="3:3" ht="12.75" x14ac:dyDescent="0.2">
      <c r="C336" s="9"/>
    </row>
    <row r="337" spans="3:3" ht="12.75" x14ac:dyDescent="0.2">
      <c r="C337" s="9"/>
    </row>
    <row r="338" spans="3:3" ht="12.75" x14ac:dyDescent="0.2">
      <c r="C338" s="9"/>
    </row>
    <row r="339" spans="3:3" ht="12.75" x14ac:dyDescent="0.2">
      <c r="C339" s="9"/>
    </row>
    <row r="340" spans="3:3" ht="12.75" x14ac:dyDescent="0.2">
      <c r="C340" s="9"/>
    </row>
    <row r="341" spans="3:3" ht="12.75" x14ac:dyDescent="0.2">
      <c r="C341" s="9"/>
    </row>
    <row r="342" spans="3:3" ht="12.75" x14ac:dyDescent="0.2">
      <c r="C342" s="9"/>
    </row>
    <row r="343" spans="3:3" ht="12.75" x14ac:dyDescent="0.2">
      <c r="C343" s="9"/>
    </row>
    <row r="344" spans="3:3" ht="12.75" x14ac:dyDescent="0.2">
      <c r="C344" s="9"/>
    </row>
    <row r="345" spans="3:3" ht="12.75" x14ac:dyDescent="0.2">
      <c r="C345" s="9"/>
    </row>
    <row r="346" spans="3:3" ht="12.75" x14ac:dyDescent="0.2">
      <c r="C346" s="9"/>
    </row>
    <row r="347" spans="3:3" ht="12.75" x14ac:dyDescent="0.2">
      <c r="C347" s="9"/>
    </row>
    <row r="348" spans="3:3" ht="12.75" x14ac:dyDescent="0.2">
      <c r="C348" s="9"/>
    </row>
    <row r="349" spans="3:3" ht="12.75" x14ac:dyDescent="0.2">
      <c r="C349" s="9"/>
    </row>
    <row r="350" spans="3:3" ht="12.75" x14ac:dyDescent="0.2">
      <c r="C350" s="9"/>
    </row>
    <row r="351" spans="3:3" ht="12.75" x14ac:dyDescent="0.2">
      <c r="C351" s="9"/>
    </row>
    <row r="352" spans="3:3" ht="12.75" x14ac:dyDescent="0.2">
      <c r="C352" s="9"/>
    </row>
    <row r="353" spans="3:3" ht="12.75" x14ac:dyDescent="0.2">
      <c r="C353" s="9"/>
    </row>
    <row r="354" spans="3:3" ht="12.75" x14ac:dyDescent="0.2">
      <c r="C354" s="9"/>
    </row>
    <row r="355" spans="3:3" ht="12.75" x14ac:dyDescent="0.2">
      <c r="C355" s="9"/>
    </row>
    <row r="356" spans="3:3" ht="12.75" x14ac:dyDescent="0.2">
      <c r="C356" s="9"/>
    </row>
    <row r="357" spans="3:3" ht="12.75" x14ac:dyDescent="0.2">
      <c r="C357" s="9"/>
    </row>
    <row r="358" spans="3:3" ht="12.75" x14ac:dyDescent="0.2">
      <c r="C358" s="9"/>
    </row>
    <row r="359" spans="3:3" ht="12.75" x14ac:dyDescent="0.2">
      <c r="C359" s="9"/>
    </row>
    <row r="360" spans="3:3" ht="12.75" x14ac:dyDescent="0.2">
      <c r="C360" s="9"/>
    </row>
    <row r="361" spans="3:3" ht="12.75" x14ac:dyDescent="0.2">
      <c r="C361" s="9"/>
    </row>
    <row r="362" spans="3:3" ht="12.75" x14ac:dyDescent="0.2">
      <c r="C362" s="9"/>
    </row>
    <row r="363" spans="3:3" ht="12.75" x14ac:dyDescent="0.2">
      <c r="C363" s="9"/>
    </row>
    <row r="364" spans="3:3" ht="12.75" x14ac:dyDescent="0.2">
      <c r="C364" s="9"/>
    </row>
    <row r="365" spans="3:3" ht="12.75" x14ac:dyDescent="0.2">
      <c r="C365" s="9"/>
    </row>
    <row r="366" spans="3:3" ht="12.75" x14ac:dyDescent="0.2">
      <c r="C366" s="9"/>
    </row>
    <row r="367" spans="3:3" ht="12.75" x14ac:dyDescent="0.2">
      <c r="C367" s="9"/>
    </row>
    <row r="368" spans="3:3" ht="12.75" x14ac:dyDescent="0.2">
      <c r="C368" s="9"/>
    </row>
    <row r="369" spans="3:3" ht="12.75" x14ac:dyDescent="0.2">
      <c r="C369" s="9"/>
    </row>
    <row r="370" spans="3:3" ht="12.75" x14ac:dyDescent="0.2">
      <c r="C370" s="9"/>
    </row>
    <row r="371" spans="3:3" ht="12.75" x14ac:dyDescent="0.2">
      <c r="C371" s="9"/>
    </row>
    <row r="372" spans="3:3" ht="12.75" x14ac:dyDescent="0.2">
      <c r="C372" s="9"/>
    </row>
    <row r="373" spans="3:3" ht="12.75" x14ac:dyDescent="0.2">
      <c r="C373" s="9"/>
    </row>
    <row r="374" spans="3:3" ht="12.75" x14ac:dyDescent="0.2">
      <c r="C374" s="9"/>
    </row>
    <row r="375" spans="3:3" ht="12.75" x14ac:dyDescent="0.2">
      <c r="C375" s="9"/>
    </row>
    <row r="376" spans="3:3" ht="12.75" x14ac:dyDescent="0.2">
      <c r="C376" s="9"/>
    </row>
    <row r="377" spans="3:3" ht="12.75" x14ac:dyDescent="0.2">
      <c r="C377" s="9"/>
    </row>
    <row r="378" spans="3:3" ht="12.75" x14ac:dyDescent="0.2">
      <c r="C378" s="9"/>
    </row>
    <row r="379" spans="3:3" ht="12.75" x14ac:dyDescent="0.2">
      <c r="C379" s="9"/>
    </row>
    <row r="380" spans="3:3" ht="12.75" x14ac:dyDescent="0.2">
      <c r="C380" s="9"/>
    </row>
    <row r="381" spans="3:3" ht="12.75" x14ac:dyDescent="0.2">
      <c r="C381" s="9"/>
    </row>
    <row r="382" spans="3:3" ht="12.75" x14ac:dyDescent="0.2">
      <c r="C382" s="9"/>
    </row>
    <row r="383" spans="3:3" ht="12.75" x14ac:dyDescent="0.2">
      <c r="C383" s="9"/>
    </row>
    <row r="384" spans="3:3" ht="12.75" x14ac:dyDescent="0.2">
      <c r="C384" s="9"/>
    </row>
    <row r="385" spans="3:3" ht="12.75" x14ac:dyDescent="0.2">
      <c r="C385" s="9"/>
    </row>
    <row r="386" spans="3:3" ht="12.75" x14ac:dyDescent="0.2">
      <c r="C386" s="9"/>
    </row>
    <row r="387" spans="3:3" ht="12.75" x14ac:dyDescent="0.2">
      <c r="C387" s="9"/>
    </row>
    <row r="388" spans="3:3" ht="12.75" x14ac:dyDescent="0.2">
      <c r="C388" s="9"/>
    </row>
    <row r="389" spans="3:3" ht="12.75" x14ac:dyDescent="0.2">
      <c r="C389" s="9"/>
    </row>
    <row r="390" spans="3:3" ht="12.75" x14ac:dyDescent="0.2">
      <c r="C390" s="9"/>
    </row>
    <row r="391" spans="3:3" ht="12.75" x14ac:dyDescent="0.2">
      <c r="C391" s="9"/>
    </row>
    <row r="392" spans="3:3" ht="12.75" x14ac:dyDescent="0.2">
      <c r="C392" s="9"/>
    </row>
    <row r="393" spans="3:3" ht="12.75" x14ac:dyDescent="0.2">
      <c r="C393" s="9"/>
    </row>
    <row r="394" spans="3:3" ht="12.75" x14ac:dyDescent="0.2">
      <c r="C394" s="9"/>
    </row>
    <row r="395" spans="3:3" ht="12.75" x14ac:dyDescent="0.2">
      <c r="C395" s="9"/>
    </row>
    <row r="396" spans="3:3" ht="12.75" x14ac:dyDescent="0.2">
      <c r="C396" s="9"/>
    </row>
    <row r="397" spans="3:3" ht="12.75" x14ac:dyDescent="0.2">
      <c r="C397" s="9"/>
    </row>
    <row r="398" spans="3:3" ht="12.75" x14ac:dyDescent="0.2">
      <c r="C398" s="9"/>
    </row>
    <row r="399" spans="3:3" ht="12.75" x14ac:dyDescent="0.2">
      <c r="C399" s="9"/>
    </row>
    <row r="400" spans="3:3" ht="12.75" x14ac:dyDescent="0.2">
      <c r="C400" s="9"/>
    </row>
    <row r="401" spans="3:3" ht="12.75" x14ac:dyDescent="0.2">
      <c r="C401" s="9"/>
    </row>
    <row r="402" spans="3:3" ht="12.75" x14ac:dyDescent="0.2">
      <c r="C402" s="9"/>
    </row>
    <row r="403" spans="3:3" ht="12.75" x14ac:dyDescent="0.2">
      <c r="C403" s="9"/>
    </row>
    <row r="404" spans="3:3" ht="12.75" x14ac:dyDescent="0.2">
      <c r="C404" s="9"/>
    </row>
    <row r="405" spans="3:3" ht="12.75" x14ac:dyDescent="0.2">
      <c r="C405" s="9"/>
    </row>
    <row r="406" spans="3:3" ht="12.75" x14ac:dyDescent="0.2">
      <c r="C406" s="9"/>
    </row>
    <row r="407" spans="3:3" ht="12.75" x14ac:dyDescent="0.2">
      <c r="C407" s="9"/>
    </row>
    <row r="408" spans="3:3" ht="12.75" x14ac:dyDescent="0.2">
      <c r="C408" s="9"/>
    </row>
    <row r="409" spans="3:3" ht="12.75" x14ac:dyDescent="0.2">
      <c r="C409" s="9"/>
    </row>
    <row r="410" spans="3:3" ht="12.75" x14ac:dyDescent="0.2">
      <c r="C410" s="9"/>
    </row>
    <row r="411" spans="3:3" ht="12.75" x14ac:dyDescent="0.2">
      <c r="C411" s="9"/>
    </row>
    <row r="412" spans="3:3" ht="12.75" x14ac:dyDescent="0.2">
      <c r="C412" s="9"/>
    </row>
    <row r="413" spans="3:3" ht="12.75" x14ac:dyDescent="0.2">
      <c r="C413" s="9"/>
    </row>
    <row r="414" spans="3:3" ht="12.75" x14ac:dyDescent="0.2">
      <c r="C414" s="9"/>
    </row>
    <row r="415" spans="3:3" ht="12.75" x14ac:dyDescent="0.2">
      <c r="C415" s="9"/>
    </row>
    <row r="416" spans="3:3" ht="12.75" x14ac:dyDescent="0.2">
      <c r="C416" s="9"/>
    </row>
    <row r="417" spans="3:3" ht="12.75" x14ac:dyDescent="0.2">
      <c r="C417" s="9"/>
    </row>
    <row r="418" spans="3:3" ht="12.75" x14ac:dyDescent="0.2">
      <c r="C418" s="9"/>
    </row>
    <row r="419" spans="3:3" ht="12.75" x14ac:dyDescent="0.2">
      <c r="C419" s="9"/>
    </row>
    <row r="420" spans="3:3" ht="12.75" x14ac:dyDescent="0.2">
      <c r="C420" s="9"/>
    </row>
    <row r="421" spans="3:3" ht="12.75" x14ac:dyDescent="0.2">
      <c r="C421" s="9"/>
    </row>
    <row r="422" spans="3:3" ht="12.75" x14ac:dyDescent="0.2">
      <c r="C422" s="9"/>
    </row>
    <row r="423" spans="3:3" ht="12.75" x14ac:dyDescent="0.2">
      <c r="C423" s="9"/>
    </row>
    <row r="424" spans="3:3" ht="12.75" x14ac:dyDescent="0.2">
      <c r="C424" s="9"/>
    </row>
    <row r="425" spans="3:3" ht="12.75" x14ac:dyDescent="0.2">
      <c r="C425" s="9"/>
    </row>
    <row r="426" spans="3:3" ht="12.75" x14ac:dyDescent="0.2">
      <c r="C426" s="9"/>
    </row>
    <row r="427" spans="3:3" ht="12.75" x14ac:dyDescent="0.2">
      <c r="C427" s="9"/>
    </row>
    <row r="428" spans="3:3" ht="12.75" x14ac:dyDescent="0.2">
      <c r="C428" s="9"/>
    </row>
    <row r="429" spans="3:3" ht="12.75" x14ac:dyDescent="0.2">
      <c r="C429" s="9"/>
    </row>
    <row r="430" spans="3:3" ht="12.75" x14ac:dyDescent="0.2">
      <c r="C430" s="9"/>
    </row>
    <row r="431" spans="3:3" ht="12.75" x14ac:dyDescent="0.2">
      <c r="C431" s="9"/>
    </row>
    <row r="432" spans="3:3" ht="12.75" x14ac:dyDescent="0.2">
      <c r="C432" s="9"/>
    </row>
    <row r="433" spans="3:3" ht="12.75" x14ac:dyDescent="0.2">
      <c r="C433" s="9"/>
    </row>
    <row r="434" spans="3:3" ht="12.75" x14ac:dyDescent="0.2">
      <c r="C434" s="9"/>
    </row>
    <row r="435" spans="3:3" ht="12.75" x14ac:dyDescent="0.2">
      <c r="C435" s="9"/>
    </row>
    <row r="436" spans="3:3" ht="12.75" x14ac:dyDescent="0.2">
      <c r="C436" s="9"/>
    </row>
    <row r="437" spans="3:3" ht="12.75" x14ac:dyDescent="0.2">
      <c r="C437" s="9"/>
    </row>
    <row r="438" spans="3:3" ht="12.75" x14ac:dyDescent="0.2">
      <c r="C438" s="9"/>
    </row>
    <row r="439" spans="3:3" ht="12.75" x14ac:dyDescent="0.2">
      <c r="C439" s="9"/>
    </row>
    <row r="440" spans="3:3" ht="12.75" x14ac:dyDescent="0.2">
      <c r="C440" s="9"/>
    </row>
    <row r="441" spans="3:3" ht="12.75" x14ac:dyDescent="0.2">
      <c r="C441" s="9"/>
    </row>
    <row r="442" spans="3:3" ht="12.75" x14ac:dyDescent="0.2">
      <c r="C442" s="9"/>
    </row>
    <row r="443" spans="3:3" ht="12.75" x14ac:dyDescent="0.2">
      <c r="C443" s="9"/>
    </row>
    <row r="444" spans="3:3" ht="12.75" x14ac:dyDescent="0.2">
      <c r="C444" s="9"/>
    </row>
    <row r="445" spans="3:3" ht="12.75" x14ac:dyDescent="0.2">
      <c r="C445" s="9"/>
    </row>
    <row r="446" spans="3:3" ht="12.75" x14ac:dyDescent="0.2">
      <c r="C446" s="9"/>
    </row>
    <row r="447" spans="3:3" ht="12.75" x14ac:dyDescent="0.2">
      <c r="C447" s="9"/>
    </row>
    <row r="448" spans="3:3" ht="12.75" x14ac:dyDescent="0.2">
      <c r="C448" s="9"/>
    </row>
    <row r="449" spans="3:3" ht="12.75" x14ac:dyDescent="0.2">
      <c r="C449" s="9"/>
    </row>
    <row r="450" spans="3:3" ht="12.75" x14ac:dyDescent="0.2">
      <c r="C450" s="9"/>
    </row>
    <row r="451" spans="3:3" ht="12.75" x14ac:dyDescent="0.2">
      <c r="C451" s="9"/>
    </row>
    <row r="452" spans="3:3" ht="12.75" x14ac:dyDescent="0.2">
      <c r="C452" s="9"/>
    </row>
    <row r="453" spans="3:3" ht="12.75" x14ac:dyDescent="0.2">
      <c r="C453" s="9"/>
    </row>
    <row r="454" spans="3:3" ht="12.75" x14ac:dyDescent="0.2">
      <c r="C454" s="9"/>
    </row>
    <row r="455" spans="3:3" ht="12.75" x14ac:dyDescent="0.2">
      <c r="C455" s="9"/>
    </row>
    <row r="456" spans="3:3" ht="12.75" x14ac:dyDescent="0.2">
      <c r="C456" s="9"/>
    </row>
    <row r="457" spans="3:3" ht="12.75" x14ac:dyDescent="0.2">
      <c r="C457" s="9"/>
    </row>
    <row r="458" spans="3:3" ht="12.75" x14ac:dyDescent="0.2">
      <c r="C458" s="9"/>
    </row>
    <row r="459" spans="3:3" ht="12.75" x14ac:dyDescent="0.2">
      <c r="C459" s="9"/>
    </row>
    <row r="460" spans="3:3" ht="12.75" x14ac:dyDescent="0.2">
      <c r="C460" s="9"/>
    </row>
    <row r="461" spans="3:3" ht="12.75" x14ac:dyDescent="0.2">
      <c r="C461" s="9"/>
    </row>
    <row r="462" spans="3:3" ht="12.75" x14ac:dyDescent="0.2">
      <c r="C462" s="9"/>
    </row>
    <row r="463" spans="3:3" ht="12.75" x14ac:dyDescent="0.2">
      <c r="C463" s="9"/>
    </row>
    <row r="464" spans="3:3" ht="12.75" x14ac:dyDescent="0.2">
      <c r="C464" s="9"/>
    </row>
    <row r="465" spans="3:3" ht="12.75" x14ac:dyDescent="0.2">
      <c r="C465" s="9"/>
    </row>
    <row r="466" spans="3:3" ht="12.75" x14ac:dyDescent="0.2">
      <c r="C466" s="9"/>
    </row>
    <row r="467" spans="3:3" ht="12.75" x14ac:dyDescent="0.2">
      <c r="C467" s="9"/>
    </row>
    <row r="468" spans="3:3" ht="12.75" x14ac:dyDescent="0.2">
      <c r="C468" s="9"/>
    </row>
    <row r="469" spans="3:3" ht="12.75" x14ac:dyDescent="0.2">
      <c r="C469" s="9"/>
    </row>
    <row r="470" spans="3:3" ht="12.75" x14ac:dyDescent="0.2">
      <c r="C470" s="9"/>
    </row>
    <row r="471" spans="3:3" ht="12.75" x14ac:dyDescent="0.2">
      <c r="C471" s="9"/>
    </row>
    <row r="472" spans="3:3" ht="12.75" x14ac:dyDescent="0.2">
      <c r="C472" s="9"/>
    </row>
    <row r="473" spans="3:3" ht="12.75" x14ac:dyDescent="0.2">
      <c r="C473" s="9"/>
    </row>
    <row r="474" spans="3:3" ht="12.75" x14ac:dyDescent="0.2">
      <c r="C474" s="9"/>
    </row>
    <row r="475" spans="3:3" ht="12.75" x14ac:dyDescent="0.2">
      <c r="C475" s="9"/>
    </row>
    <row r="476" spans="3:3" ht="12.75" x14ac:dyDescent="0.2">
      <c r="C476" s="9"/>
    </row>
    <row r="477" spans="3:3" ht="12.75" x14ac:dyDescent="0.2">
      <c r="C477" s="9"/>
    </row>
    <row r="478" spans="3:3" ht="12.75" x14ac:dyDescent="0.2">
      <c r="C478" s="9"/>
    </row>
    <row r="479" spans="3:3" ht="12.75" x14ac:dyDescent="0.2">
      <c r="C479" s="9"/>
    </row>
    <row r="480" spans="3:3" ht="12.75" x14ac:dyDescent="0.2">
      <c r="C480" s="9"/>
    </row>
    <row r="481" spans="3:3" ht="12.75" x14ac:dyDescent="0.2">
      <c r="C481" s="9"/>
    </row>
    <row r="482" spans="3:3" ht="12.75" x14ac:dyDescent="0.2">
      <c r="C482" s="9"/>
    </row>
    <row r="483" spans="3:3" ht="12.75" x14ac:dyDescent="0.2">
      <c r="C483" s="9"/>
    </row>
    <row r="484" spans="3:3" ht="12.75" x14ac:dyDescent="0.2">
      <c r="C484" s="9"/>
    </row>
    <row r="485" spans="3:3" ht="12.75" x14ac:dyDescent="0.2">
      <c r="C485" s="9"/>
    </row>
    <row r="486" spans="3:3" ht="12.75" x14ac:dyDescent="0.2">
      <c r="C486" s="9"/>
    </row>
    <row r="487" spans="3:3" ht="12.75" x14ac:dyDescent="0.2">
      <c r="C487" s="9"/>
    </row>
    <row r="488" spans="3:3" ht="12.75" x14ac:dyDescent="0.2">
      <c r="C488" s="9"/>
    </row>
    <row r="489" spans="3:3" ht="12.75" x14ac:dyDescent="0.2">
      <c r="C489" s="9"/>
    </row>
    <row r="490" spans="3:3" ht="12.75" x14ac:dyDescent="0.2">
      <c r="C490" s="9"/>
    </row>
    <row r="491" spans="3:3" ht="12.75" x14ac:dyDescent="0.2">
      <c r="C491" s="9"/>
    </row>
    <row r="492" spans="3:3" ht="12.75" x14ac:dyDescent="0.2">
      <c r="C492" s="9"/>
    </row>
    <row r="493" spans="3:3" ht="12.75" x14ac:dyDescent="0.2">
      <c r="C493" s="9"/>
    </row>
    <row r="494" spans="3:3" ht="12.75" x14ac:dyDescent="0.2">
      <c r="C494" s="9"/>
    </row>
    <row r="495" spans="3:3" ht="12.75" x14ac:dyDescent="0.2">
      <c r="C495" s="9"/>
    </row>
    <row r="496" spans="3:3" ht="12.75" x14ac:dyDescent="0.2">
      <c r="C496" s="9"/>
    </row>
    <row r="497" spans="3:3" ht="12.75" x14ac:dyDescent="0.2">
      <c r="C497" s="9"/>
    </row>
    <row r="498" spans="3:3" ht="12.75" x14ac:dyDescent="0.2">
      <c r="C498" s="9"/>
    </row>
    <row r="499" spans="3:3" ht="12.75" x14ac:dyDescent="0.2">
      <c r="C499" s="9"/>
    </row>
    <row r="500" spans="3:3" ht="12.75" x14ac:dyDescent="0.2">
      <c r="C500" s="9"/>
    </row>
    <row r="501" spans="3:3" ht="12.75" x14ac:dyDescent="0.2">
      <c r="C501" s="9"/>
    </row>
    <row r="502" spans="3:3" ht="12.75" x14ac:dyDescent="0.2">
      <c r="C502" s="9"/>
    </row>
    <row r="503" spans="3:3" ht="12.75" x14ac:dyDescent="0.2">
      <c r="C503" s="9"/>
    </row>
    <row r="504" spans="3:3" ht="12.75" x14ac:dyDescent="0.2">
      <c r="C504" s="9"/>
    </row>
    <row r="505" spans="3:3" ht="12.75" x14ac:dyDescent="0.2">
      <c r="C505" s="9"/>
    </row>
    <row r="506" spans="3:3" ht="12.75" x14ac:dyDescent="0.2">
      <c r="C506" s="9"/>
    </row>
    <row r="507" spans="3:3" ht="12.75" x14ac:dyDescent="0.2">
      <c r="C507" s="9"/>
    </row>
    <row r="508" spans="3:3" ht="12.75" x14ac:dyDescent="0.2">
      <c r="C508" s="9"/>
    </row>
    <row r="509" spans="3:3" ht="12.75" x14ac:dyDescent="0.2">
      <c r="C509" s="9"/>
    </row>
    <row r="510" spans="3:3" ht="12.75" x14ac:dyDescent="0.2">
      <c r="C510" s="9"/>
    </row>
    <row r="511" spans="3:3" ht="12.75" x14ac:dyDescent="0.2">
      <c r="C511" s="9"/>
    </row>
    <row r="512" spans="3:3" ht="12.75" x14ac:dyDescent="0.2">
      <c r="C512" s="9"/>
    </row>
    <row r="513" spans="3:3" ht="12.75" x14ac:dyDescent="0.2">
      <c r="C513" s="9"/>
    </row>
    <row r="514" spans="3:3" ht="12.75" x14ac:dyDescent="0.2">
      <c r="C514" s="9"/>
    </row>
    <row r="515" spans="3:3" ht="12.75" x14ac:dyDescent="0.2">
      <c r="C515" s="9"/>
    </row>
    <row r="516" spans="3:3" ht="12.75" x14ac:dyDescent="0.2">
      <c r="C516" s="9"/>
    </row>
    <row r="517" spans="3:3" ht="12.75" x14ac:dyDescent="0.2">
      <c r="C517" s="9"/>
    </row>
    <row r="518" spans="3:3" ht="12.75" x14ac:dyDescent="0.2">
      <c r="C518" s="9"/>
    </row>
    <row r="519" spans="3:3" ht="12.75" x14ac:dyDescent="0.2">
      <c r="C519" s="9"/>
    </row>
    <row r="520" spans="3:3" ht="12.75" x14ac:dyDescent="0.2">
      <c r="C520" s="9"/>
    </row>
    <row r="521" spans="3:3" ht="12.75" x14ac:dyDescent="0.2">
      <c r="C521" s="9"/>
    </row>
    <row r="522" spans="3:3" ht="12.75" x14ac:dyDescent="0.2">
      <c r="C522" s="9"/>
    </row>
    <row r="523" spans="3:3" ht="12.75" x14ac:dyDescent="0.2">
      <c r="C523" s="9"/>
    </row>
    <row r="524" spans="3:3" ht="12.75" x14ac:dyDescent="0.2">
      <c r="C524" s="9"/>
    </row>
    <row r="525" spans="3:3" ht="12.75" x14ac:dyDescent="0.2">
      <c r="C525" s="9"/>
    </row>
    <row r="526" spans="3:3" ht="12.75" x14ac:dyDescent="0.2">
      <c r="C526" s="9"/>
    </row>
    <row r="527" spans="3:3" ht="12.75" x14ac:dyDescent="0.2">
      <c r="C527" s="9"/>
    </row>
    <row r="528" spans="3:3" ht="12.75" x14ac:dyDescent="0.2">
      <c r="C528" s="9"/>
    </row>
    <row r="529" spans="3:3" ht="12.75" x14ac:dyDescent="0.2">
      <c r="C529" s="9"/>
    </row>
    <row r="530" spans="3:3" ht="12.75" x14ac:dyDescent="0.2">
      <c r="C530" s="9"/>
    </row>
    <row r="531" spans="3:3" ht="12.75" x14ac:dyDescent="0.2">
      <c r="C531" s="9"/>
    </row>
    <row r="532" spans="3:3" ht="12.75" x14ac:dyDescent="0.2">
      <c r="C532" s="9"/>
    </row>
    <row r="533" spans="3:3" ht="12.75" x14ac:dyDescent="0.2">
      <c r="C533" s="9"/>
    </row>
    <row r="534" spans="3:3" ht="12.75" x14ac:dyDescent="0.2">
      <c r="C534" s="9"/>
    </row>
    <row r="535" spans="3:3" ht="12.75" x14ac:dyDescent="0.2">
      <c r="C535" s="9"/>
    </row>
    <row r="536" spans="3:3" ht="12.75" x14ac:dyDescent="0.2">
      <c r="C536" s="9"/>
    </row>
    <row r="537" spans="3:3" ht="12.75" x14ac:dyDescent="0.2">
      <c r="C537" s="9"/>
    </row>
    <row r="538" spans="3:3" ht="12.75" x14ac:dyDescent="0.2">
      <c r="C538" s="9"/>
    </row>
    <row r="539" spans="3:3" ht="12.75" x14ac:dyDescent="0.2">
      <c r="C539" s="9"/>
    </row>
    <row r="540" spans="3:3" ht="12.75" x14ac:dyDescent="0.2">
      <c r="C540" s="9"/>
    </row>
    <row r="541" spans="3:3" ht="12.75" x14ac:dyDescent="0.2">
      <c r="C541" s="9"/>
    </row>
    <row r="542" spans="3:3" ht="12.75" x14ac:dyDescent="0.2">
      <c r="C542" s="9"/>
    </row>
    <row r="543" spans="3:3" ht="12.75" x14ac:dyDescent="0.2">
      <c r="C543" s="9"/>
    </row>
    <row r="544" spans="3:3" ht="12.75" x14ac:dyDescent="0.2">
      <c r="C544" s="9"/>
    </row>
    <row r="545" spans="3:3" ht="12.75" x14ac:dyDescent="0.2">
      <c r="C545" s="9"/>
    </row>
    <row r="546" spans="3:3" ht="12.75" x14ac:dyDescent="0.2">
      <c r="C546" s="9"/>
    </row>
    <row r="547" spans="3:3" ht="12.75" x14ac:dyDescent="0.2">
      <c r="C547" s="9"/>
    </row>
    <row r="548" spans="3:3" ht="12.75" x14ac:dyDescent="0.2">
      <c r="C548" s="9"/>
    </row>
    <row r="549" spans="3:3" ht="12.75" x14ac:dyDescent="0.2">
      <c r="C549" s="9"/>
    </row>
    <row r="550" spans="3:3" ht="12.75" x14ac:dyDescent="0.2">
      <c r="C550" s="9"/>
    </row>
    <row r="551" spans="3:3" ht="12.75" x14ac:dyDescent="0.2">
      <c r="C551" s="9"/>
    </row>
    <row r="552" spans="3:3" ht="12.75" x14ac:dyDescent="0.2">
      <c r="C552" s="9"/>
    </row>
    <row r="553" spans="3:3" ht="12.75" x14ac:dyDescent="0.2">
      <c r="C553" s="9"/>
    </row>
    <row r="554" spans="3:3" ht="12.75" x14ac:dyDescent="0.2">
      <c r="C554" s="9"/>
    </row>
    <row r="555" spans="3:3" ht="12.75" x14ac:dyDescent="0.2">
      <c r="C555" s="9"/>
    </row>
    <row r="556" spans="3:3" ht="12.75" x14ac:dyDescent="0.2">
      <c r="C556" s="9"/>
    </row>
    <row r="557" spans="3:3" ht="12.75" x14ac:dyDescent="0.2">
      <c r="C557" s="9"/>
    </row>
    <row r="558" spans="3:3" ht="12.75" x14ac:dyDescent="0.2">
      <c r="C558" s="9"/>
    </row>
    <row r="559" spans="3:3" ht="12.75" x14ac:dyDescent="0.2">
      <c r="C559" s="9"/>
    </row>
    <row r="560" spans="3:3" ht="12.75" x14ac:dyDescent="0.2">
      <c r="C560" s="9"/>
    </row>
    <row r="561" spans="3:3" ht="12.75" x14ac:dyDescent="0.2">
      <c r="C561" s="9"/>
    </row>
    <row r="562" spans="3:3" ht="12.75" x14ac:dyDescent="0.2">
      <c r="C562" s="9"/>
    </row>
    <row r="563" spans="3:3" ht="12.75" x14ac:dyDescent="0.2">
      <c r="C563" s="9"/>
    </row>
    <row r="564" spans="3:3" ht="12.75" x14ac:dyDescent="0.2">
      <c r="C564" s="9"/>
    </row>
    <row r="565" spans="3:3" ht="12.75" x14ac:dyDescent="0.2">
      <c r="C565" s="9"/>
    </row>
    <row r="566" spans="3:3" ht="12.75" x14ac:dyDescent="0.2">
      <c r="C566" s="9"/>
    </row>
    <row r="567" spans="3:3" ht="12.75" x14ac:dyDescent="0.2">
      <c r="C567" s="9"/>
    </row>
    <row r="568" spans="3:3" ht="12.75" x14ac:dyDescent="0.2">
      <c r="C568" s="9"/>
    </row>
    <row r="569" spans="3:3" ht="12.75" x14ac:dyDescent="0.2">
      <c r="C569" s="9"/>
    </row>
    <row r="570" spans="3:3" ht="12.75" x14ac:dyDescent="0.2">
      <c r="C570" s="9"/>
    </row>
    <row r="571" spans="3:3" ht="12.75" x14ac:dyDescent="0.2">
      <c r="C571" s="9"/>
    </row>
    <row r="572" spans="3:3" ht="12.75" x14ac:dyDescent="0.2">
      <c r="C572" s="9"/>
    </row>
    <row r="573" spans="3:3" ht="12.75" x14ac:dyDescent="0.2">
      <c r="C573" s="9"/>
    </row>
    <row r="574" spans="3:3" ht="12.75" x14ac:dyDescent="0.2">
      <c r="C574" s="9"/>
    </row>
    <row r="575" spans="3:3" ht="12.75" x14ac:dyDescent="0.2">
      <c r="C575" s="9"/>
    </row>
    <row r="576" spans="3:3" ht="12.75" x14ac:dyDescent="0.2">
      <c r="C576" s="9"/>
    </row>
    <row r="577" spans="3:3" ht="12.75" x14ac:dyDescent="0.2">
      <c r="C577" s="9"/>
    </row>
    <row r="578" spans="3:3" ht="12.75" x14ac:dyDescent="0.2">
      <c r="C578" s="9"/>
    </row>
    <row r="579" spans="3:3" ht="12.75" x14ac:dyDescent="0.2">
      <c r="C579" s="9"/>
    </row>
    <row r="580" spans="3:3" ht="12.75" x14ac:dyDescent="0.2">
      <c r="C580" s="9"/>
    </row>
    <row r="581" spans="3:3" ht="12.75" x14ac:dyDescent="0.2">
      <c r="C581" s="9"/>
    </row>
    <row r="582" spans="3:3" ht="12.75" x14ac:dyDescent="0.2">
      <c r="C582" s="9"/>
    </row>
    <row r="583" spans="3:3" ht="12.75" x14ac:dyDescent="0.2">
      <c r="C583" s="9"/>
    </row>
    <row r="584" spans="3:3" ht="12.75" x14ac:dyDescent="0.2">
      <c r="C584" s="9"/>
    </row>
    <row r="585" spans="3:3" ht="12.75" x14ac:dyDescent="0.2">
      <c r="C585" s="9"/>
    </row>
    <row r="586" spans="3:3" ht="12.75" x14ac:dyDescent="0.2">
      <c r="C586" s="9"/>
    </row>
    <row r="587" spans="3:3" ht="12.75" x14ac:dyDescent="0.2">
      <c r="C587" s="9"/>
    </row>
    <row r="588" spans="3:3" ht="12.75" x14ac:dyDescent="0.2">
      <c r="C588" s="9"/>
    </row>
    <row r="589" spans="3:3" ht="12.75" x14ac:dyDescent="0.2">
      <c r="C589" s="9"/>
    </row>
    <row r="590" spans="3:3" ht="12.75" x14ac:dyDescent="0.2">
      <c r="C590" s="9"/>
    </row>
    <row r="591" spans="3:3" ht="12.75" x14ac:dyDescent="0.2">
      <c r="C591" s="9"/>
    </row>
    <row r="592" spans="3:3" ht="12.75" x14ac:dyDescent="0.2">
      <c r="C592" s="9"/>
    </row>
    <row r="593" spans="3:3" ht="12.75" x14ac:dyDescent="0.2">
      <c r="C593" s="9"/>
    </row>
    <row r="594" spans="3:3" ht="12.75" x14ac:dyDescent="0.2">
      <c r="C594" s="9"/>
    </row>
    <row r="595" spans="3:3" ht="12.75" x14ac:dyDescent="0.2">
      <c r="C595" s="9"/>
    </row>
    <row r="596" spans="3:3" ht="12.75" x14ac:dyDescent="0.2">
      <c r="C596" s="9"/>
    </row>
    <row r="597" spans="3:3" ht="12.75" x14ac:dyDescent="0.2">
      <c r="C597" s="9"/>
    </row>
    <row r="598" spans="3:3" ht="12.75" x14ac:dyDescent="0.2">
      <c r="C598" s="9"/>
    </row>
    <row r="599" spans="3:3" ht="12.75" x14ac:dyDescent="0.2">
      <c r="C599" s="9"/>
    </row>
    <row r="600" spans="3:3" ht="12.75" x14ac:dyDescent="0.2">
      <c r="C600" s="9"/>
    </row>
    <row r="601" spans="3:3" ht="12.75" x14ac:dyDescent="0.2">
      <c r="C601" s="9"/>
    </row>
    <row r="602" spans="3:3" ht="12.75" x14ac:dyDescent="0.2">
      <c r="C602" s="9"/>
    </row>
    <row r="603" spans="3:3" ht="12.75" x14ac:dyDescent="0.2">
      <c r="C603" s="9"/>
    </row>
    <row r="604" spans="3:3" ht="12.75" x14ac:dyDescent="0.2">
      <c r="C604" s="9"/>
    </row>
    <row r="605" spans="3:3" ht="12.75" x14ac:dyDescent="0.2">
      <c r="C605" s="9"/>
    </row>
    <row r="606" spans="3:3" ht="12.75" x14ac:dyDescent="0.2">
      <c r="C606" s="9"/>
    </row>
    <row r="607" spans="3:3" ht="12.75" x14ac:dyDescent="0.2">
      <c r="C607" s="9"/>
    </row>
    <row r="608" spans="3:3" ht="12.75" x14ac:dyDescent="0.2">
      <c r="C608" s="9"/>
    </row>
    <row r="609" spans="3:3" ht="12.75" x14ac:dyDescent="0.2">
      <c r="C609" s="9"/>
    </row>
    <row r="610" spans="3:3" ht="12.75" x14ac:dyDescent="0.2">
      <c r="C610" s="9"/>
    </row>
    <row r="611" spans="3:3" ht="12.75" x14ac:dyDescent="0.2">
      <c r="C611" s="9"/>
    </row>
    <row r="612" spans="3:3" ht="12.75" x14ac:dyDescent="0.2">
      <c r="C612" s="9"/>
    </row>
    <row r="613" spans="3:3" ht="12.75" x14ac:dyDescent="0.2">
      <c r="C613" s="9"/>
    </row>
    <row r="614" spans="3:3" ht="12.75" x14ac:dyDescent="0.2">
      <c r="C614" s="9"/>
    </row>
    <row r="615" spans="3:3" ht="12.75" x14ac:dyDescent="0.2">
      <c r="C615" s="9"/>
    </row>
    <row r="616" spans="3:3" ht="12.75" x14ac:dyDescent="0.2">
      <c r="C616" s="9"/>
    </row>
    <row r="617" spans="3:3" ht="12.75" x14ac:dyDescent="0.2">
      <c r="C617" s="9"/>
    </row>
    <row r="618" spans="3:3" ht="12.75" x14ac:dyDescent="0.2">
      <c r="C618" s="9"/>
    </row>
    <row r="619" spans="3:3" ht="12.75" x14ac:dyDescent="0.2">
      <c r="C619" s="9"/>
    </row>
    <row r="620" spans="3:3" ht="12.75" x14ac:dyDescent="0.2">
      <c r="C620" s="9"/>
    </row>
    <row r="621" spans="3:3" ht="12.75" x14ac:dyDescent="0.2">
      <c r="C621" s="9"/>
    </row>
    <row r="622" spans="3:3" ht="12.75" x14ac:dyDescent="0.2">
      <c r="C622" s="9"/>
    </row>
    <row r="623" spans="3:3" ht="12.75" x14ac:dyDescent="0.2">
      <c r="C623" s="9"/>
    </row>
    <row r="624" spans="3:3" ht="12.75" x14ac:dyDescent="0.2">
      <c r="C624" s="9"/>
    </row>
    <row r="625" spans="3:3" ht="12.75" x14ac:dyDescent="0.2">
      <c r="C625" s="9"/>
    </row>
    <row r="626" spans="3:3" ht="12.75" x14ac:dyDescent="0.2">
      <c r="C626" s="9"/>
    </row>
    <row r="627" spans="3:3" ht="12.75" x14ac:dyDescent="0.2">
      <c r="C627" s="9"/>
    </row>
    <row r="628" spans="3:3" ht="12.75" x14ac:dyDescent="0.2">
      <c r="C628" s="9"/>
    </row>
    <row r="629" spans="3:3" ht="12.75" x14ac:dyDescent="0.2">
      <c r="C629" s="9"/>
    </row>
    <row r="630" spans="3:3" ht="12.75" x14ac:dyDescent="0.2">
      <c r="C630" s="9"/>
    </row>
    <row r="631" spans="3:3" ht="12.75" x14ac:dyDescent="0.2">
      <c r="C631" s="9"/>
    </row>
    <row r="632" spans="3:3" ht="12.75" x14ac:dyDescent="0.2">
      <c r="C632" s="9"/>
    </row>
    <row r="633" spans="3:3" ht="12.75" x14ac:dyDescent="0.2">
      <c r="C633" s="9"/>
    </row>
    <row r="634" spans="3:3" ht="12.75" x14ac:dyDescent="0.2">
      <c r="C634" s="9"/>
    </row>
    <row r="635" spans="3:3" ht="12.75" x14ac:dyDescent="0.2">
      <c r="C635" s="9"/>
    </row>
    <row r="636" spans="3:3" ht="12.75" x14ac:dyDescent="0.2">
      <c r="C636" s="9"/>
    </row>
    <row r="637" spans="3:3" ht="12.75" x14ac:dyDescent="0.2">
      <c r="C637" s="9"/>
    </row>
    <row r="638" spans="3:3" ht="12.75" x14ac:dyDescent="0.2">
      <c r="C638" s="9"/>
    </row>
    <row r="639" spans="3:3" ht="12.75" x14ac:dyDescent="0.2">
      <c r="C639" s="9"/>
    </row>
    <row r="640" spans="3:3" ht="12.75" x14ac:dyDescent="0.2">
      <c r="C640" s="9"/>
    </row>
    <row r="641" spans="3:3" ht="12.75" x14ac:dyDescent="0.2">
      <c r="C641" s="9"/>
    </row>
    <row r="642" spans="3:3" ht="12.75" x14ac:dyDescent="0.2">
      <c r="C642" s="9"/>
    </row>
    <row r="643" spans="3:3" ht="12.75" x14ac:dyDescent="0.2">
      <c r="C643" s="9"/>
    </row>
    <row r="644" spans="3:3" ht="12.75" x14ac:dyDescent="0.2">
      <c r="C644" s="9"/>
    </row>
    <row r="645" spans="3:3" ht="12.75" x14ac:dyDescent="0.2">
      <c r="C645" s="9"/>
    </row>
    <row r="646" spans="3:3" ht="12.75" x14ac:dyDescent="0.2">
      <c r="C646" s="9"/>
    </row>
    <row r="647" spans="3:3" ht="12.75" x14ac:dyDescent="0.2">
      <c r="C647" s="9"/>
    </row>
    <row r="648" spans="3:3" ht="12.75" x14ac:dyDescent="0.2">
      <c r="C648" s="9"/>
    </row>
    <row r="649" spans="3:3" ht="12.75" x14ac:dyDescent="0.2">
      <c r="C649" s="9"/>
    </row>
    <row r="650" spans="3:3" ht="12.75" x14ac:dyDescent="0.2">
      <c r="C650" s="9"/>
    </row>
    <row r="651" spans="3:3" ht="12.75" x14ac:dyDescent="0.2">
      <c r="C651" s="9"/>
    </row>
    <row r="652" spans="3:3" ht="12.75" x14ac:dyDescent="0.2">
      <c r="C652" s="9"/>
    </row>
    <row r="653" spans="3:3" ht="12.75" x14ac:dyDescent="0.2">
      <c r="C653" s="9"/>
    </row>
    <row r="654" spans="3:3" ht="12.75" x14ac:dyDescent="0.2">
      <c r="C654" s="9"/>
    </row>
    <row r="655" spans="3:3" ht="12.75" x14ac:dyDescent="0.2">
      <c r="C655" s="9"/>
    </row>
    <row r="656" spans="3:3" ht="12.75" x14ac:dyDescent="0.2">
      <c r="C656" s="9"/>
    </row>
    <row r="657" spans="3:3" ht="12.75" x14ac:dyDescent="0.2">
      <c r="C657" s="9"/>
    </row>
    <row r="658" spans="3:3" ht="12.75" x14ac:dyDescent="0.2">
      <c r="C658" s="9"/>
    </row>
    <row r="659" spans="3:3" ht="12.75" x14ac:dyDescent="0.2">
      <c r="C659" s="9"/>
    </row>
    <row r="660" spans="3:3" ht="12.75" x14ac:dyDescent="0.2">
      <c r="C660" s="9"/>
    </row>
    <row r="661" spans="3:3" ht="12.75" x14ac:dyDescent="0.2">
      <c r="C661" s="9"/>
    </row>
    <row r="662" spans="3:3" ht="12.75" x14ac:dyDescent="0.2">
      <c r="C662" s="9"/>
    </row>
    <row r="663" spans="3:3" ht="12.75" x14ac:dyDescent="0.2">
      <c r="C663" s="9"/>
    </row>
    <row r="664" spans="3:3" ht="12.75" x14ac:dyDescent="0.2">
      <c r="C664" s="9"/>
    </row>
    <row r="665" spans="3:3" ht="12.75" x14ac:dyDescent="0.2">
      <c r="C665" s="9"/>
    </row>
    <row r="666" spans="3:3" ht="12.75" x14ac:dyDescent="0.2">
      <c r="C666" s="9"/>
    </row>
    <row r="667" spans="3:3" ht="12.75" x14ac:dyDescent="0.2">
      <c r="C667" s="9"/>
    </row>
    <row r="668" spans="3:3" ht="12.75" x14ac:dyDescent="0.2">
      <c r="C668" s="9"/>
    </row>
    <row r="669" spans="3:3" ht="12.75" x14ac:dyDescent="0.2">
      <c r="C669" s="9"/>
    </row>
    <row r="670" spans="3:3" ht="12.75" x14ac:dyDescent="0.2">
      <c r="C670" s="9"/>
    </row>
    <row r="671" spans="3:3" ht="12.75" x14ac:dyDescent="0.2">
      <c r="C671" s="9"/>
    </row>
    <row r="672" spans="3:3" ht="12.75" x14ac:dyDescent="0.2">
      <c r="C672" s="9"/>
    </row>
    <row r="673" spans="3:3" ht="12.75" x14ac:dyDescent="0.2">
      <c r="C673" s="9"/>
    </row>
    <row r="674" spans="3:3" ht="12.75" x14ac:dyDescent="0.2">
      <c r="C674" s="9"/>
    </row>
    <row r="675" spans="3:3" ht="12.75" x14ac:dyDescent="0.2">
      <c r="C675" s="9"/>
    </row>
    <row r="676" spans="3:3" ht="12.75" x14ac:dyDescent="0.2">
      <c r="C676" s="9"/>
    </row>
    <row r="677" spans="3:3" ht="12.75" x14ac:dyDescent="0.2">
      <c r="C677" s="9"/>
    </row>
    <row r="678" spans="3:3" ht="12.75" x14ac:dyDescent="0.2">
      <c r="C678" s="9"/>
    </row>
    <row r="679" spans="3:3" ht="12.75" x14ac:dyDescent="0.2">
      <c r="C679" s="9"/>
    </row>
    <row r="680" spans="3:3" ht="12.75" x14ac:dyDescent="0.2">
      <c r="C680" s="9"/>
    </row>
    <row r="681" spans="3:3" ht="12.75" x14ac:dyDescent="0.2">
      <c r="C681" s="9"/>
    </row>
    <row r="682" spans="3:3" ht="12.75" x14ac:dyDescent="0.2">
      <c r="C682" s="9"/>
    </row>
    <row r="683" spans="3:3" ht="12.75" x14ac:dyDescent="0.2">
      <c r="C683" s="9"/>
    </row>
    <row r="684" spans="3:3" ht="12.75" x14ac:dyDescent="0.2">
      <c r="C684" s="9"/>
    </row>
    <row r="685" spans="3:3" ht="12.75" x14ac:dyDescent="0.2">
      <c r="C685" s="9"/>
    </row>
    <row r="686" spans="3:3" ht="12.75" x14ac:dyDescent="0.2">
      <c r="C686" s="9"/>
    </row>
    <row r="687" spans="3:3" ht="12.75" x14ac:dyDescent="0.2">
      <c r="C687" s="9"/>
    </row>
    <row r="688" spans="3:3" ht="12.75" x14ac:dyDescent="0.2">
      <c r="C688" s="9"/>
    </row>
    <row r="689" spans="3:3" ht="12.75" x14ac:dyDescent="0.2">
      <c r="C689" s="9"/>
    </row>
    <row r="690" spans="3:3" ht="12.75" x14ac:dyDescent="0.2">
      <c r="C690" s="9"/>
    </row>
    <row r="691" spans="3:3" ht="12.75" x14ac:dyDescent="0.2">
      <c r="C691" s="9"/>
    </row>
    <row r="692" spans="3:3" ht="12.75" x14ac:dyDescent="0.2">
      <c r="C692" s="9"/>
    </row>
    <row r="693" spans="3:3" ht="12.75" x14ac:dyDescent="0.2">
      <c r="C693" s="9"/>
    </row>
    <row r="694" spans="3:3" ht="12.75" x14ac:dyDescent="0.2">
      <c r="C694" s="9"/>
    </row>
    <row r="695" spans="3:3" ht="12.75" x14ac:dyDescent="0.2">
      <c r="C695" s="9"/>
    </row>
    <row r="696" spans="3:3" ht="12.75" x14ac:dyDescent="0.2">
      <c r="C696" s="9"/>
    </row>
    <row r="697" spans="3:3" ht="12.75" x14ac:dyDescent="0.2">
      <c r="C697" s="9"/>
    </row>
    <row r="698" spans="3:3" ht="12.75" x14ac:dyDescent="0.2">
      <c r="C698" s="9"/>
    </row>
    <row r="699" spans="3:3" ht="12.75" x14ac:dyDescent="0.2">
      <c r="C699" s="9"/>
    </row>
    <row r="700" spans="3:3" ht="12.75" x14ac:dyDescent="0.2">
      <c r="C700" s="9"/>
    </row>
    <row r="701" spans="3:3" ht="12.75" x14ac:dyDescent="0.2">
      <c r="C701" s="9"/>
    </row>
    <row r="702" spans="3:3" ht="12.75" x14ac:dyDescent="0.2">
      <c r="C702" s="9"/>
    </row>
    <row r="703" spans="3:3" ht="12.75" x14ac:dyDescent="0.2">
      <c r="C703" s="9"/>
    </row>
    <row r="704" spans="3:3" ht="12.75" x14ac:dyDescent="0.2">
      <c r="C704" s="9"/>
    </row>
    <row r="705" spans="3:3" ht="12.75" x14ac:dyDescent="0.2">
      <c r="C705" s="9"/>
    </row>
    <row r="706" spans="3:3" ht="12.75" x14ac:dyDescent="0.2">
      <c r="C706" s="9"/>
    </row>
    <row r="707" spans="3:3" ht="12.75" x14ac:dyDescent="0.2">
      <c r="C707" s="9"/>
    </row>
    <row r="708" spans="3:3" ht="12.75" x14ac:dyDescent="0.2">
      <c r="C708" s="9"/>
    </row>
    <row r="709" spans="3:3" ht="12.75" x14ac:dyDescent="0.2">
      <c r="C709" s="9"/>
    </row>
    <row r="710" spans="3:3" ht="12.75" x14ac:dyDescent="0.2">
      <c r="C710" s="9"/>
    </row>
    <row r="711" spans="3:3" ht="12.75" x14ac:dyDescent="0.2">
      <c r="C711" s="9"/>
    </row>
    <row r="712" spans="3:3" ht="12.75" x14ac:dyDescent="0.2">
      <c r="C712" s="9"/>
    </row>
    <row r="713" spans="3:3" ht="12.75" x14ac:dyDescent="0.2">
      <c r="C713" s="9"/>
    </row>
    <row r="714" spans="3:3" ht="12.75" x14ac:dyDescent="0.2">
      <c r="C714" s="9"/>
    </row>
    <row r="715" spans="3:3" ht="12.75" x14ac:dyDescent="0.2">
      <c r="C715" s="9"/>
    </row>
    <row r="716" spans="3:3" ht="12.75" x14ac:dyDescent="0.2">
      <c r="C716" s="9"/>
    </row>
    <row r="717" spans="3:3" ht="12.75" x14ac:dyDescent="0.2">
      <c r="C717" s="9"/>
    </row>
    <row r="718" spans="3:3" ht="12.75" x14ac:dyDescent="0.2">
      <c r="C718" s="9"/>
    </row>
    <row r="719" spans="3:3" ht="12.75" x14ac:dyDescent="0.2">
      <c r="C719" s="9"/>
    </row>
    <row r="720" spans="3:3" ht="12.75" x14ac:dyDescent="0.2">
      <c r="C720" s="9"/>
    </row>
    <row r="721" spans="3:3" ht="12.75" x14ac:dyDescent="0.2">
      <c r="C721" s="9"/>
    </row>
    <row r="722" spans="3:3" ht="12.75" x14ac:dyDescent="0.2">
      <c r="C722" s="9"/>
    </row>
    <row r="723" spans="3:3" ht="12.75" x14ac:dyDescent="0.2">
      <c r="C723" s="9"/>
    </row>
    <row r="724" spans="3:3" ht="12.75" x14ac:dyDescent="0.2">
      <c r="C724" s="9"/>
    </row>
    <row r="725" spans="3:3" ht="12.75" x14ac:dyDescent="0.2">
      <c r="C725" s="9"/>
    </row>
    <row r="726" spans="3:3" ht="12.75" x14ac:dyDescent="0.2">
      <c r="C726" s="9"/>
    </row>
    <row r="727" spans="3:3" ht="12.75" x14ac:dyDescent="0.2">
      <c r="C727" s="9"/>
    </row>
    <row r="728" spans="3:3" ht="12.75" x14ac:dyDescent="0.2">
      <c r="C728" s="9"/>
    </row>
    <row r="729" spans="3:3" ht="12.75" x14ac:dyDescent="0.2">
      <c r="C729" s="9"/>
    </row>
    <row r="730" spans="3:3" ht="12.75" x14ac:dyDescent="0.2">
      <c r="C730" s="9"/>
    </row>
    <row r="731" spans="3:3" ht="12.75" x14ac:dyDescent="0.2">
      <c r="C731" s="9"/>
    </row>
    <row r="732" spans="3:3" ht="12.75" x14ac:dyDescent="0.2">
      <c r="C732" s="9"/>
    </row>
    <row r="733" spans="3:3" ht="12.75" x14ac:dyDescent="0.2">
      <c r="C733" s="9"/>
    </row>
    <row r="734" spans="3:3" ht="12.75" x14ac:dyDescent="0.2">
      <c r="C734" s="9"/>
    </row>
    <row r="735" spans="3:3" ht="12.75" x14ac:dyDescent="0.2">
      <c r="C735" s="9"/>
    </row>
    <row r="736" spans="3:3" ht="12.75" x14ac:dyDescent="0.2">
      <c r="C736" s="9"/>
    </row>
    <row r="737" spans="3:3" ht="12.75" x14ac:dyDescent="0.2">
      <c r="C737" s="9"/>
    </row>
    <row r="738" spans="3:3" ht="12.75" x14ac:dyDescent="0.2">
      <c r="C738" s="9"/>
    </row>
    <row r="739" spans="3:3" ht="12.75" x14ac:dyDescent="0.2">
      <c r="C739" s="9"/>
    </row>
    <row r="740" spans="3:3" ht="12.75" x14ac:dyDescent="0.2">
      <c r="C740" s="9"/>
    </row>
    <row r="741" spans="3:3" ht="12.75" x14ac:dyDescent="0.2">
      <c r="C741" s="9"/>
    </row>
    <row r="742" spans="3:3" ht="12.75" x14ac:dyDescent="0.2">
      <c r="C742" s="9"/>
    </row>
    <row r="743" spans="3:3" ht="12.75" x14ac:dyDescent="0.2">
      <c r="C743" s="9"/>
    </row>
    <row r="744" spans="3:3" ht="12.75" x14ac:dyDescent="0.2">
      <c r="C744" s="9"/>
    </row>
    <row r="745" spans="3:3" ht="12.75" x14ac:dyDescent="0.2">
      <c r="C745" s="9"/>
    </row>
    <row r="746" spans="3:3" ht="12.75" x14ac:dyDescent="0.2">
      <c r="C746" s="9"/>
    </row>
    <row r="747" spans="3:3" ht="12.75" x14ac:dyDescent="0.2">
      <c r="C747" s="9"/>
    </row>
    <row r="748" spans="3:3" ht="12.75" x14ac:dyDescent="0.2">
      <c r="C748" s="9"/>
    </row>
    <row r="749" spans="3:3" ht="12.75" x14ac:dyDescent="0.2">
      <c r="C749" s="9"/>
    </row>
    <row r="750" spans="3:3" ht="12.75" x14ac:dyDescent="0.2">
      <c r="C750" s="9"/>
    </row>
    <row r="751" spans="3:3" ht="12.75" x14ac:dyDescent="0.2">
      <c r="C751" s="9"/>
    </row>
    <row r="752" spans="3:3" ht="12.75" x14ac:dyDescent="0.2">
      <c r="C752" s="9"/>
    </row>
    <row r="753" spans="3:3" ht="12.75" x14ac:dyDescent="0.2">
      <c r="C753" s="9"/>
    </row>
    <row r="754" spans="3:3" ht="12.75" x14ac:dyDescent="0.2">
      <c r="C754" s="9"/>
    </row>
    <row r="755" spans="3:3" ht="12.75" x14ac:dyDescent="0.2">
      <c r="C755" s="9"/>
    </row>
    <row r="756" spans="3:3" ht="12.75" x14ac:dyDescent="0.2">
      <c r="C756" s="9"/>
    </row>
    <row r="757" spans="3:3" ht="12.75" x14ac:dyDescent="0.2">
      <c r="C757" s="9"/>
    </row>
    <row r="758" spans="3:3" ht="12.75" x14ac:dyDescent="0.2">
      <c r="C758" s="9"/>
    </row>
    <row r="759" spans="3:3" ht="12.75" x14ac:dyDescent="0.2">
      <c r="C759" s="9"/>
    </row>
    <row r="760" spans="3:3" ht="12.75" x14ac:dyDescent="0.2">
      <c r="C760" s="9"/>
    </row>
    <row r="761" spans="3:3" ht="12.75" x14ac:dyDescent="0.2">
      <c r="C761" s="9"/>
    </row>
    <row r="762" spans="3:3" ht="12.75" x14ac:dyDescent="0.2">
      <c r="C762" s="9"/>
    </row>
    <row r="763" spans="3:3" ht="12.75" x14ac:dyDescent="0.2">
      <c r="C763" s="9"/>
    </row>
    <row r="764" spans="3:3" ht="12.75" x14ac:dyDescent="0.2">
      <c r="C764" s="9"/>
    </row>
    <row r="765" spans="3:3" ht="12.75" x14ac:dyDescent="0.2">
      <c r="C765" s="9"/>
    </row>
    <row r="766" spans="3:3" ht="12.75" x14ac:dyDescent="0.2">
      <c r="C766" s="9"/>
    </row>
    <row r="767" spans="3:3" ht="12.75" x14ac:dyDescent="0.2">
      <c r="C767" s="9"/>
    </row>
    <row r="768" spans="3:3" ht="12.75" x14ac:dyDescent="0.2">
      <c r="C768" s="9"/>
    </row>
    <row r="769" spans="3:3" ht="12.75" x14ac:dyDescent="0.2">
      <c r="C769" s="9"/>
    </row>
    <row r="770" spans="3:3" ht="12.75" x14ac:dyDescent="0.2">
      <c r="C770" s="9"/>
    </row>
    <row r="771" spans="3:3" ht="12.75" x14ac:dyDescent="0.2">
      <c r="C771" s="9"/>
    </row>
    <row r="772" spans="3:3" ht="12.75" x14ac:dyDescent="0.2">
      <c r="C772" s="9"/>
    </row>
    <row r="773" spans="3:3" ht="12.75" x14ac:dyDescent="0.2">
      <c r="C773" s="9"/>
    </row>
    <row r="774" spans="3:3" ht="12.75" x14ac:dyDescent="0.2">
      <c r="C774" s="9"/>
    </row>
    <row r="775" spans="3:3" ht="12.75" x14ac:dyDescent="0.2">
      <c r="C775" s="9"/>
    </row>
    <row r="776" spans="3:3" ht="12.75" x14ac:dyDescent="0.2">
      <c r="C776" s="9"/>
    </row>
    <row r="777" spans="3:3" ht="12.75" x14ac:dyDescent="0.2">
      <c r="C777" s="9"/>
    </row>
    <row r="778" spans="3:3" ht="12.75" x14ac:dyDescent="0.2">
      <c r="C778" s="9"/>
    </row>
    <row r="779" spans="3:3" ht="12.75" x14ac:dyDescent="0.2">
      <c r="C779" s="9"/>
    </row>
    <row r="780" spans="3:3" ht="12.75" x14ac:dyDescent="0.2">
      <c r="C780" s="9"/>
    </row>
    <row r="781" spans="3:3" ht="12.75" x14ac:dyDescent="0.2">
      <c r="C781" s="9"/>
    </row>
    <row r="782" spans="3:3" ht="12.75" x14ac:dyDescent="0.2">
      <c r="C782" s="9"/>
    </row>
    <row r="783" spans="3:3" ht="12.75" x14ac:dyDescent="0.2">
      <c r="C783" s="9"/>
    </row>
    <row r="784" spans="3:3" ht="12.75" x14ac:dyDescent="0.2">
      <c r="C784" s="9"/>
    </row>
    <row r="785" spans="3:3" ht="12.75" x14ac:dyDescent="0.2">
      <c r="C785" s="9"/>
    </row>
    <row r="786" spans="3:3" ht="12.75" x14ac:dyDescent="0.2">
      <c r="C786" s="9"/>
    </row>
    <row r="787" spans="3:3" ht="12.75" x14ac:dyDescent="0.2">
      <c r="C787" s="9"/>
    </row>
    <row r="788" spans="3:3" ht="12.75" x14ac:dyDescent="0.2">
      <c r="C788" s="9"/>
    </row>
    <row r="789" spans="3:3" ht="12.75" x14ac:dyDescent="0.2">
      <c r="C789" s="9"/>
    </row>
    <row r="790" spans="3:3" ht="12.75" x14ac:dyDescent="0.2">
      <c r="C790" s="9"/>
    </row>
    <row r="791" spans="3:3" ht="12.75" x14ac:dyDescent="0.2">
      <c r="C791" s="9"/>
    </row>
    <row r="792" spans="3:3" ht="12.75" x14ac:dyDescent="0.2">
      <c r="C792" s="9"/>
    </row>
    <row r="793" spans="3:3" ht="12.75" x14ac:dyDescent="0.2">
      <c r="C793" s="9"/>
    </row>
    <row r="794" spans="3:3" ht="12.75" x14ac:dyDescent="0.2">
      <c r="C794" s="9"/>
    </row>
    <row r="795" spans="3:3" ht="12.75" x14ac:dyDescent="0.2">
      <c r="C795" s="9"/>
    </row>
    <row r="796" spans="3:3" ht="12.75" x14ac:dyDescent="0.2">
      <c r="C796" s="9"/>
    </row>
    <row r="797" spans="3:3" ht="12.75" x14ac:dyDescent="0.2">
      <c r="C797" s="9"/>
    </row>
    <row r="798" spans="3:3" ht="12.75" x14ac:dyDescent="0.2">
      <c r="C798" s="9"/>
    </row>
    <row r="799" spans="3:3" ht="12.75" x14ac:dyDescent="0.2">
      <c r="C799" s="9"/>
    </row>
    <row r="800" spans="3:3" ht="12.75" x14ac:dyDescent="0.2">
      <c r="C800" s="9"/>
    </row>
    <row r="801" spans="3:3" ht="12.75" x14ac:dyDescent="0.2">
      <c r="C801" s="9"/>
    </row>
    <row r="802" spans="3:3" ht="12.75" x14ac:dyDescent="0.2">
      <c r="C802" s="9"/>
    </row>
    <row r="803" spans="3:3" ht="12.75" x14ac:dyDescent="0.2">
      <c r="C803" s="9"/>
    </row>
    <row r="804" spans="3:3" ht="12.75" x14ac:dyDescent="0.2">
      <c r="C804" s="9"/>
    </row>
    <row r="805" spans="3:3" ht="12.75" x14ac:dyDescent="0.2">
      <c r="C805" s="9"/>
    </row>
    <row r="806" spans="3:3" ht="12.75" x14ac:dyDescent="0.2">
      <c r="C806" s="9"/>
    </row>
    <row r="807" spans="3:3" ht="12.75" x14ac:dyDescent="0.2">
      <c r="C807" s="9"/>
    </row>
    <row r="808" spans="3:3" ht="12.75" x14ac:dyDescent="0.2">
      <c r="C808" s="9"/>
    </row>
    <row r="809" spans="3:3" ht="12.75" x14ac:dyDescent="0.2">
      <c r="C809" s="9"/>
    </row>
    <row r="810" spans="3:3" ht="12.75" x14ac:dyDescent="0.2">
      <c r="C810" s="9"/>
    </row>
    <row r="811" spans="3:3" ht="12.75" x14ac:dyDescent="0.2">
      <c r="C811" s="9"/>
    </row>
    <row r="812" spans="3:3" ht="12.75" x14ac:dyDescent="0.2">
      <c r="C812" s="9"/>
    </row>
    <row r="813" spans="3:3" ht="12.75" x14ac:dyDescent="0.2">
      <c r="C813" s="9"/>
    </row>
    <row r="814" spans="3:3" ht="12.75" x14ac:dyDescent="0.2">
      <c r="C814" s="9"/>
    </row>
    <row r="815" spans="3:3" ht="12.75" x14ac:dyDescent="0.2">
      <c r="C815" s="9"/>
    </row>
    <row r="816" spans="3:3" ht="12.75" x14ac:dyDescent="0.2">
      <c r="C816" s="9"/>
    </row>
    <row r="817" spans="3:3" ht="12.75" x14ac:dyDescent="0.2">
      <c r="C817" s="9"/>
    </row>
    <row r="818" spans="3:3" ht="12.75" x14ac:dyDescent="0.2">
      <c r="C818" s="9"/>
    </row>
    <row r="819" spans="3:3" ht="12.75" x14ac:dyDescent="0.2">
      <c r="C819" s="9"/>
    </row>
    <row r="820" spans="3:3" ht="12.75" x14ac:dyDescent="0.2">
      <c r="C820" s="9"/>
    </row>
    <row r="821" spans="3:3" ht="12.75" x14ac:dyDescent="0.2">
      <c r="C821" s="9"/>
    </row>
    <row r="822" spans="3:3" ht="12.75" x14ac:dyDescent="0.2">
      <c r="C822" s="9"/>
    </row>
    <row r="823" spans="3:3" ht="12.75" x14ac:dyDescent="0.2">
      <c r="C823" s="9"/>
    </row>
    <row r="824" spans="3:3" ht="12.75" x14ac:dyDescent="0.2">
      <c r="C824" s="9"/>
    </row>
    <row r="825" spans="3:3" ht="12.75" x14ac:dyDescent="0.2">
      <c r="C825" s="9"/>
    </row>
    <row r="826" spans="3:3" ht="12.75" x14ac:dyDescent="0.2">
      <c r="C826" s="9"/>
    </row>
    <row r="827" spans="3:3" ht="12.75" x14ac:dyDescent="0.2">
      <c r="C827" s="9"/>
    </row>
    <row r="828" spans="3:3" ht="12.75" x14ac:dyDescent="0.2">
      <c r="C828" s="9"/>
    </row>
    <row r="829" spans="3:3" ht="12.75" x14ac:dyDescent="0.2">
      <c r="C829" s="9"/>
    </row>
    <row r="830" spans="3:3" ht="12.75" x14ac:dyDescent="0.2">
      <c r="C830" s="9"/>
    </row>
    <row r="831" spans="3:3" ht="12.75" x14ac:dyDescent="0.2">
      <c r="C831" s="9"/>
    </row>
    <row r="832" spans="3:3" ht="12.75" x14ac:dyDescent="0.2">
      <c r="C832" s="9"/>
    </row>
    <row r="833" spans="3:3" ht="12.75" x14ac:dyDescent="0.2">
      <c r="C833" s="9"/>
    </row>
    <row r="834" spans="3:3" ht="12.75" x14ac:dyDescent="0.2">
      <c r="C834" s="9"/>
    </row>
    <row r="835" spans="3:3" ht="12.75" x14ac:dyDescent="0.2">
      <c r="C835" s="9"/>
    </row>
    <row r="836" spans="3:3" ht="12.75" x14ac:dyDescent="0.2">
      <c r="C836" s="9"/>
    </row>
    <row r="837" spans="3:3" ht="12.75" x14ac:dyDescent="0.2">
      <c r="C837" s="9"/>
    </row>
    <row r="838" spans="3:3" ht="12.75" x14ac:dyDescent="0.2">
      <c r="C838" s="9"/>
    </row>
    <row r="839" spans="3:3" ht="12.75" x14ac:dyDescent="0.2">
      <c r="C839" s="9"/>
    </row>
    <row r="840" spans="3:3" ht="12.75" x14ac:dyDescent="0.2">
      <c r="C840" s="9"/>
    </row>
    <row r="841" spans="3:3" ht="12.75" x14ac:dyDescent="0.2">
      <c r="C841" s="9"/>
    </row>
    <row r="842" spans="3:3" ht="12.75" x14ac:dyDescent="0.2">
      <c r="C842" s="9"/>
    </row>
    <row r="843" spans="3:3" ht="12.75" x14ac:dyDescent="0.2">
      <c r="C843" s="9"/>
    </row>
    <row r="844" spans="3:3" ht="12.75" x14ac:dyDescent="0.2">
      <c r="C844" s="9"/>
    </row>
    <row r="845" spans="3:3" ht="12.75" x14ac:dyDescent="0.2">
      <c r="C845" s="9"/>
    </row>
    <row r="846" spans="3:3" ht="12.75" x14ac:dyDescent="0.2">
      <c r="C846" s="9"/>
    </row>
    <row r="847" spans="3:3" ht="12.75" x14ac:dyDescent="0.2">
      <c r="C847" s="9"/>
    </row>
    <row r="848" spans="3:3" ht="12.75" x14ac:dyDescent="0.2">
      <c r="C848" s="9"/>
    </row>
    <row r="849" spans="3:3" ht="12.75" x14ac:dyDescent="0.2">
      <c r="C849" s="9"/>
    </row>
    <row r="850" spans="3:3" ht="12.75" x14ac:dyDescent="0.2">
      <c r="C850" s="9"/>
    </row>
    <row r="851" spans="3:3" ht="12.75" x14ac:dyDescent="0.2">
      <c r="C851" s="9"/>
    </row>
    <row r="852" spans="3:3" ht="12.75" x14ac:dyDescent="0.2">
      <c r="C852" s="9"/>
    </row>
    <row r="853" spans="3:3" ht="12.75" x14ac:dyDescent="0.2">
      <c r="C853" s="9"/>
    </row>
    <row r="854" spans="3:3" ht="12.75" x14ac:dyDescent="0.2">
      <c r="C854" s="9"/>
    </row>
    <row r="855" spans="3:3" ht="12.75" x14ac:dyDescent="0.2">
      <c r="C855" s="9"/>
    </row>
    <row r="856" spans="3:3" ht="12.75" x14ac:dyDescent="0.2">
      <c r="C856" s="9"/>
    </row>
    <row r="857" spans="3:3" ht="12.75" x14ac:dyDescent="0.2">
      <c r="C857" s="9"/>
    </row>
    <row r="858" spans="3:3" ht="12.75" x14ac:dyDescent="0.2">
      <c r="C858" s="9"/>
    </row>
    <row r="859" spans="3:3" ht="12.75" x14ac:dyDescent="0.2">
      <c r="C859" s="9"/>
    </row>
    <row r="860" spans="3:3" ht="12.75" x14ac:dyDescent="0.2">
      <c r="C860" s="9"/>
    </row>
    <row r="861" spans="3:3" ht="12.75" x14ac:dyDescent="0.2">
      <c r="C861" s="9"/>
    </row>
    <row r="862" spans="3:3" ht="12.75" x14ac:dyDescent="0.2">
      <c r="C862" s="9"/>
    </row>
    <row r="863" spans="3:3" ht="12.75" x14ac:dyDescent="0.2">
      <c r="C863" s="9"/>
    </row>
    <row r="864" spans="3:3" ht="12.75" x14ac:dyDescent="0.2">
      <c r="C864" s="9"/>
    </row>
    <row r="865" spans="3:3" ht="12.75" x14ac:dyDescent="0.2">
      <c r="C865" s="9"/>
    </row>
    <row r="866" spans="3:3" ht="12.75" x14ac:dyDescent="0.2">
      <c r="C866" s="9"/>
    </row>
    <row r="867" spans="3:3" ht="12.75" x14ac:dyDescent="0.2">
      <c r="C867" s="9"/>
    </row>
    <row r="868" spans="3:3" ht="12.75" x14ac:dyDescent="0.2">
      <c r="C868" s="9"/>
    </row>
    <row r="869" spans="3:3" ht="12.75" x14ac:dyDescent="0.2">
      <c r="C869" s="9"/>
    </row>
    <row r="870" spans="3:3" ht="12.75" x14ac:dyDescent="0.2">
      <c r="C870" s="9"/>
    </row>
    <row r="871" spans="3:3" ht="12.75" x14ac:dyDescent="0.2">
      <c r="C871" s="9"/>
    </row>
    <row r="872" spans="3:3" ht="12.75" x14ac:dyDescent="0.2">
      <c r="C872" s="9"/>
    </row>
    <row r="873" spans="3:3" ht="12.75" x14ac:dyDescent="0.2">
      <c r="C873" s="9"/>
    </row>
    <row r="874" spans="3:3" ht="12.75" x14ac:dyDescent="0.2">
      <c r="C874" s="9"/>
    </row>
    <row r="875" spans="3:3" ht="12.75" x14ac:dyDescent="0.2">
      <c r="C875" s="9"/>
    </row>
    <row r="876" spans="3:3" ht="12.75" x14ac:dyDescent="0.2">
      <c r="C876" s="9"/>
    </row>
    <row r="877" spans="3:3" ht="12.75" x14ac:dyDescent="0.2">
      <c r="C877" s="9"/>
    </row>
    <row r="878" spans="3:3" ht="12.75" x14ac:dyDescent="0.2">
      <c r="C878" s="9"/>
    </row>
    <row r="879" spans="3:3" ht="12.75" x14ac:dyDescent="0.2">
      <c r="C879" s="9"/>
    </row>
    <row r="880" spans="3:3" ht="12.75" x14ac:dyDescent="0.2">
      <c r="C880" s="9"/>
    </row>
    <row r="881" spans="3:3" ht="12.75" x14ac:dyDescent="0.2">
      <c r="C881" s="9"/>
    </row>
    <row r="882" spans="3:3" ht="12.75" x14ac:dyDescent="0.2">
      <c r="C882" s="9"/>
    </row>
    <row r="883" spans="3:3" ht="12.75" x14ac:dyDescent="0.2">
      <c r="C883" s="9"/>
    </row>
    <row r="884" spans="3:3" ht="12.75" x14ac:dyDescent="0.2">
      <c r="C884" s="9"/>
    </row>
    <row r="885" spans="3:3" ht="12.75" x14ac:dyDescent="0.2">
      <c r="C885" s="9"/>
    </row>
    <row r="886" spans="3:3" ht="12.75" x14ac:dyDescent="0.2">
      <c r="C886" s="9"/>
    </row>
    <row r="887" spans="3:3" ht="12.75" x14ac:dyDescent="0.2">
      <c r="C887" s="9"/>
    </row>
    <row r="888" spans="3:3" ht="12.75" x14ac:dyDescent="0.2">
      <c r="C888" s="9"/>
    </row>
    <row r="889" spans="3:3" ht="12.75" x14ac:dyDescent="0.2">
      <c r="C889" s="9"/>
    </row>
    <row r="890" spans="3:3" ht="12.75" x14ac:dyDescent="0.2">
      <c r="C890" s="9"/>
    </row>
    <row r="891" spans="3:3" ht="12.75" x14ac:dyDescent="0.2">
      <c r="C891" s="9"/>
    </row>
    <row r="892" spans="3:3" ht="12.75" x14ac:dyDescent="0.2">
      <c r="C892" s="9"/>
    </row>
    <row r="893" spans="3:3" ht="12.75" x14ac:dyDescent="0.2">
      <c r="C893" s="9"/>
    </row>
    <row r="894" spans="3:3" ht="12.75" x14ac:dyDescent="0.2">
      <c r="C894" s="9"/>
    </row>
    <row r="895" spans="3:3" ht="12.75" x14ac:dyDescent="0.2">
      <c r="C895" s="9"/>
    </row>
    <row r="896" spans="3:3" ht="12.75" x14ac:dyDescent="0.2">
      <c r="C896" s="9"/>
    </row>
    <row r="897" spans="3:3" ht="12.75" x14ac:dyDescent="0.2">
      <c r="C897" s="9"/>
    </row>
    <row r="898" spans="3:3" ht="12.75" x14ac:dyDescent="0.2">
      <c r="C898" s="9"/>
    </row>
    <row r="899" spans="3:3" ht="12.75" x14ac:dyDescent="0.2">
      <c r="C899" s="9"/>
    </row>
    <row r="900" spans="3:3" ht="12.75" x14ac:dyDescent="0.2">
      <c r="C900" s="9"/>
    </row>
    <row r="901" spans="3:3" ht="12.75" x14ac:dyDescent="0.2">
      <c r="C901" s="9"/>
    </row>
    <row r="902" spans="3:3" ht="12.75" x14ac:dyDescent="0.2">
      <c r="C902" s="9"/>
    </row>
    <row r="903" spans="3:3" ht="12.75" x14ac:dyDescent="0.2">
      <c r="C903" s="9"/>
    </row>
    <row r="904" spans="3:3" ht="12.75" x14ac:dyDescent="0.2">
      <c r="C904" s="9"/>
    </row>
    <row r="905" spans="3:3" ht="12.75" x14ac:dyDescent="0.2">
      <c r="C905" s="9"/>
    </row>
    <row r="906" spans="3:3" ht="12.75" x14ac:dyDescent="0.2">
      <c r="C906" s="9"/>
    </row>
    <row r="907" spans="3:3" ht="12.75" x14ac:dyDescent="0.2">
      <c r="C907" s="9"/>
    </row>
    <row r="908" spans="3:3" ht="12.75" x14ac:dyDescent="0.2">
      <c r="C908" s="9"/>
    </row>
    <row r="909" spans="3:3" ht="12.75" x14ac:dyDescent="0.2">
      <c r="C909" s="9"/>
    </row>
    <row r="910" spans="3:3" ht="12.75" x14ac:dyDescent="0.2">
      <c r="C910" s="9"/>
    </row>
    <row r="911" spans="3:3" ht="12.75" x14ac:dyDescent="0.2">
      <c r="C911" s="9"/>
    </row>
    <row r="912" spans="3:3" ht="12.75" x14ac:dyDescent="0.2">
      <c r="C912" s="9"/>
    </row>
    <row r="913" spans="3:3" ht="12.75" x14ac:dyDescent="0.2">
      <c r="C913" s="9"/>
    </row>
    <row r="914" spans="3:3" ht="12.75" x14ac:dyDescent="0.2">
      <c r="C914" s="9"/>
    </row>
    <row r="915" spans="3:3" ht="12.75" x14ac:dyDescent="0.2">
      <c r="C915" s="9"/>
    </row>
    <row r="916" spans="3:3" ht="12.75" x14ac:dyDescent="0.2">
      <c r="C916" s="9"/>
    </row>
    <row r="917" spans="3:3" ht="12.75" x14ac:dyDescent="0.2">
      <c r="C917" s="9"/>
    </row>
    <row r="918" spans="3:3" ht="12.75" x14ac:dyDescent="0.2">
      <c r="C918" s="9"/>
    </row>
    <row r="919" spans="3:3" ht="12.75" x14ac:dyDescent="0.2">
      <c r="C919" s="9"/>
    </row>
    <row r="920" spans="3:3" ht="12.75" x14ac:dyDescent="0.2">
      <c r="C920" s="9"/>
    </row>
    <row r="921" spans="3:3" ht="12.75" x14ac:dyDescent="0.2">
      <c r="C921" s="9"/>
    </row>
    <row r="922" spans="3:3" ht="12.75" x14ac:dyDescent="0.2">
      <c r="C922" s="9"/>
    </row>
    <row r="923" spans="3:3" ht="12.75" x14ac:dyDescent="0.2">
      <c r="C923" s="9"/>
    </row>
    <row r="924" spans="3:3" ht="12.75" x14ac:dyDescent="0.2">
      <c r="C924" s="9"/>
    </row>
    <row r="925" spans="3:3" ht="12.75" x14ac:dyDescent="0.2">
      <c r="C925" s="9"/>
    </row>
    <row r="926" spans="3:3" ht="12.75" x14ac:dyDescent="0.2">
      <c r="C926" s="9"/>
    </row>
    <row r="927" spans="3:3" ht="12.75" x14ac:dyDescent="0.2">
      <c r="C927" s="9"/>
    </row>
    <row r="928" spans="3:3" ht="12.75" x14ac:dyDescent="0.2">
      <c r="C928" s="9"/>
    </row>
    <row r="929" spans="3:3" ht="12.75" x14ac:dyDescent="0.2">
      <c r="C929" s="9"/>
    </row>
    <row r="930" spans="3:3" ht="12.75" x14ac:dyDescent="0.2">
      <c r="C930" s="9"/>
    </row>
    <row r="931" spans="3:3" ht="12.75" x14ac:dyDescent="0.2">
      <c r="C931" s="9"/>
    </row>
    <row r="932" spans="3:3" ht="12.75" x14ac:dyDescent="0.2">
      <c r="C932" s="9"/>
    </row>
    <row r="933" spans="3:3" ht="12.75" x14ac:dyDescent="0.2">
      <c r="C933" s="9"/>
    </row>
    <row r="934" spans="3:3" ht="12.75" x14ac:dyDescent="0.2">
      <c r="C934" s="9"/>
    </row>
    <row r="935" spans="3:3" ht="12.75" x14ac:dyDescent="0.2">
      <c r="C935" s="9"/>
    </row>
    <row r="936" spans="3:3" ht="12.75" x14ac:dyDescent="0.2">
      <c r="C936" s="9"/>
    </row>
    <row r="937" spans="3:3" ht="12.75" x14ac:dyDescent="0.2">
      <c r="C937" s="9"/>
    </row>
    <row r="938" spans="3:3" ht="12.75" x14ac:dyDescent="0.2">
      <c r="C938" s="9"/>
    </row>
    <row r="939" spans="3:3" ht="12.75" x14ac:dyDescent="0.2">
      <c r="C939" s="9"/>
    </row>
    <row r="940" spans="3:3" ht="12.75" x14ac:dyDescent="0.2">
      <c r="C940" s="9"/>
    </row>
    <row r="941" spans="3:3" ht="12.75" x14ac:dyDescent="0.2">
      <c r="C941" s="9"/>
    </row>
    <row r="942" spans="3:3" ht="12.75" x14ac:dyDescent="0.2">
      <c r="C942" s="9"/>
    </row>
    <row r="943" spans="3:3" ht="12.75" x14ac:dyDescent="0.2">
      <c r="C943" s="9"/>
    </row>
    <row r="944" spans="3:3" ht="12.75" x14ac:dyDescent="0.2">
      <c r="C944" s="9"/>
    </row>
    <row r="945" spans="3:3" ht="12.75" x14ac:dyDescent="0.2">
      <c r="C945" s="9"/>
    </row>
    <row r="946" spans="3:3" ht="12.75" x14ac:dyDescent="0.2">
      <c r="C946" s="9"/>
    </row>
    <row r="947" spans="3:3" ht="12.75" x14ac:dyDescent="0.2">
      <c r="C947" s="9"/>
    </row>
    <row r="948" spans="3:3" ht="12.75" x14ac:dyDescent="0.2">
      <c r="C948" s="9"/>
    </row>
    <row r="949" spans="3:3" ht="12.75" x14ac:dyDescent="0.2">
      <c r="C949" s="9"/>
    </row>
    <row r="950" spans="3:3" ht="12.75" x14ac:dyDescent="0.2">
      <c r="C950" s="9"/>
    </row>
    <row r="951" spans="3:3" ht="12.75" x14ac:dyDescent="0.2">
      <c r="C951" s="9"/>
    </row>
    <row r="952" spans="3:3" ht="12.75" x14ac:dyDescent="0.2">
      <c r="C952" s="9"/>
    </row>
    <row r="953" spans="3:3" ht="12.75" x14ac:dyDescent="0.2">
      <c r="C953" s="9"/>
    </row>
    <row r="954" spans="3:3" ht="12.75" x14ac:dyDescent="0.2">
      <c r="C954" s="9"/>
    </row>
    <row r="955" spans="3:3" ht="12.75" x14ac:dyDescent="0.2">
      <c r="C955" s="9"/>
    </row>
    <row r="956" spans="3:3" ht="12.75" x14ac:dyDescent="0.2">
      <c r="C956" s="9"/>
    </row>
    <row r="957" spans="3:3" ht="12.75" x14ac:dyDescent="0.2">
      <c r="C957" s="9"/>
    </row>
    <row r="958" spans="3:3" ht="12.75" x14ac:dyDescent="0.2">
      <c r="C958" s="9"/>
    </row>
    <row r="959" spans="3:3" ht="12.75" x14ac:dyDescent="0.2">
      <c r="C959" s="9"/>
    </row>
    <row r="960" spans="3:3" ht="12.75" x14ac:dyDescent="0.2">
      <c r="C960" s="9"/>
    </row>
    <row r="961" spans="3:3" ht="12.75" x14ac:dyDescent="0.2">
      <c r="C961" s="9"/>
    </row>
    <row r="962" spans="3:3" ht="12.75" x14ac:dyDescent="0.2">
      <c r="C962" s="9"/>
    </row>
    <row r="963" spans="3:3" ht="12.75" x14ac:dyDescent="0.2">
      <c r="C963" s="9"/>
    </row>
    <row r="964" spans="3:3" ht="12.75" x14ac:dyDescent="0.2">
      <c r="C964" s="9"/>
    </row>
    <row r="965" spans="3:3" ht="12.75" x14ac:dyDescent="0.2">
      <c r="C965" s="9"/>
    </row>
    <row r="966" spans="3:3" ht="12.75" x14ac:dyDescent="0.2">
      <c r="C966" s="9"/>
    </row>
    <row r="967" spans="3:3" ht="12.75" x14ac:dyDescent="0.2">
      <c r="C967" s="9"/>
    </row>
    <row r="968" spans="3:3" ht="12.75" x14ac:dyDescent="0.2">
      <c r="C968" s="9"/>
    </row>
    <row r="969" spans="3:3" ht="12.75" x14ac:dyDescent="0.2">
      <c r="C969" s="9"/>
    </row>
    <row r="970" spans="3:3" ht="12.75" x14ac:dyDescent="0.2">
      <c r="C970" s="9"/>
    </row>
    <row r="971" spans="3:3" ht="12.75" x14ac:dyDescent="0.2">
      <c r="C971" s="9"/>
    </row>
    <row r="972" spans="3:3" ht="12.75" x14ac:dyDescent="0.2">
      <c r="C972" s="9"/>
    </row>
    <row r="973" spans="3:3" ht="12.75" x14ac:dyDescent="0.2">
      <c r="C973" s="9"/>
    </row>
    <row r="974" spans="3:3" ht="12.75" x14ac:dyDescent="0.2">
      <c r="C974" s="9"/>
    </row>
    <row r="975" spans="3:3" ht="12.75" x14ac:dyDescent="0.2">
      <c r="C975" s="9"/>
    </row>
    <row r="976" spans="3:3" ht="12.75" x14ac:dyDescent="0.2">
      <c r="C976" s="9"/>
    </row>
    <row r="977" spans="3:3" ht="12.75" x14ac:dyDescent="0.2">
      <c r="C977" s="9"/>
    </row>
    <row r="978" spans="3:3" ht="12.75" x14ac:dyDescent="0.2">
      <c r="C978" s="9"/>
    </row>
    <row r="979" spans="3:3" ht="12.75" x14ac:dyDescent="0.2">
      <c r="C979" s="9"/>
    </row>
    <row r="980" spans="3:3" ht="12.75" x14ac:dyDescent="0.2">
      <c r="C980" s="9"/>
    </row>
    <row r="981" spans="3:3" ht="12.75" x14ac:dyDescent="0.2">
      <c r="C981" s="9"/>
    </row>
    <row r="982" spans="3:3" ht="12.75" x14ac:dyDescent="0.2">
      <c r="C982" s="9"/>
    </row>
    <row r="983" spans="3:3" ht="12.75" x14ac:dyDescent="0.2">
      <c r="C983" s="9"/>
    </row>
    <row r="984" spans="3:3" ht="12.75" x14ac:dyDescent="0.2">
      <c r="C984" s="9"/>
    </row>
    <row r="985" spans="3:3" ht="12.75" x14ac:dyDescent="0.2">
      <c r="C985" s="9"/>
    </row>
    <row r="986" spans="3:3" ht="12.75" x14ac:dyDescent="0.2">
      <c r="C986" s="9"/>
    </row>
    <row r="987" spans="3:3" ht="12.75" x14ac:dyDescent="0.2">
      <c r="C987" s="9"/>
    </row>
    <row r="988" spans="3:3" ht="12.75" x14ac:dyDescent="0.2">
      <c r="C988" s="9"/>
    </row>
    <row r="989" spans="3:3" ht="12.75" x14ac:dyDescent="0.2">
      <c r="C989" s="9"/>
    </row>
    <row r="990" spans="3:3" ht="12.75" x14ac:dyDescent="0.2">
      <c r="C990" s="9"/>
    </row>
    <row r="991" spans="3:3" ht="12.75" x14ac:dyDescent="0.2">
      <c r="C991" s="9"/>
    </row>
    <row r="992" spans="3:3" ht="12.75" x14ac:dyDescent="0.2">
      <c r="C992" s="9"/>
    </row>
    <row r="993" spans="3:3" ht="12.75" x14ac:dyDescent="0.2">
      <c r="C993" s="9"/>
    </row>
    <row r="994" spans="3:3" ht="12.75" x14ac:dyDescent="0.2">
      <c r="C994" s="9"/>
    </row>
    <row r="995" spans="3:3" ht="12.75" x14ac:dyDescent="0.2">
      <c r="C995" s="9"/>
    </row>
    <row r="996" spans="3:3" ht="12.75" x14ac:dyDescent="0.2">
      <c r="C996" s="9"/>
    </row>
    <row r="997" spans="3:3" ht="12.75" x14ac:dyDescent="0.2">
      <c r="C997" s="9"/>
    </row>
    <row r="998" spans="3:3" ht="12.75" x14ac:dyDescent="0.2">
      <c r="C998" s="9"/>
    </row>
    <row r="999" spans="3:3" ht="12.75" x14ac:dyDescent="0.2">
      <c r="C999" s="9"/>
    </row>
    <row r="1000" spans="3:3" ht="12.75" x14ac:dyDescent="0.2">
      <c r="C100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000"/>
  <sheetViews>
    <sheetView showGridLines="0" workbookViewId="0"/>
  </sheetViews>
  <sheetFormatPr defaultColWidth="12.5703125" defaultRowHeight="15.75" customHeight="1" x14ac:dyDescent="0.2"/>
  <sheetData>
    <row r="1" spans="1:49" ht="15.75" customHeight="1" x14ac:dyDescent="0.2">
      <c r="B1" s="11" t="s">
        <v>4</v>
      </c>
      <c r="C1" s="11" t="s">
        <v>69</v>
      </c>
      <c r="AP1" s="9"/>
      <c r="AQ1" s="9"/>
      <c r="AR1" s="9"/>
      <c r="AS1" s="9"/>
      <c r="AT1" s="9"/>
      <c r="AU1" s="9"/>
      <c r="AV1" s="9"/>
      <c r="AW1" s="9"/>
    </row>
    <row r="2" spans="1:49" ht="15.75" customHeight="1" x14ac:dyDescent="0.2">
      <c r="B2" s="13">
        <v>0</v>
      </c>
      <c r="D2" s="13">
        <v>43229</v>
      </c>
      <c r="F2" s="13">
        <v>43231</v>
      </c>
      <c r="H2" s="13">
        <v>43237</v>
      </c>
      <c r="J2" s="13">
        <v>43238</v>
      </c>
      <c r="L2" s="13">
        <v>43239</v>
      </c>
      <c r="N2" s="13">
        <v>43240</v>
      </c>
      <c r="P2" s="13">
        <v>43241</v>
      </c>
      <c r="R2" s="13">
        <v>43242</v>
      </c>
      <c r="T2" s="13">
        <v>43243</v>
      </c>
      <c r="V2" s="13">
        <v>43244</v>
      </c>
      <c r="X2" s="13">
        <v>43245</v>
      </c>
      <c r="Z2" s="13">
        <v>43247</v>
      </c>
      <c r="AB2" s="13">
        <v>43248</v>
      </c>
      <c r="AD2" s="13">
        <v>43249</v>
      </c>
      <c r="AF2" s="13">
        <v>43250</v>
      </c>
      <c r="AH2" s="13">
        <v>43251</v>
      </c>
      <c r="AJ2" s="13">
        <v>43254</v>
      </c>
      <c r="AL2" s="13" t="s">
        <v>71</v>
      </c>
      <c r="AN2" s="13" t="s">
        <v>72</v>
      </c>
      <c r="AO2" s="13" t="s">
        <v>73</v>
      </c>
      <c r="AP2" s="4"/>
      <c r="AQ2" s="4"/>
      <c r="AR2" s="4"/>
      <c r="AS2" s="4"/>
      <c r="AT2" s="4"/>
      <c r="AU2" s="4"/>
      <c r="AV2" s="4"/>
      <c r="AW2" s="4"/>
    </row>
    <row r="3" spans="1:49" ht="15.75" customHeight="1" x14ac:dyDescent="0.2">
      <c r="A3" s="11" t="s">
        <v>2</v>
      </c>
      <c r="B3" t="s">
        <v>68</v>
      </c>
      <c r="C3" t="s">
        <v>70</v>
      </c>
      <c r="D3" t="s">
        <v>68</v>
      </c>
      <c r="E3" t="s">
        <v>70</v>
      </c>
      <c r="F3" t="s">
        <v>68</v>
      </c>
      <c r="G3" t="s">
        <v>70</v>
      </c>
      <c r="H3" t="s">
        <v>68</v>
      </c>
      <c r="I3" t="s">
        <v>70</v>
      </c>
      <c r="J3" t="s">
        <v>68</v>
      </c>
      <c r="K3" t="s">
        <v>70</v>
      </c>
      <c r="L3" t="s">
        <v>68</v>
      </c>
      <c r="M3" t="s">
        <v>70</v>
      </c>
      <c r="N3" t="s">
        <v>68</v>
      </c>
      <c r="O3" t="s">
        <v>70</v>
      </c>
      <c r="P3" t="s">
        <v>68</v>
      </c>
      <c r="Q3" t="s">
        <v>70</v>
      </c>
      <c r="R3" t="s">
        <v>68</v>
      </c>
      <c r="S3" t="s">
        <v>70</v>
      </c>
      <c r="T3" t="s">
        <v>68</v>
      </c>
      <c r="U3" t="s">
        <v>70</v>
      </c>
      <c r="V3" t="s">
        <v>68</v>
      </c>
      <c r="W3" t="s">
        <v>70</v>
      </c>
      <c r="X3" t="s">
        <v>68</v>
      </c>
      <c r="Y3" t="s">
        <v>70</v>
      </c>
      <c r="Z3" t="s">
        <v>68</v>
      </c>
      <c r="AA3" t="s">
        <v>70</v>
      </c>
      <c r="AB3" t="s">
        <v>68</v>
      </c>
      <c r="AC3" t="s">
        <v>70</v>
      </c>
      <c r="AD3" t="s">
        <v>68</v>
      </c>
      <c r="AE3" t="s">
        <v>70</v>
      </c>
      <c r="AF3" t="s">
        <v>68</v>
      </c>
      <c r="AG3" t="s">
        <v>70</v>
      </c>
      <c r="AH3" t="s">
        <v>68</v>
      </c>
      <c r="AI3" t="s">
        <v>70</v>
      </c>
      <c r="AJ3" t="s">
        <v>68</v>
      </c>
      <c r="AK3" t="s">
        <v>70</v>
      </c>
      <c r="AL3" t="s">
        <v>68</v>
      </c>
      <c r="AM3" t="s">
        <v>70</v>
      </c>
      <c r="AP3" s="9"/>
      <c r="AQ3" s="9"/>
      <c r="AR3" s="9"/>
      <c r="AS3" s="9"/>
      <c r="AT3" s="9"/>
      <c r="AU3" s="9"/>
      <c r="AV3" s="9"/>
      <c r="AW3" s="9"/>
    </row>
    <row r="4" spans="1:49" ht="15.75" customHeight="1" x14ac:dyDescent="0.2">
      <c r="A4" t="s">
        <v>33</v>
      </c>
      <c r="B4" s="12"/>
      <c r="C4" s="12">
        <v>0</v>
      </c>
      <c r="D4" s="12"/>
      <c r="E4" s="12">
        <v>0</v>
      </c>
      <c r="F4" s="12"/>
      <c r="G4" s="12">
        <v>0</v>
      </c>
      <c r="H4" s="12"/>
      <c r="I4" s="12">
        <v>0</v>
      </c>
      <c r="J4" s="12"/>
      <c r="K4" s="12">
        <v>0</v>
      </c>
      <c r="L4" s="12"/>
      <c r="M4" s="12">
        <v>0</v>
      </c>
      <c r="N4" s="12"/>
      <c r="O4" s="12">
        <v>0</v>
      </c>
      <c r="P4" s="12"/>
      <c r="Q4" s="12">
        <v>0</v>
      </c>
      <c r="R4" s="12"/>
      <c r="S4" s="12">
        <v>0</v>
      </c>
      <c r="T4" s="12"/>
      <c r="U4" s="12">
        <v>0</v>
      </c>
      <c r="V4" s="12">
        <v>91.5</v>
      </c>
      <c r="W4" s="12">
        <v>3.2678571428571428</v>
      </c>
      <c r="X4" s="12">
        <v>68</v>
      </c>
      <c r="Y4" s="12">
        <v>2.4285714285714284</v>
      </c>
      <c r="Z4" s="12"/>
      <c r="AA4" s="12">
        <v>0</v>
      </c>
      <c r="AB4" s="12">
        <v>95</v>
      </c>
      <c r="AC4" s="12">
        <v>3.3928571428571428</v>
      </c>
      <c r="AD4" s="12"/>
      <c r="AE4" s="12">
        <v>0</v>
      </c>
      <c r="AF4" s="12"/>
      <c r="AG4" s="12">
        <v>0</v>
      </c>
      <c r="AH4" s="12"/>
      <c r="AI4" s="12">
        <v>0</v>
      </c>
      <c r="AJ4" s="12"/>
      <c r="AK4" s="12">
        <v>0</v>
      </c>
      <c r="AL4" s="12"/>
      <c r="AM4" s="12">
        <v>0</v>
      </c>
      <c r="AN4" s="12">
        <v>254.5</v>
      </c>
      <c r="AO4" s="12">
        <v>9.0892857142857135</v>
      </c>
      <c r="AP4" s="9"/>
      <c r="AQ4" s="9"/>
      <c r="AR4" s="9"/>
      <c r="AS4" s="9"/>
      <c r="AT4" s="9"/>
      <c r="AU4" s="9"/>
      <c r="AV4" s="9"/>
      <c r="AW4" s="9"/>
    </row>
    <row r="5" spans="1:49" ht="15.75" customHeight="1" x14ac:dyDescent="0.2">
      <c r="A5" t="s">
        <v>10</v>
      </c>
      <c r="B5" s="12"/>
      <c r="C5" s="12">
        <v>0</v>
      </c>
      <c r="D5" s="12"/>
      <c r="E5" s="12">
        <v>0</v>
      </c>
      <c r="F5" s="12"/>
      <c r="G5" s="12">
        <v>0</v>
      </c>
      <c r="H5" s="12">
        <v>223</v>
      </c>
      <c r="I5" s="12">
        <v>7.9642857142857144</v>
      </c>
      <c r="J5" s="12"/>
      <c r="K5" s="12">
        <v>0</v>
      </c>
      <c r="L5" s="12"/>
      <c r="M5" s="12">
        <v>0</v>
      </c>
      <c r="N5" s="12"/>
      <c r="O5" s="12">
        <v>0</v>
      </c>
      <c r="P5" s="12">
        <v>139</v>
      </c>
      <c r="Q5" s="12">
        <v>4.9642857142857144</v>
      </c>
      <c r="R5" s="12"/>
      <c r="S5" s="12">
        <v>0</v>
      </c>
      <c r="T5" s="12"/>
      <c r="U5" s="12">
        <v>0</v>
      </c>
      <c r="V5" s="12"/>
      <c r="W5" s="12">
        <v>0</v>
      </c>
      <c r="X5" s="12"/>
      <c r="Y5" s="12">
        <v>0</v>
      </c>
      <c r="Z5" s="12"/>
      <c r="AA5" s="12">
        <v>0</v>
      </c>
      <c r="AB5" s="12"/>
      <c r="AC5" s="12">
        <v>0</v>
      </c>
      <c r="AD5" s="12"/>
      <c r="AE5" s="12">
        <v>0</v>
      </c>
      <c r="AF5" s="12"/>
      <c r="AG5" s="12">
        <v>0</v>
      </c>
      <c r="AH5" s="12"/>
      <c r="AI5" s="12">
        <v>0</v>
      </c>
      <c r="AJ5" s="12"/>
      <c r="AK5" s="12">
        <v>0</v>
      </c>
      <c r="AL5" s="12"/>
      <c r="AM5" s="12">
        <v>0</v>
      </c>
      <c r="AN5" s="12">
        <v>362</v>
      </c>
      <c r="AO5" s="12">
        <v>12.928571428571429</v>
      </c>
      <c r="AP5" s="9"/>
      <c r="AQ5" s="9"/>
      <c r="AR5" s="9"/>
      <c r="AS5" s="9"/>
      <c r="AT5" s="9"/>
      <c r="AU5" s="9"/>
      <c r="AV5" s="9"/>
      <c r="AW5" s="9"/>
    </row>
    <row r="6" spans="1:49" ht="15.75" customHeight="1" x14ac:dyDescent="0.2">
      <c r="A6" t="s">
        <v>7</v>
      </c>
      <c r="B6" s="12"/>
      <c r="C6" s="12">
        <v>0</v>
      </c>
      <c r="D6" s="12">
        <v>170.5</v>
      </c>
      <c r="E6" s="12">
        <v>6.0892857142857144</v>
      </c>
      <c r="F6" s="12">
        <v>39.5</v>
      </c>
      <c r="G6" s="12">
        <v>1.4107142857142858</v>
      </c>
      <c r="H6" s="12">
        <v>172</v>
      </c>
      <c r="I6" s="12">
        <v>6.1428571428571432</v>
      </c>
      <c r="J6" s="12">
        <v>244</v>
      </c>
      <c r="K6" s="12">
        <v>8.7142857142857135</v>
      </c>
      <c r="L6" s="12">
        <v>221.5</v>
      </c>
      <c r="M6" s="12">
        <v>7.9107142857142856</v>
      </c>
      <c r="N6" s="12">
        <v>204.5</v>
      </c>
      <c r="O6" s="12">
        <v>7.3035714285714288</v>
      </c>
      <c r="P6" s="12">
        <v>318.5</v>
      </c>
      <c r="Q6" s="12">
        <v>11.375</v>
      </c>
      <c r="R6" s="12">
        <v>178.5</v>
      </c>
      <c r="S6" s="12">
        <v>6.375</v>
      </c>
      <c r="T6" s="12">
        <v>310</v>
      </c>
      <c r="U6" s="12">
        <v>11.071428571428571</v>
      </c>
      <c r="V6" s="12">
        <v>100.5</v>
      </c>
      <c r="W6" s="12">
        <v>3.5892857142857144</v>
      </c>
      <c r="X6" s="12">
        <v>29</v>
      </c>
      <c r="Y6" s="12">
        <v>1.0357142857142858</v>
      </c>
      <c r="Z6" s="12">
        <v>237</v>
      </c>
      <c r="AA6" s="12">
        <v>8.4642857142857135</v>
      </c>
      <c r="AB6" s="12">
        <v>212.5</v>
      </c>
      <c r="AC6" s="12">
        <v>7.5892857142857144</v>
      </c>
      <c r="AD6" s="12">
        <v>212</v>
      </c>
      <c r="AE6" s="12">
        <v>7.5714285714285712</v>
      </c>
      <c r="AF6" s="12">
        <v>205</v>
      </c>
      <c r="AG6" s="12">
        <v>7.3214285714285712</v>
      </c>
      <c r="AH6" s="12">
        <v>133</v>
      </c>
      <c r="AI6" s="12">
        <v>4.75</v>
      </c>
      <c r="AJ6" s="12">
        <v>109</v>
      </c>
      <c r="AK6" s="12">
        <v>3.8928571428571428</v>
      </c>
      <c r="AL6" s="12">
        <v>871.3</v>
      </c>
      <c r="AM6" s="12">
        <v>31.11785714285714</v>
      </c>
      <c r="AN6" s="12">
        <v>3968.3</v>
      </c>
      <c r="AO6" s="12">
        <v>141.72499999999999</v>
      </c>
      <c r="AP6" s="9"/>
      <c r="AQ6" s="9"/>
      <c r="AR6" s="9"/>
      <c r="AS6" s="9"/>
      <c r="AT6" s="9"/>
      <c r="AU6" s="9"/>
      <c r="AV6" s="9"/>
      <c r="AW6" s="9"/>
    </row>
    <row r="7" spans="1:49" ht="15.75" customHeight="1" x14ac:dyDescent="0.2">
      <c r="A7" t="s">
        <v>6</v>
      </c>
      <c r="B7" s="12"/>
      <c r="C7" s="12">
        <v>0</v>
      </c>
      <c r="D7" s="12">
        <v>139</v>
      </c>
      <c r="E7" s="12">
        <v>4.9642857142857144</v>
      </c>
      <c r="F7" s="12">
        <v>48</v>
      </c>
      <c r="G7" s="12">
        <v>1.7142857142857142</v>
      </c>
      <c r="H7" s="12">
        <v>174</v>
      </c>
      <c r="I7" s="12">
        <v>6.2142857142857144</v>
      </c>
      <c r="J7" s="12">
        <v>243</v>
      </c>
      <c r="K7" s="12">
        <v>8.6785714285714288</v>
      </c>
      <c r="L7" s="12">
        <v>236.4</v>
      </c>
      <c r="M7" s="12">
        <v>8.4428571428571431</v>
      </c>
      <c r="N7" s="12">
        <v>80</v>
      </c>
      <c r="O7" s="12">
        <v>2.8571428571428572</v>
      </c>
      <c r="P7" s="12"/>
      <c r="Q7" s="12">
        <v>0</v>
      </c>
      <c r="R7" s="12"/>
      <c r="S7" s="12">
        <v>0</v>
      </c>
      <c r="T7" s="12"/>
      <c r="U7" s="12">
        <v>0</v>
      </c>
      <c r="V7" s="12"/>
      <c r="W7" s="12">
        <v>0</v>
      </c>
      <c r="X7" s="12"/>
      <c r="Y7" s="12">
        <v>0</v>
      </c>
      <c r="Z7" s="12"/>
      <c r="AA7" s="12">
        <v>0</v>
      </c>
      <c r="AB7" s="12"/>
      <c r="AC7" s="12">
        <v>0</v>
      </c>
      <c r="AD7" s="12"/>
      <c r="AE7" s="12">
        <v>0</v>
      </c>
      <c r="AF7" s="12"/>
      <c r="AG7" s="12">
        <v>0</v>
      </c>
      <c r="AH7" s="12"/>
      <c r="AI7" s="12">
        <v>0</v>
      </c>
      <c r="AJ7" s="12"/>
      <c r="AK7" s="12">
        <v>0</v>
      </c>
      <c r="AL7" s="12"/>
      <c r="AM7" s="12">
        <v>0</v>
      </c>
      <c r="AN7" s="12">
        <v>920.4</v>
      </c>
      <c r="AO7" s="12">
        <v>32.871428571428574</v>
      </c>
      <c r="AP7" s="9"/>
      <c r="AQ7" s="9"/>
      <c r="AR7" s="9"/>
      <c r="AS7" s="9"/>
      <c r="AT7" s="9"/>
      <c r="AU7" s="9"/>
      <c r="AV7" s="9"/>
      <c r="AW7" s="9"/>
    </row>
    <row r="8" spans="1:49" ht="15.75" customHeight="1" x14ac:dyDescent="0.2">
      <c r="A8" t="s">
        <v>71</v>
      </c>
      <c r="B8" s="12"/>
      <c r="C8" s="12">
        <v>0</v>
      </c>
      <c r="D8" s="12"/>
      <c r="E8" s="12">
        <v>0</v>
      </c>
      <c r="F8" s="12"/>
      <c r="G8" s="12">
        <v>0</v>
      </c>
      <c r="H8" s="12"/>
      <c r="I8" s="12">
        <v>0</v>
      </c>
      <c r="J8" s="12"/>
      <c r="K8" s="12">
        <v>0</v>
      </c>
      <c r="L8" s="12"/>
      <c r="M8" s="12">
        <v>0</v>
      </c>
      <c r="N8" s="12"/>
      <c r="O8" s="12">
        <v>0</v>
      </c>
      <c r="P8" s="12"/>
      <c r="Q8" s="12">
        <v>0</v>
      </c>
      <c r="R8" s="12"/>
      <c r="S8" s="12">
        <v>0</v>
      </c>
      <c r="T8" s="12"/>
      <c r="U8" s="12">
        <v>0</v>
      </c>
      <c r="V8" s="12"/>
      <c r="W8" s="12">
        <v>0</v>
      </c>
      <c r="X8" s="12"/>
      <c r="Y8" s="12">
        <v>0</v>
      </c>
      <c r="Z8" s="12"/>
      <c r="AA8" s="12">
        <v>0</v>
      </c>
      <c r="AB8" s="12"/>
      <c r="AC8" s="12">
        <v>0</v>
      </c>
      <c r="AD8" s="12"/>
      <c r="AE8" s="12">
        <v>0</v>
      </c>
      <c r="AF8" s="12"/>
      <c r="AG8" s="12">
        <v>0</v>
      </c>
      <c r="AH8" s="12"/>
      <c r="AI8" s="12">
        <v>0</v>
      </c>
      <c r="AJ8" s="12"/>
      <c r="AK8" s="12">
        <v>0</v>
      </c>
      <c r="AL8" s="12"/>
      <c r="AM8" s="12">
        <v>0</v>
      </c>
      <c r="AN8" s="12"/>
      <c r="AO8" s="12">
        <v>0</v>
      </c>
      <c r="AP8" s="9"/>
      <c r="AQ8" s="9"/>
      <c r="AR8" s="9"/>
      <c r="AS8" s="9"/>
      <c r="AT8" s="9"/>
      <c r="AU8" s="9"/>
      <c r="AV8" s="9"/>
      <c r="AW8" s="9"/>
    </row>
    <row r="9" spans="1:49" ht="15.75" customHeight="1" x14ac:dyDescent="0.2">
      <c r="A9" t="s">
        <v>67</v>
      </c>
      <c r="B9" s="12"/>
      <c r="C9" s="12">
        <v>0</v>
      </c>
      <c r="D9" s="12">
        <v>309.5</v>
      </c>
      <c r="E9" s="12">
        <v>11.053571428571429</v>
      </c>
      <c r="F9" s="12">
        <v>87.5</v>
      </c>
      <c r="G9" s="12">
        <v>3.125</v>
      </c>
      <c r="H9" s="12">
        <v>569</v>
      </c>
      <c r="I9" s="12">
        <v>20.321428571428573</v>
      </c>
      <c r="J9" s="12">
        <v>487</v>
      </c>
      <c r="K9" s="12">
        <v>17.392857142857142</v>
      </c>
      <c r="L9" s="12">
        <v>457.9</v>
      </c>
      <c r="M9" s="12">
        <v>16.353571428571428</v>
      </c>
      <c r="N9" s="12">
        <v>284.5</v>
      </c>
      <c r="O9" s="12">
        <v>10.160714285714286</v>
      </c>
      <c r="P9" s="12">
        <v>457.5</v>
      </c>
      <c r="Q9" s="12">
        <v>16.339285714285715</v>
      </c>
      <c r="R9" s="12">
        <v>178.5</v>
      </c>
      <c r="S9" s="12">
        <v>6.375</v>
      </c>
      <c r="T9" s="12">
        <v>310</v>
      </c>
      <c r="U9" s="12">
        <v>11.071428571428571</v>
      </c>
      <c r="V9" s="12">
        <v>192</v>
      </c>
      <c r="W9" s="12">
        <v>6.8571428571428568</v>
      </c>
      <c r="X9" s="12">
        <v>97</v>
      </c>
      <c r="Y9" s="12">
        <v>3.4642857142857144</v>
      </c>
      <c r="Z9" s="12">
        <v>237</v>
      </c>
      <c r="AA9" s="12">
        <v>8.4642857142857135</v>
      </c>
      <c r="AB9" s="12">
        <v>307.5</v>
      </c>
      <c r="AC9" s="12">
        <v>10.982142857142858</v>
      </c>
      <c r="AD9" s="12">
        <v>212</v>
      </c>
      <c r="AE9" s="12">
        <v>7.5714285714285712</v>
      </c>
      <c r="AF9" s="12">
        <v>205</v>
      </c>
      <c r="AG9" s="12">
        <v>7.3214285714285712</v>
      </c>
      <c r="AH9" s="12">
        <v>133</v>
      </c>
      <c r="AI9" s="12">
        <v>4.75</v>
      </c>
      <c r="AJ9" s="12">
        <v>109</v>
      </c>
      <c r="AK9" s="12">
        <v>3.8928571428571428</v>
      </c>
      <c r="AL9" s="12">
        <v>871.3</v>
      </c>
      <c r="AM9" s="12">
        <v>31.11785714285714</v>
      </c>
      <c r="AN9" s="12">
        <v>5505.2</v>
      </c>
      <c r="AO9" s="12">
        <v>196.6142857142857</v>
      </c>
      <c r="AP9" s="9"/>
      <c r="AQ9" s="9"/>
      <c r="AR9" s="9"/>
      <c r="AS9" s="9"/>
      <c r="AT9" s="9"/>
      <c r="AU9" s="9"/>
      <c r="AV9" s="9"/>
      <c r="AW9" s="9"/>
    </row>
    <row r="10" spans="1:49" ht="15.75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ht="15.75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ht="15.75" customHeight="1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5.7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5.75" customHeight="1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5.75" customHeight="1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ht="15.75" customHeight="1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ht="15.75" customHeight="1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ht="15.7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ht="15.75" customHeight="1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5.75" customHeight="1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</row>
    <row r="21" spans="1:49" ht="15.75" customHeight="1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</row>
    <row r="22" spans="1:49" ht="15.75" customHeight="1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</row>
    <row r="23" spans="1:49" ht="12.75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</row>
    <row r="24" spans="1:49" ht="12.75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</row>
    <row r="25" spans="1:49" ht="12.75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</row>
    <row r="26" spans="1:49" ht="12.75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</row>
    <row r="27" spans="1:49" ht="12.75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</row>
    <row r="28" spans="1:49" ht="12.75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</row>
    <row r="29" spans="1:49" ht="12.7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</row>
    <row r="30" spans="1:49" ht="12.7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</row>
    <row r="31" spans="1:49" ht="12.75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</row>
    <row r="32" spans="1:49" ht="12.7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</row>
    <row r="33" spans="1:49" ht="12.75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</row>
    <row r="34" spans="1:49" ht="12.75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</row>
    <row r="35" spans="1:49" ht="12.75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</row>
    <row r="36" spans="1:49" ht="12.75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</row>
    <row r="37" spans="1:49" ht="12.75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</row>
    <row r="38" spans="1:49" ht="12.75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ht="12.75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</row>
    <row r="40" spans="1:49" ht="12.75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</row>
    <row r="41" spans="1:49" ht="12.75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</row>
    <row r="42" spans="1:49" ht="12.75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</row>
    <row r="43" spans="1:49" ht="12.75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</row>
    <row r="44" spans="1:49" ht="12.7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2.7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</row>
    <row r="46" spans="1:49" ht="12.7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</row>
    <row r="47" spans="1:49" ht="12.7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</row>
    <row r="48" spans="1:49" ht="12.7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</row>
    <row r="49" spans="1:49" ht="12.7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</row>
    <row r="50" spans="1:49" ht="12.7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</row>
    <row r="51" spans="1:49" ht="12.7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</row>
    <row r="52" spans="1:49" ht="12.7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</row>
    <row r="53" spans="1:49" ht="12.7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</row>
    <row r="54" spans="1:49" ht="12.7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</row>
    <row r="55" spans="1:49" ht="12.7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</row>
    <row r="56" spans="1:49" ht="12.7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</row>
    <row r="57" spans="1:49" ht="12.7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</row>
    <row r="58" spans="1:49" ht="12.7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</row>
    <row r="59" spans="1:49" ht="12.7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</row>
    <row r="60" spans="1:49" ht="12.75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</row>
    <row r="61" spans="1:49" ht="12.75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</row>
    <row r="62" spans="1:49" ht="12.75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</row>
    <row r="63" spans="1:49" ht="12.75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</row>
    <row r="64" spans="1:49" ht="12.75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</row>
    <row r="65" spans="1:49" ht="12.75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</row>
    <row r="66" spans="1:49" ht="12.75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</row>
    <row r="67" spans="1:49" ht="12.75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</row>
    <row r="68" spans="1:49" ht="12.75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</row>
    <row r="69" spans="1:49" ht="12.75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</row>
    <row r="70" spans="1:49" ht="12.75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</row>
    <row r="71" spans="1:49" ht="12.75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</row>
    <row r="72" spans="1:49" ht="12.75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</row>
    <row r="73" spans="1:49" ht="12.75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</row>
    <row r="74" spans="1:49" ht="12.75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</row>
    <row r="75" spans="1:49" ht="12.75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</row>
    <row r="76" spans="1:49" ht="12.75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</row>
    <row r="77" spans="1:49" ht="12.75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</row>
    <row r="78" spans="1:49" ht="12.75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</row>
    <row r="79" spans="1:49" ht="12.75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</row>
    <row r="80" spans="1:49" ht="12.75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</row>
    <row r="81" spans="1:49" ht="12.75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ht="12.75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ht="12.75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</row>
    <row r="84" spans="1:49" ht="12.75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</row>
    <row r="85" spans="1:49" ht="12.75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</row>
    <row r="86" spans="1:49" ht="12.75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</row>
    <row r="87" spans="1:49" ht="12.75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</row>
    <row r="88" spans="1:49" ht="12.75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</row>
    <row r="89" spans="1:49" ht="12.75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</row>
    <row r="90" spans="1:49" ht="12.75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</row>
    <row r="91" spans="1:49" ht="12.75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</row>
    <row r="92" spans="1:49" ht="12.75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</row>
    <row r="93" spans="1:49" ht="12.75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</row>
    <row r="94" spans="1:49" ht="12.75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</row>
    <row r="95" spans="1:49" ht="12.75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</row>
    <row r="96" spans="1:49" ht="12.75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</row>
    <row r="97" spans="1:49" ht="12.75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</row>
    <row r="98" spans="1:49" ht="12.75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</row>
    <row r="99" spans="1:49" ht="12.75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</row>
    <row r="100" spans="1:49" ht="12.75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</row>
    <row r="101" spans="1:49" ht="12.75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</row>
    <row r="102" spans="1:49" ht="12.75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</row>
    <row r="103" spans="1:49" ht="12.75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</row>
    <row r="104" spans="1:49" ht="12.75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</row>
    <row r="105" spans="1:49" ht="12.75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</row>
    <row r="106" spans="1:49" ht="12.75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</row>
    <row r="107" spans="1:49" ht="12.75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</row>
    <row r="108" spans="1:49" ht="12.75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</row>
    <row r="109" spans="1:49" ht="12.75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</row>
    <row r="110" spans="1:49" ht="12.75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</row>
    <row r="111" spans="1:49" ht="12.75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</row>
    <row r="112" spans="1:49" ht="12.75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</row>
    <row r="113" spans="1:49" ht="12.75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</row>
    <row r="114" spans="1:49" ht="12.75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</row>
    <row r="115" spans="1:49" ht="12.75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</row>
    <row r="116" spans="1:49" ht="12.75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</row>
    <row r="117" spans="1:49" ht="12.75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</row>
    <row r="118" spans="1:49" ht="12.75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</row>
    <row r="119" spans="1:49" ht="12.75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</row>
    <row r="120" spans="1:49" ht="12.75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</row>
    <row r="121" spans="1:49" ht="12.75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</row>
    <row r="122" spans="1:49" ht="12.75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</row>
    <row r="123" spans="1:49" ht="12.75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</row>
    <row r="124" spans="1:49" ht="12.75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</row>
    <row r="125" spans="1:49" ht="12.75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</row>
    <row r="126" spans="1:49" ht="12.75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</row>
    <row r="127" spans="1:49" ht="12.75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</row>
    <row r="128" spans="1:49" ht="12.75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</row>
    <row r="129" spans="1:49" ht="12.75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</row>
    <row r="130" spans="1:49" ht="12.75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</row>
    <row r="131" spans="1:49" ht="12.75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</row>
    <row r="132" spans="1:49" ht="12.75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</row>
    <row r="133" spans="1:49" ht="12.75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</row>
    <row r="134" spans="1:49" ht="12.75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</row>
    <row r="135" spans="1:49" ht="12.75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</row>
    <row r="136" spans="1:49" ht="12.75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</row>
    <row r="137" spans="1:49" ht="12.75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</row>
    <row r="138" spans="1:49" ht="12.75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</row>
    <row r="139" spans="1:49" ht="12.75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</row>
    <row r="140" spans="1:49" ht="12.75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</row>
    <row r="141" spans="1:49" ht="12.75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</row>
    <row r="142" spans="1:49" ht="12.75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</row>
    <row r="143" spans="1:49" ht="12.75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</row>
    <row r="144" spans="1:49" ht="12.75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</row>
    <row r="145" spans="1:49" ht="12.75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</row>
    <row r="146" spans="1:49" ht="12.75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</row>
    <row r="147" spans="1:49" ht="12.75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</row>
    <row r="148" spans="1:49" ht="12.75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</row>
    <row r="149" spans="1:49" ht="12.75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</row>
    <row r="150" spans="1:49" ht="12.75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</row>
    <row r="151" spans="1:49" ht="12.75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</row>
    <row r="152" spans="1:49" ht="12.75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</row>
    <row r="153" spans="1:49" ht="12.75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</row>
    <row r="154" spans="1:49" ht="12.75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</row>
    <row r="155" spans="1:49" ht="12.75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</row>
    <row r="156" spans="1:49" ht="12.75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</row>
    <row r="157" spans="1:49" ht="12.75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</row>
    <row r="158" spans="1:49" ht="12.75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</row>
    <row r="159" spans="1:49" ht="12.75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</row>
    <row r="160" spans="1:49" ht="12.75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</row>
    <row r="161" spans="1:49" ht="12.75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</row>
    <row r="162" spans="1:49" ht="12.75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</row>
    <row r="163" spans="1:49" ht="12.75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</row>
    <row r="164" spans="1:49" ht="12.75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</row>
    <row r="165" spans="1:49" ht="12.75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</row>
    <row r="166" spans="1:49" ht="12.75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</row>
    <row r="167" spans="1:49" ht="12.75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</row>
    <row r="168" spans="1:49" ht="12.75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</row>
    <row r="169" spans="1:49" ht="12.75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</row>
    <row r="170" spans="1:49" ht="12.75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</row>
    <row r="171" spans="1:49" ht="12.75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</row>
    <row r="172" spans="1:49" ht="12.75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</row>
    <row r="173" spans="1:49" ht="12.75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</row>
    <row r="174" spans="1:49" ht="12.75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</row>
    <row r="175" spans="1:49" ht="12.75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</row>
    <row r="176" spans="1:49" ht="12.75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</row>
    <row r="177" spans="1:49" ht="12.75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</row>
    <row r="178" spans="1:49" ht="12.75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</row>
    <row r="179" spans="1:49" ht="12.75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</row>
    <row r="180" spans="1:49" ht="12.75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</row>
    <row r="181" spans="1:49" ht="12.75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</row>
    <row r="182" spans="1:49" ht="12.75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</row>
    <row r="183" spans="1:49" ht="12.75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</row>
    <row r="184" spans="1:49" ht="12.75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</row>
    <row r="185" spans="1:49" ht="12.75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</row>
    <row r="186" spans="1:49" ht="12.75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</row>
    <row r="187" spans="1:49" ht="12.75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</row>
    <row r="188" spans="1:49" ht="12.75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</row>
    <row r="189" spans="1:49" ht="12.75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</row>
    <row r="190" spans="1:49" ht="12.75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</row>
    <row r="191" spans="1:49" ht="12.75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</row>
    <row r="192" spans="1:49" ht="12.75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</row>
    <row r="193" spans="1:49" ht="12.75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</row>
    <row r="194" spans="1:49" ht="12.75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</row>
    <row r="195" spans="1:49" ht="12.75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</row>
    <row r="196" spans="1:49" ht="12.75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</row>
    <row r="197" spans="1:49" ht="12.75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</row>
    <row r="198" spans="1:49" ht="12.75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</row>
    <row r="199" spans="1:49" ht="12.75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</row>
    <row r="200" spans="1:49" ht="12.75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</row>
    <row r="201" spans="1:49" ht="12.75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</row>
    <row r="202" spans="1:49" ht="12.75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</row>
    <row r="203" spans="1:49" ht="12.75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</row>
    <row r="204" spans="1:49" ht="12.75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</row>
    <row r="205" spans="1:49" ht="12.75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</row>
    <row r="206" spans="1:49" ht="12.75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</row>
    <row r="207" spans="1:49" ht="12.75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</row>
    <row r="208" spans="1:49" ht="12.75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</row>
    <row r="209" spans="1:49" ht="12.75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</row>
    <row r="210" spans="1:49" ht="12.75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</row>
    <row r="211" spans="1:49" ht="12.75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</row>
    <row r="212" spans="1:49" ht="12.75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</row>
    <row r="213" spans="1:49" ht="12.75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</row>
    <row r="214" spans="1:49" ht="12.75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</row>
    <row r="215" spans="1:49" ht="12.75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</row>
    <row r="216" spans="1:49" ht="12.75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</row>
    <row r="217" spans="1:49" ht="12.75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</row>
    <row r="218" spans="1:49" ht="12.75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</row>
    <row r="219" spans="1:49" ht="12.75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</row>
    <row r="220" spans="1:49" ht="12.75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</row>
    <row r="221" spans="1:49" ht="12.75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</row>
    <row r="222" spans="1:49" ht="12.75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</row>
    <row r="223" spans="1:49" ht="12.75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</row>
    <row r="224" spans="1:49" ht="12.75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</row>
    <row r="225" spans="1:49" ht="12.75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</row>
    <row r="226" spans="1:49" ht="12.75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</row>
    <row r="227" spans="1:49" ht="12.75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</row>
    <row r="228" spans="1:49" ht="12.75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</row>
    <row r="229" spans="1:49" ht="12.75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</row>
    <row r="230" spans="1:49" ht="12.75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</row>
    <row r="231" spans="1:49" ht="12.75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</row>
    <row r="232" spans="1:49" ht="12.75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</row>
    <row r="233" spans="1:49" ht="12.75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</row>
    <row r="234" spans="1:49" ht="12.75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</row>
    <row r="235" spans="1:49" ht="12.75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</row>
    <row r="236" spans="1:49" ht="12.75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</row>
    <row r="237" spans="1:49" ht="12.75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</row>
    <row r="238" spans="1:49" ht="12.75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</row>
    <row r="239" spans="1:49" ht="12.75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</row>
    <row r="240" spans="1:49" ht="12.75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</row>
    <row r="241" spans="1:49" ht="12.75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</row>
    <row r="242" spans="1:49" ht="12.75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</row>
    <row r="243" spans="1:49" ht="12.75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</row>
    <row r="244" spans="1:49" ht="12.75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</row>
    <row r="245" spans="1:49" ht="12.75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</row>
    <row r="246" spans="1:49" ht="12.75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</row>
    <row r="247" spans="1:49" ht="12.75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</row>
    <row r="248" spans="1:49" ht="12.75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</row>
    <row r="249" spans="1:49" ht="12.75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</row>
    <row r="250" spans="1:49" ht="12.75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</row>
    <row r="251" spans="1:49" ht="12.75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</row>
    <row r="252" spans="1:49" ht="12.75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</row>
    <row r="253" spans="1:49" ht="12.75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</row>
    <row r="254" spans="1:49" ht="12.75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</row>
    <row r="255" spans="1:49" ht="12.75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</row>
    <row r="256" spans="1:49" ht="12.75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</row>
    <row r="257" spans="1:49" ht="12.75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</row>
    <row r="258" spans="1:49" ht="12.75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</row>
    <row r="259" spans="1:49" ht="12.75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</row>
    <row r="260" spans="1:49" ht="12.75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</row>
    <row r="261" spans="1:49" ht="12.75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</row>
    <row r="262" spans="1:49" ht="12.75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</row>
    <row r="263" spans="1:49" ht="12.75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</row>
    <row r="264" spans="1:49" ht="12.75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</row>
    <row r="265" spans="1:49" ht="12.75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</row>
    <row r="266" spans="1:49" ht="12.75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</row>
    <row r="267" spans="1:49" ht="12.75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</row>
    <row r="268" spans="1:49" ht="12.75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</row>
    <row r="269" spans="1:49" ht="12.75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</row>
    <row r="270" spans="1:49" ht="12.75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</row>
    <row r="271" spans="1:49" ht="12.75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</row>
    <row r="272" spans="1:49" ht="12.75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</row>
    <row r="273" spans="1:49" ht="12.75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</row>
    <row r="274" spans="1:49" ht="12.75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</row>
    <row r="275" spans="1:49" ht="12.75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</row>
    <row r="276" spans="1:49" ht="12.75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</row>
    <row r="277" spans="1:49" ht="12.75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</row>
    <row r="278" spans="1:49" ht="12.75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</row>
    <row r="279" spans="1:49" ht="12.75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</row>
    <row r="280" spans="1:49" ht="12.75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</row>
    <row r="281" spans="1:49" ht="12.75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</row>
    <row r="282" spans="1:49" ht="12.75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</row>
    <row r="283" spans="1:49" ht="12.75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</row>
    <row r="284" spans="1:49" ht="12.75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</row>
    <row r="285" spans="1:49" ht="12.75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</row>
    <row r="286" spans="1:49" ht="12.75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</row>
    <row r="287" spans="1:49" ht="12.75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</row>
    <row r="288" spans="1:49" ht="12.75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</row>
    <row r="289" spans="1:49" ht="12.75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</row>
    <row r="290" spans="1:49" ht="12.75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</row>
    <row r="291" spans="1:49" ht="12.75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</row>
    <row r="292" spans="1:49" ht="12.75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</row>
    <row r="293" spans="1:49" ht="12.75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</row>
    <row r="294" spans="1:49" ht="12.75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</row>
    <row r="295" spans="1:49" ht="12.75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</row>
    <row r="296" spans="1:49" ht="12.75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</row>
    <row r="297" spans="1:49" ht="12.75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</row>
    <row r="298" spans="1:49" ht="12.75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</row>
    <row r="299" spans="1:49" ht="12.75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</row>
    <row r="300" spans="1:49" ht="12.75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</row>
    <row r="301" spans="1:49" ht="12.75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</row>
    <row r="302" spans="1:49" ht="12.75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</row>
    <row r="303" spans="1:49" ht="12.75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</row>
    <row r="304" spans="1:49" ht="12.75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</row>
    <row r="305" spans="1:49" ht="12.75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</row>
    <row r="306" spans="1:49" ht="12.75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</row>
    <row r="307" spans="1:49" ht="12.75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</row>
    <row r="308" spans="1:49" ht="12.75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</row>
    <row r="309" spans="1:49" ht="12.75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</row>
    <row r="310" spans="1:49" ht="12.75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</row>
    <row r="311" spans="1:49" ht="12.75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</row>
    <row r="312" spans="1:49" ht="12.75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</row>
    <row r="313" spans="1:49" ht="12.75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</row>
    <row r="314" spans="1:49" ht="12.75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</row>
    <row r="315" spans="1:49" ht="12.75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</row>
    <row r="316" spans="1:49" ht="12.75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</row>
    <row r="317" spans="1:49" ht="12.75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</row>
    <row r="318" spans="1:49" ht="12.75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</row>
    <row r="319" spans="1:49" ht="12.75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</row>
    <row r="320" spans="1:49" ht="12.75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</row>
    <row r="321" spans="1:49" ht="12.75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</row>
    <row r="322" spans="1:49" ht="12.75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</row>
    <row r="323" spans="1:49" ht="12.75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</row>
    <row r="324" spans="1:49" ht="12.75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</row>
    <row r="325" spans="1:49" ht="12.75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</row>
    <row r="326" spans="1:49" ht="12.75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</row>
    <row r="327" spans="1:49" ht="12.75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</row>
    <row r="328" spans="1:49" ht="12.75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</row>
    <row r="329" spans="1:49" ht="12.75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</row>
    <row r="330" spans="1:49" ht="12.75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</row>
    <row r="331" spans="1:49" ht="12.75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</row>
    <row r="332" spans="1:49" ht="12.75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</row>
    <row r="333" spans="1:49" ht="12.75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</row>
    <row r="334" spans="1:49" ht="12.75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</row>
    <row r="335" spans="1:49" ht="12.75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</row>
    <row r="336" spans="1:49" ht="12.75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</row>
    <row r="337" spans="1:49" ht="12.75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</row>
    <row r="338" spans="1:49" ht="12.75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</row>
    <row r="339" spans="1:49" ht="12.75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</row>
    <row r="340" spans="1:49" ht="12.75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</row>
    <row r="341" spans="1:49" ht="12.75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</row>
    <row r="342" spans="1:49" ht="12.75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</row>
    <row r="343" spans="1:49" ht="12.75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</row>
    <row r="344" spans="1:49" ht="12.75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</row>
    <row r="345" spans="1:49" ht="12.75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</row>
    <row r="346" spans="1:49" ht="12.75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</row>
    <row r="347" spans="1:49" ht="12.75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</row>
    <row r="348" spans="1:49" ht="12.75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</row>
    <row r="349" spans="1:49" ht="12.75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</row>
    <row r="350" spans="1:49" ht="12.75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</row>
    <row r="351" spans="1:49" ht="12.75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</row>
    <row r="352" spans="1:49" ht="12.75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</row>
    <row r="353" spans="1:49" ht="12.75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</row>
    <row r="354" spans="1:49" ht="12.75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</row>
    <row r="355" spans="1:49" ht="12.75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</row>
    <row r="356" spans="1:49" ht="12.75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</row>
    <row r="357" spans="1:49" ht="12.75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</row>
    <row r="358" spans="1:49" ht="12.75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</row>
    <row r="359" spans="1:49" ht="12.75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</row>
    <row r="360" spans="1:49" ht="12.75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</row>
    <row r="361" spans="1:49" ht="12.75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</row>
    <row r="362" spans="1:49" ht="12.75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</row>
    <row r="363" spans="1:49" ht="12.75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</row>
    <row r="364" spans="1:49" ht="12.75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</row>
    <row r="365" spans="1:49" ht="12.75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</row>
    <row r="366" spans="1:49" ht="12.75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</row>
    <row r="367" spans="1:49" ht="12.75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</row>
    <row r="368" spans="1:49" ht="12.75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</row>
    <row r="369" spans="1:49" ht="12.75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</row>
    <row r="370" spans="1:49" ht="12.75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</row>
    <row r="371" spans="1:49" ht="12.75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</row>
    <row r="372" spans="1:49" ht="12.75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</row>
    <row r="373" spans="1:49" ht="12.75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</row>
    <row r="374" spans="1:49" ht="12.75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</row>
    <row r="375" spans="1:49" ht="12.75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</row>
    <row r="376" spans="1:49" ht="12.75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</row>
    <row r="377" spans="1:49" ht="12.75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</row>
    <row r="378" spans="1:49" ht="12.75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</row>
    <row r="379" spans="1:49" ht="12.75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</row>
    <row r="380" spans="1:49" ht="12.75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</row>
    <row r="381" spans="1:49" ht="12.75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</row>
    <row r="382" spans="1:49" ht="12.75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</row>
    <row r="383" spans="1:49" ht="12.75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</row>
    <row r="384" spans="1:49" ht="12.75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</row>
    <row r="385" spans="1:49" ht="12.75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</row>
    <row r="386" spans="1:49" ht="12.75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</row>
    <row r="387" spans="1:49" ht="12.75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</row>
    <row r="388" spans="1:49" ht="12.75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</row>
    <row r="389" spans="1:49" ht="12.75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</row>
    <row r="390" spans="1:49" ht="12.75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</row>
    <row r="391" spans="1:49" ht="12.75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</row>
    <row r="392" spans="1:49" ht="12.75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</row>
    <row r="393" spans="1:49" ht="12.75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</row>
    <row r="394" spans="1:49" ht="12.75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</row>
    <row r="395" spans="1:49" ht="12.75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</row>
    <row r="396" spans="1:49" ht="12.75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</row>
    <row r="397" spans="1:49" ht="12.75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</row>
    <row r="398" spans="1:49" ht="12.75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</row>
    <row r="399" spans="1:49" ht="12.75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</row>
    <row r="400" spans="1:49" ht="12.75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</row>
    <row r="401" spans="1:49" ht="12.75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</row>
    <row r="402" spans="1:49" ht="12.75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</row>
    <row r="403" spans="1:49" ht="12.75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</row>
    <row r="404" spans="1:49" ht="12.75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</row>
    <row r="405" spans="1:49" ht="12.75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</row>
    <row r="406" spans="1:49" ht="12.75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</row>
    <row r="407" spans="1:49" ht="12.75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</row>
    <row r="408" spans="1:49" ht="12.75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</row>
    <row r="409" spans="1:49" ht="12.75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</row>
    <row r="410" spans="1:49" ht="12.75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</row>
    <row r="411" spans="1:49" ht="12.75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</row>
    <row r="412" spans="1:49" ht="12.75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</row>
    <row r="413" spans="1:49" ht="12.75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</row>
    <row r="414" spans="1:49" ht="12.75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</row>
    <row r="415" spans="1:49" ht="12.75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</row>
    <row r="416" spans="1:49" ht="12.75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</row>
    <row r="417" spans="1:49" ht="12.75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</row>
    <row r="418" spans="1:49" ht="12.75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</row>
    <row r="419" spans="1:49" ht="12.75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</row>
    <row r="420" spans="1:49" ht="12.75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</row>
    <row r="421" spans="1:49" ht="12.75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</row>
    <row r="422" spans="1:49" ht="12.75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</row>
    <row r="423" spans="1:49" ht="12.75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</row>
    <row r="424" spans="1:49" ht="12.75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</row>
    <row r="425" spans="1:49" ht="12.75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</row>
    <row r="426" spans="1:49" ht="12.75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</row>
    <row r="427" spans="1:49" ht="12.75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</row>
    <row r="428" spans="1:49" ht="12.75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</row>
    <row r="429" spans="1:49" ht="12.75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</row>
    <row r="430" spans="1:49" ht="12.75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</row>
    <row r="431" spans="1:49" ht="12.75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</row>
    <row r="432" spans="1:49" ht="12.75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</row>
    <row r="433" spans="1:49" ht="12.75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</row>
    <row r="434" spans="1:49" ht="12.75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</row>
    <row r="435" spans="1:49" ht="12.75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</row>
    <row r="436" spans="1:49" ht="12.75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</row>
    <row r="437" spans="1:49" ht="12.75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</row>
    <row r="438" spans="1:49" ht="12.75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</row>
    <row r="439" spans="1:49" ht="12.75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</row>
    <row r="440" spans="1:49" ht="12.75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</row>
    <row r="441" spans="1:49" ht="12.75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</row>
    <row r="442" spans="1:49" ht="12.75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</row>
    <row r="443" spans="1:49" ht="12.75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</row>
    <row r="444" spans="1:49" ht="12.75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</row>
    <row r="445" spans="1:49" ht="12.75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</row>
    <row r="446" spans="1:49" ht="12.75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</row>
    <row r="447" spans="1:49" ht="12.75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</row>
    <row r="448" spans="1:49" ht="12.75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</row>
    <row r="449" spans="1:49" ht="12.75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</row>
    <row r="450" spans="1:49" ht="12.75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</row>
    <row r="451" spans="1:49" ht="12.75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</row>
    <row r="452" spans="1:49" ht="12.75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</row>
    <row r="453" spans="1:49" ht="12.75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</row>
    <row r="454" spans="1:49" ht="12.75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</row>
    <row r="455" spans="1:49" ht="12.75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</row>
    <row r="456" spans="1:49" ht="12.75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</row>
    <row r="457" spans="1:49" ht="12.75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</row>
    <row r="458" spans="1:49" ht="12.75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</row>
    <row r="459" spans="1:49" ht="12.75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</row>
    <row r="460" spans="1:49" ht="12.75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</row>
    <row r="461" spans="1:49" ht="12.75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</row>
    <row r="462" spans="1:49" ht="12.75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</row>
    <row r="463" spans="1:49" ht="12.75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</row>
    <row r="464" spans="1:49" ht="12.75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</row>
    <row r="465" spans="1:49" ht="12.75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</row>
    <row r="466" spans="1:49" ht="12.75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</row>
    <row r="467" spans="1:49" ht="12.75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</row>
    <row r="468" spans="1:49" ht="12.75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</row>
    <row r="469" spans="1:49" ht="12.75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</row>
    <row r="470" spans="1:49" ht="12.75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</row>
    <row r="471" spans="1:49" ht="12.75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</row>
    <row r="472" spans="1:49" ht="12.75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</row>
    <row r="473" spans="1:49" ht="12.75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</row>
    <row r="474" spans="1:49" ht="12.75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</row>
    <row r="475" spans="1:49" ht="12.75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</row>
    <row r="476" spans="1:49" ht="12.75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</row>
    <row r="477" spans="1:49" ht="12.75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</row>
    <row r="478" spans="1:49" ht="12.75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</row>
    <row r="479" spans="1:49" ht="12.75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</row>
    <row r="480" spans="1:49" ht="12.75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</row>
    <row r="481" spans="1:49" ht="12.75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</row>
    <row r="482" spans="1:49" ht="12.75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</row>
    <row r="483" spans="1:49" ht="12.75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</row>
    <row r="484" spans="1:49" ht="12.75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</row>
    <row r="485" spans="1:49" ht="12.75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</row>
    <row r="486" spans="1:49" ht="12.75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</row>
    <row r="487" spans="1:49" ht="12.75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</row>
    <row r="488" spans="1:49" ht="12.75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</row>
    <row r="489" spans="1:49" ht="12.75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</row>
    <row r="490" spans="1:49" ht="12.75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</row>
    <row r="491" spans="1:49" ht="12.75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</row>
    <row r="492" spans="1:49" ht="12.75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</row>
    <row r="493" spans="1:49" ht="12.75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</row>
    <row r="494" spans="1:49" ht="12.75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</row>
    <row r="495" spans="1:49" ht="12.75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</row>
    <row r="496" spans="1:49" ht="12.75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</row>
    <row r="497" spans="1:49" ht="12.75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</row>
    <row r="498" spans="1:49" ht="12.75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</row>
    <row r="499" spans="1:49" ht="12.75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</row>
    <row r="500" spans="1:49" ht="12.75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</row>
    <row r="501" spans="1:49" ht="12.75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</row>
    <row r="502" spans="1:49" ht="12.75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</row>
    <row r="503" spans="1:49" ht="12.75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</row>
    <row r="504" spans="1:49" ht="12.75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</row>
    <row r="505" spans="1:49" ht="12.75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</row>
    <row r="506" spans="1:49" ht="12.75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</row>
    <row r="507" spans="1:49" ht="12.75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</row>
    <row r="508" spans="1:49" ht="12.75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</row>
    <row r="509" spans="1:49" ht="12.75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</row>
    <row r="510" spans="1:49" ht="12.75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</row>
    <row r="511" spans="1:49" ht="12.75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</row>
    <row r="512" spans="1:49" ht="12.75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</row>
    <row r="513" spans="1:49" ht="12.75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</row>
    <row r="514" spans="1:49" ht="12.75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</row>
    <row r="515" spans="1:49" ht="12.75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</row>
    <row r="516" spans="1:49" ht="12.75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</row>
    <row r="517" spans="1:49" ht="12.75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</row>
    <row r="518" spans="1:49" ht="12.75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</row>
    <row r="519" spans="1:49" ht="12.75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</row>
    <row r="520" spans="1:49" ht="12.75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</row>
    <row r="521" spans="1:49" ht="12.75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</row>
    <row r="522" spans="1:49" ht="12.75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</row>
    <row r="523" spans="1:49" ht="12.75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</row>
    <row r="524" spans="1:49" ht="12.75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</row>
    <row r="525" spans="1:49" ht="12.75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</row>
    <row r="526" spans="1:49" ht="12.75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</row>
    <row r="527" spans="1:49" ht="12.75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</row>
    <row r="528" spans="1:49" ht="12.75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</row>
    <row r="529" spans="1:49" ht="12.75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</row>
    <row r="530" spans="1:49" ht="12.75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</row>
    <row r="531" spans="1:49" ht="12.75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</row>
    <row r="532" spans="1:49" ht="12.75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</row>
    <row r="533" spans="1:49" ht="12.75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</row>
    <row r="534" spans="1:49" ht="12.75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</row>
    <row r="535" spans="1:49" ht="12.75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</row>
    <row r="536" spans="1:49" ht="12.75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</row>
    <row r="537" spans="1:49" ht="12.75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</row>
    <row r="538" spans="1:49" ht="12.75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</row>
    <row r="539" spans="1:49" ht="12.75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</row>
    <row r="540" spans="1:49" ht="12.75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</row>
    <row r="541" spans="1:49" ht="12.75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</row>
    <row r="542" spans="1:49" ht="12.75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</row>
    <row r="543" spans="1:49" ht="12.75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</row>
    <row r="544" spans="1:49" ht="12.75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</row>
    <row r="545" spans="1:49" ht="12.75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</row>
    <row r="546" spans="1:49" ht="12.75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</row>
    <row r="547" spans="1:49" ht="12.75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</row>
    <row r="548" spans="1:49" ht="12.75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</row>
    <row r="549" spans="1:49" ht="12.75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</row>
    <row r="550" spans="1:49" ht="12.75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</row>
    <row r="551" spans="1:49" ht="12.75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</row>
    <row r="552" spans="1:49" ht="12.75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</row>
    <row r="553" spans="1:49" ht="12.75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</row>
    <row r="554" spans="1:49" ht="12.75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</row>
    <row r="555" spans="1:49" ht="12.75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</row>
    <row r="556" spans="1:49" ht="12.75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</row>
    <row r="557" spans="1:49" ht="12.75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</row>
    <row r="558" spans="1:49" ht="12.75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</row>
    <row r="559" spans="1:49" ht="12.75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</row>
    <row r="560" spans="1:49" ht="12.75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</row>
    <row r="561" spans="1:49" ht="12.75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</row>
    <row r="562" spans="1:49" ht="12.75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</row>
    <row r="563" spans="1:49" ht="12.75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</row>
    <row r="564" spans="1:49" ht="12.75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</row>
    <row r="565" spans="1:49" ht="12.75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</row>
    <row r="566" spans="1:49" ht="12.75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</row>
    <row r="567" spans="1:49" ht="12.75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</row>
    <row r="568" spans="1:49" ht="12.75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</row>
    <row r="569" spans="1:49" ht="12.75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</row>
    <row r="570" spans="1:49" ht="12.75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</row>
    <row r="571" spans="1:49" ht="12.75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</row>
    <row r="572" spans="1:49" ht="12.75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</row>
    <row r="573" spans="1:49" ht="12.75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</row>
    <row r="574" spans="1:49" ht="12.75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</row>
    <row r="575" spans="1:49" ht="12.75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</row>
    <row r="576" spans="1:49" ht="12.75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</row>
    <row r="577" spans="1:49" ht="12.75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</row>
    <row r="578" spans="1:49" ht="12.75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</row>
    <row r="579" spans="1:49" ht="12.75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</row>
    <row r="580" spans="1:49" ht="12.75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</row>
    <row r="581" spans="1:49" ht="12.75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</row>
    <row r="582" spans="1:49" ht="12.75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</row>
    <row r="583" spans="1:49" ht="12.75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</row>
    <row r="584" spans="1:49" ht="12.75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</row>
    <row r="585" spans="1:49" ht="12.75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</row>
    <row r="586" spans="1:49" ht="12.75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</row>
    <row r="587" spans="1:49" ht="12.75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</row>
    <row r="588" spans="1:49" ht="12.75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</row>
    <row r="589" spans="1:49" ht="12.75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</row>
    <row r="590" spans="1:49" ht="12.75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</row>
    <row r="591" spans="1:49" ht="12.75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</row>
    <row r="592" spans="1:49" ht="12.75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</row>
    <row r="593" spans="1:49" ht="12.75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</row>
    <row r="594" spans="1:49" ht="12.75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</row>
    <row r="595" spans="1:49" ht="12.75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</row>
    <row r="596" spans="1:49" ht="12.75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</row>
    <row r="597" spans="1:49" ht="12.75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</row>
    <row r="598" spans="1:49" ht="12.75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</row>
    <row r="599" spans="1:49" ht="12.75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</row>
    <row r="600" spans="1:49" ht="12.75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</row>
    <row r="601" spans="1:49" ht="12.75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</row>
    <row r="602" spans="1:49" ht="12.75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</row>
    <row r="603" spans="1:49" ht="12.75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</row>
    <row r="604" spans="1:49" ht="12.75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</row>
    <row r="605" spans="1:49" ht="12.75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</row>
    <row r="606" spans="1:49" ht="12.75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</row>
    <row r="607" spans="1:49" ht="12.75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</row>
    <row r="608" spans="1:49" ht="12.75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</row>
    <row r="609" spans="1:49" ht="12.75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</row>
    <row r="610" spans="1:49" ht="12.75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</row>
    <row r="611" spans="1:49" ht="12.75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</row>
    <row r="612" spans="1:49" ht="12.75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</row>
    <row r="613" spans="1:49" ht="12.75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</row>
    <row r="614" spans="1:49" ht="12.75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</row>
    <row r="615" spans="1:49" ht="12.75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</row>
    <row r="616" spans="1:49" ht="12.75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</row>
    <row r="617" spans="1:49" ht="12.75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</row>
    <row r="618" spans="1:49" ht="12.75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</row>
    <row r="619" spans="1:49" ht="12.75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</row>
    <row r="620" spans="1:49" ht="12.75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</row>
    <row r="621" spans="1:49" ht="12.75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</row>
    <row r="622" spans="1:49" ht="12.75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</row>
    <row r="623" spans="1:49" ht="12.75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</row>
    <row r="624" spans="1:49" ht="12.75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</row>
    <row r="625" spans="1:49" ht="12.75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</row>
    <row r="626" spans="1:49" ht="12.75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</row>
    <row r="627" spans="1:49" ht="12.75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</row>
    <row r="628" spans="1:49" ht="12.75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</row>
    <row r="629" spans="1:49" ht="12.75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</row>
    <row r="630" spans="1:49" ht="12.75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</row>
    <row r="631" spans="1:49" ht="12.75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</row>
    <row r="632" spans="1:49" ht="12.75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</row>
    <row r="633" spans="1:49" ht="12.75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</row>
    <row r="634" spans="1:49" ht="12.75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</row>
    <row r="635" spans="1:49" ht="12.75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</row>
    <row r="636" spans="1:49" ht="12.75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</row>
    <row r="637" spans="1:49" ht="12.75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</row>
    <row r="638" spans="1:49" ht="12.75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</row>
    <row r="639" spans="1:49" ht="12.75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</row>
    <row r="640" spans="1:49" ht="12.75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</row>
    <row r="641" spans="1:49" ht="12.75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</row>
    <row r="642" spans="1:49" ht="12.75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</row>
    <row r="643" spans="1:49" ht="12.75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</row>
    <row r="644" spans="1:49" ht="12.75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</row>
    <row r="645" spans="1:49" ht="12.75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</row>
    <row r="646" spans="1:49" ht="12.75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</row>
    <row r="647" spans="1:49" ht="12.75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</row>
    <row r="648" spans="1:49" ht="12.75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</row>
    <row r="649" spans="1:49" ht="12.75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</row>
    <row r="650" spans="1:49" ht="12.75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</row>
    <row r="651" spans="1:49" ht="12.75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</row>
    <row r="652" spans="1:49" ht="12.75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</row>
    <row r="653" spans="1:49" ht="12.75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</row>
    <row r="654" spans="1:49" ht="12.75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</row>
    <row r="655" spans="1:49" ht="12.75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</row>
    <row r="656" spans="1:49" ht="12.75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</row>
    <row r="657" spans="1:49" ht="12.75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</row>
    <row r="658" spans="1:49" ht="12.75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</row>
    <row r="659" spans="1:49" ht="12.75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</row>
    <row r="660" spans="1:49" ht="12.75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</row>
    <row r="661" spans="1:49" ht="12.75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</row>
    <row r="662" spans="1:49" ht="12.75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</row>
    <row r="663" spans="1:49" ht="12.75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</row>
    <row r="664" spans="1:49" ht="12.75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</row>
    <row r="665" spans="1:49" ht="12.75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</row>
    <row r="666" spans="1:49" ht="12.75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</row>
    <row r="667" spans="1:49" ht="12.75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</row>
    <row r="668" spans="1:49" ht="12.75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</row>
    <row r="669" spans="1:49" ht="12.75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</row>
    <row r="670" spans="1:49" ht="12.75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</row>
    <row r="671" spans="1:49" ht="12.75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</row>
    <row r="672" spans="1:49" ht="12.75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</row>
    <row r="673" spans="1:49" ht="12.75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</row>
    <row r="674" spans="1:49" ht="12.75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</row>
    <row r="675" spans="1:49" ht="12.75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</row>
    <row r="676" spans="1:49" ht="12.75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</row>
    <row r="677" spans="1:49" ht="12.75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</row>
    <row r="678" spans="1:49" ht="12.75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</row>
    <row r="679" spans="1:49" ht="12.75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</row>
    <row r="680" spans="1:49" ht="12.75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</row>
    <row r="681" spans="1:49" ht="12.75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</row>
    <row r="682" spans="1:49" ht="12.75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</row>
    <row r="683" spans="1:49" ht="12.75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</row>
    <row r="684" spans="1:49" ht="12.75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</row>
    <row r="685" spans="1:49" ht="12.75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</row>
    <row r="686" spans="1:49" ht="12.75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</row>
    <row r="687" spans="1:49" ht="12.75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</row>
    <row r="688" spans="1:49" ht="12.75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</row>
    <row r="689" spans="1:49" ht="12.75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</row>
    <row r="690" spans="1:49" ht="12.75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</row>
    <row r="691" spans="1:49" ht="12.75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</row>
    <row r="692" spans="1:49" ht="12.75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</row>
    <row r="693" spans="1:49" ht="12.75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</row>
    <row r="694" spans="1:49" ht="12.75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</row>
    <row r="695" spans="1:49" ht="12.75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</row>
    <row r="696" spans="1:49" ht="12.75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</row>
    <row r="697" spans="1:49" ht="12.75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</row>
    <row r="698" spans="1:49" ht="12.75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</row>
    <row r="699" spans="1:49" ht="12.75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</row>
    <row r="700" spans="1:49" ht="12.75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</row>
    <row r="701" spans="1:49" ht="12.75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</row>
    <row r="702" spans="1:49" ht="12.75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</row>
    <row r="703" spans="1:49" ht="12.75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</row>
    <row r="704" spans="1:49" ht="12.75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</row>
    <row r="705" spans="1:49" ht="12.75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</row>
    <row r="706" spans="1:49" ht="12.75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</row>
    <row r="707" spans="1:49" ht="12.75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</row>
    <row r="708" spans="1:49" ht="12.75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</row>
    <row r="709" spans="1:49" ht="12.75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</row>
    <row r="710" spans="1:49" ht="12.75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</row>
    <row r="711" spans="1:49" ht="12.75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</row>
    <row r="712" spans="1:49" ht="12.75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</row>
    <row r="713" spans="1:49" ht="12.75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</row>
    <row r="714" spans="1:49" ht="12.75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</row>
    <row r="715" spans="1:49" ht="12.75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</row>
    <row r="716" spans="1:49" ht="12.75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</row>
    <row r="717" spans="1:49" ht="12.75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</row>
    <row r="718" spans="1:49" ht="12.75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</row>
    <row r="719" spans="1:49" ht="12.75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</row>
    <row r="720" spans="1:49" ht="12.75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</row>
    <row r="721" spans="1:49" ht="12.75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</row>
    <row r="722" spans="1:49" ht="12.75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</row>
    <row r="723" spans="1:49" ht="12.75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</row>
    <row r="724" spans="1:49" ht="12.75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</row>
    <row r="725" spans="1:49" ht="12.75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</row>
    <row r="726" spans="1:49" ht="12.75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</row>
    <row r="727" spans="1:49" ht="12.75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</row>
    <row r="728" spans="1:49" ht="12.75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</row>
    <row r="729" spans="1:49" ht="12.75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</row>
    <row r="730" spans="1:49" ht="12.75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</row>
    <row r="731" spans="1:49" ht="12.75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</row>
    <row r="732" spans="1:49" ht="12.75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</row>
    <row r="733" spans="1:49" ht="12.75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</row>
    <row r="734" spans="1:49" ht="12.75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</row>
    <row r="735" spans="1:49" ht="12.75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</row>
    <row r="736" spans="1:49" ht="12.75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</row>
    <row r="737" spans="1:49" ht="12.75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</row>
    <row r="738" spans="1:49" ht="12.75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</row>
    <row r="739" spans="1:49" ht="12.75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</row>
    <row r="740" spans="1:49" ht="12.75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</row>
    <row r="741" spans="1:49" ht="12.75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</row>
    <row r="742" spans="1:49" ht="12.75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</row>
    <row r="743" spans="1:49" ht="12.75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</row>
    <row r="744" spans="1:49" ht="12.75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</row>
    <row r="745" spans="1:49" ht="12.75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</row>
    <row r="746" spans="1:49" ht="12.75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</row>
    <row r="747" spans="1:49" ht="12.75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</row>
    <row r="748" spans="1:49" ht="12.75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</row>
    <row r="749" spans="1:49" ht="12.75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</row>
    <row r="750" spans="1:49" ht="12.75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</row>
    <row r="751" spans="1:49" ht="12.75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</row>
    <row r="752" spans="1:49" ht="12.75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</row>
    <row r="753" spans="1:49" ht="12.75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</row>
    <row r="754" spans="1:49" ht="12.75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</row>
    <row r="755" spans="1:49" ht="12.75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</row>
    <row r="756" spans="1:49" ht="12.75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</row>
    <row r="757" spans="1:49" ht="12.75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</row>
    <row r="758" spans="1:49" ht="12.75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</row>
    <row r="759" spans="1:49" ht="12.75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</row>
    <row r="760" spans="1:49" ht="12.75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</row>
    <row r="761" spans="1:49" ht="12.75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</row>
    <row r="762" spans="1:49" ht="12.75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</row>
    <row r="763" spans="1:49" ht="12.75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</row>
    <row r="764" spans="1:49" ht="12.75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</row>
    <row r="765" spans="1:49" ht="12.75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</row>
    <row r="766" spans="1:49" ht="12.75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</row>
    <row r="767" spans="1:49" ht="12.75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</row>
    <row r="768" spans="1:49" ht="12.75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</row>
    <row r="769" spans="1:49" ht="12.75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</row>
    <row r="770" spans="1:49" ht="12.75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</row>
    <row r="771" spans="1:49" ht="12.75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</row>
    <row r="772" spans="1:49" ht="12.75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</row>
    <row r="773" spans="1:49" ht="12.75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</row>
    <row r="774" spans="1:49" ht="12.75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</row>
    <row r="775" spans="1:49" ht="12.75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</row>
    <row r="776" spans="1:49" ht="12.75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</row>
    <row r="777" spans="1:49" ht="12.75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</row>
    <row r="778" spans="1:49" ht="12.75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</row>
    <row r="779" spans="1:49" ht="12.75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</row>
    <row r="780" spans="1:49" ht="12.75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</row>
    <row r="781" spans="1:49" ht="12.75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</row>
    <row r="782" spans="1:49" ht="12.75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</row>
    <row r="783" spans="1:49" ht="12.75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</row>
    <row r="784" spans="1:49" ht="12.75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</row>
    <row r="785" spans="1:49" ht="12.75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</row>
    <row r="786" spans="1:49" ht="12.75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</row>
    <row r="787" spans="1:49" ht="12.75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</row>
    <row r="788" spans="1:49" ht="12.75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</row>
    <row r="789" spans="1:49" ht="12.75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</row>
    <row r="790" spans="1:49" ht="12.75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</row>
    <row r="791" spans="1:49" ht="12.75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</row>
    <row r="792" spans="1:49" ht="12.75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</row>
    <row r="793" spans="1:49" ht="12.75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</row>
    <row r="794" spans="1:49" ht="12.75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</row>
    <row r="795" spans="1:49" ht="12.75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</row>
    <row r="796" spans="1:49" ht="12.75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</row>
    <row r="797" spans="1:49" ht="12.75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</row>
    <row r="798" spans="1:49" ht="12.75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</row>
    <row r="799" spans="1:49" ht="12.75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</row>
    <row r="800" spans="1:49" ht="12.75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</row>
    <row r="801" spans="1:49" ht="12.75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</row>
    <row r="802" spans="1:49" ht="12.75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</row>
    <row r="803" spans="1:49" ht="12.75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</row>
    <row r="804" spans="1:49" ht="12.75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</row>
    <row r="805" spans="1:49" ht="12.75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</row>
    <row r="806" spans="1:49" ht="12.75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</row>
    <row r="807" spans="1:49" ht="12.75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</row>
    <row r="808" spans="1:49" ht="12.75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</row>
    <row r="809" spans="1:49" ht="12.75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</row>
    <row r="810" spans="1:49" ht="12.75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</row>
    <row r="811" spans="1:49" ht="12.75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</row>
    <row r="812" spans="1:49" ht="12.75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</row>
    <row r="813" spans="1:49" ht="12.75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</row>
    <row r="814" spans="1:49" ht="12.75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</row>
    <row r="815" spans="1:49" ht="12.75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</row>
    <row r="816" spans="1:49" ht="12.75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</row>
    <row r="817" spans="1:49" ht="12.75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</row>
    <row r="818" spans="1:49" ht="12.75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</row>
    <row r="819" spans="1:49" ht="12.75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</row>
    <row r="820" spans="1:49" ht="12.75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</row>
    <row r="821" spans="1:49" ht="12.75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</row>
    <row r="822" spans="1:49" ht="12.75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</row>
    <row r="823" spans="1:49" ht="12.75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</row>
    <row r="824" spans="1:49" ht="12.75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</row>
    <row r="825" spans="1:49" ht="12.75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</row>
    <row r="826" spans="1:49" ht="12.75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</row>
    <row r="827" spans="1:49" ht="12.75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</row>
    <row r="828" spans="1:49" ht="12.75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</row>
    <row r="829" spans="1:49" ht="12.75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</row>
    <row r="830" spans="1:49" ht="12.75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</row>
    <row r="831" spans="1:49" ht="12.75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</row>
    <row r="832" spans="1:49" ht="12.75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</row>
    <row r="833" spans="1:49" ht="12.75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</row>
    <row r="834" spans="1:49" ht="12.75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</row>
    <row r="835" spans="1:49" ht="12.75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</row>
    <row r="836" spans="1:49" ht="12.75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</row>
    <row r="837" spans="1:49" ht="12.75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</row>
    <row r="838" spans="1:49" ht="12.75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</row>
    <row r="839" spans="1:49" ht="12.75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</row>
    <row r="840" spans="1:49" ht="12.75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</row>
    <row r="841" spans="1:49" ht="12.75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</row>
    <row r="842" spans="1:49" ht="12.75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</row>
    <row r="843" spans="1:49" ht="12.75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</row>
    <row r="844" spans="1:49" ht="12.75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</row>
    <row r="845" spans="1:49" ht="12.75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</row>
    <row r="846" spans="1:49" ht="12.75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</row>
    <row r="847" spans="1:49" ht="12.75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</row>
    <row r="848" spans="1:49" ht="12.75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</row>
    <row r="849" spans="1:49" ht="12.75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</row>
    <row r="850" spans="1:49" ht="12.75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</row>
    <row r="851" spans="1:49" ht="12.75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</row>
    <row r="852" spans="1:49" ht="12.75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</row>
    <row r="853" spans="1:49" ht="12.75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</row>
    <row r="854" spans="1:49" ht="12.75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</row>
    <row r="855" spans="1:49" ht="12.75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</row>
    <row r="856" spans="1:49" ht="12.75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</row>
    <row r="857" spans="1:49" ht="12.75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</row>
    <row r="858" spans="1:49" ht="12.75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</row>
    <row r="859" spans="1:49" ht="12.75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</row>
    <row r="860" spans="1:49" ht="12.75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</row>
    <row r="861" spans="1:49" ht="12.75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</row>
    <row r="862" spans="1:49" ht="12.75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</row>
    <row r="863" spans="1:49" ht="12.75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</row>
    <row r="864" spans="1:49" ht="12.75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</row>
    <row r="865" spans="1:49" ht="12.75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</row>
    <row r="866" spans="1:49" ht="12.75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</row>
    <row r="867" spans="1:49" ht="12.75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</row>
    <row r="868" spans="1:49" ht="12.75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</row>
    <row r="869" spans="1:49" ht="12.75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</row>
    <row r="870" spans="1:49" ht="12.75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</row>
    <row r="871" spans="1:49" ht="12.75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</row>
    <row r="872" spans="1:49" ht="12.75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</row>
    <row r="873" spans="1:49" ht="12.75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</row>
    <row r="874" spans="1:49" ht="12.75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</row>
    <row r="875" spans="1:49" ht="12.75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</row>
    <row r="876" spans="1:49" ht="12.75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</row>
    <row r="877" spans="1:49" ht="12.75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</row>
    <row r="878" spans="1:49" ht="12.75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</row>
    <row r="879" spans="1:49" ht="12.75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</row>
    <row r="880" spans="1:49" ht="12.75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</row>
    <row r="881" spans="1:49" ht="12.75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</row>
    <row r="882" spans="1:49" ht="12.75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</row>
    <row r="883" spans="1:49" ht="12.75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</row>
    <row r="884" spans="1:49" ht="12.75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</row>
    <row r="885" spans="1:49" ht="12.75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</row>
    <row r="886" spans="1:49" ht="12.75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</row>
    <row r="887" spans="1:49" ht="12.75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</row>
    <row r="888" spans="1:49" ht="12.75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</row>
    <row r="889" spans="1:49" ht="12.75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</row>
    <row r="890" spans="1:49" ht="12.75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</row>
    <row r="891" spans="1:49" ht="12.75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</row>
    <row r="892" spans="1:49" ht="12.75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</row>
    <row r="893" spans="1:49" ht="12.75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</row>
    <row r="894" spans="1:49" ht="12.75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</row>
    <row r="895" spans="1:49" ht="12.75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</row>
    <row r="896" spans="1:49" ht="12.75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</row>
    <row r="897" spans="1:49" ht="12.75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</row>
    <row r="898" spans="1:49" ht="12.75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</row>
    <row r="899" spans="1:49" ht="12.75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</row>
    <row r="900" spans="1:49" ht="12.75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</row>
    <row r="901" spans="1:49" ht="12.75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</row>
    <row r="902" spans="1:49" ht="12.75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</row>
    <row r="903" spans="1:49" ht="12.75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</row>
    <row r="904" spans="1:49" ht="12.75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</row>
    <row r="905" spans="1:49" ht="12.75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</row>
    <row r="906" spans="1:49" ht="12.75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</row>
    <row r="907" spans="1:49" ht="12.75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</row>
    <row r="908" spans="1:49" ht="12.75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</row>
    <row r="909" spans="1:49" ht="12.75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</row>
    <row r="910" spans="1:49" ht="12.75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</row>
    <row r="911" spans="1:49" ht="12.75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</row>
    <row r="912" spans="1:49" ht="12.75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</row>
    <row r="913" spans="1:49" ht="12.75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</row>
    <row r="914" spans="1:49" ht="12.75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</row>
    <row r="915" spans="1:49" ht="12.75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</row>
    <row r="916" spans="1:49" ht="12.75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</row>
    <row r="917" spans="1:49" ht="12.75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</row>
    <row r="918" spans="1:49" ht="12.75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</row>
    <row r="919" spans="1:49" ht="12.75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</row>
    <row r="920" spans="1:49" ht="12.75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</row>
    <row r="921" spans="1:49" ht="12.75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</row>
    <row r="922" spans="1:49" ht="12.75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</row>
    <row r="923" spans="1:49" ht="12.75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</row>
    <row r="924" spans="1:49" ht="12.75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</row>
    <row r="925" spans="1:49" ht="12.75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</row>
    <row r="926" spans="1:49" ht="12.75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</row>
    <row r="927" spans="1:49" ht="12.75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</row>
    <row r="928" spans="1:49" ht="12.75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</row>
    <row r="929" spans="1:49" ht="12.75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</row>
    <row r="930" spans="1:49" ht="12.75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</row>
    <row r="931" spans="1:49" ht="12.75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</row>
    <row r="932" spans="1:49" ht="12.75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</row>
    <row r="933" spans="1:49" ht="12.75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</row>
    <row r="934" spans="1:49" ht="12.75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</row>
    <row r="935" spans="1:49" ht="12.75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</row>
    <row r="936" spans="1:49" ht="12.75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</row>
    <row r="937" spans="1:49" ht="12.75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</row>
    <row r="938" spans="1:49" ht="12.75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</row>
    <row r="939" spans="1:49" ht="12.75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</row>
    <row r="940" spans="1:49" ht="12.75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</row>
    <row r="941" spans="1:49" ht="12.75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</row>
    <row r="942" spans="1:49" ht="12.75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</row>
    <row r="943" spans="1:49" ht="12.75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</row>
    <row r="944" spans="1:49" ht="12.75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</row>
    <row r="945" spans="1:49" ht="12.75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</row>
    <row r="946" spans="1:49" ht="12.75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</row>
    <row r="947" spans="1:49" ht="12.75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</row>
    <row r="948" spans="1:49" ht="12.75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</row>
    <row r="949" spans="1:49" ht="12.75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</row>
    <row r="950" spans="1:49" ht="12.75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</row>
    <row r="951" spans="1:49" ht="12.75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</row>
    <row r="952" spans="1:49" ht="12.75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</row>
    <row r="953" spans="1:49" ht="12.75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</row>
    <row r="954" spans="1:49" ht="12.75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</row>
    <row r="955" spans="1:49" ht="12.75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</row>
    <row r="956" spans="1:49" ht="12.75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</row>
    <row r="957" spans="1:49" ht="12.75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</row>
    <row r="958" spans="1:49" ht="12.75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</row>
    <row r="959" spans="1:49" ht="12.75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</row>
    <row r="960" spans="1:49" ht="12.75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</row>
    <row r="961" spans="1:49" ht="12.75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</row>
    <row r="962" spans="1:49" ht="12.75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</row>
    <row r="963" spans="1:49" ht="12.75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</row>
    <row r="964" spans="1:49" ht="12.75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</row>
    <row r="965" spans="1:49" ht="12.75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</row>
    <row r="966" spans="1:49" ht="12.75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</row>
    <row r="967" spans="1:49" ht="12.75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</row>
    <row r="968" spans="1:49" ht="12.75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</row>
    <row r="969" spans="1:49" ht="12.75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</row>
    <row r="970" spans="1:49" ht="12.75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</row>
    <row r="971" spans="1:49" ht="12.75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</row>
    <row r="972" spans="1:49" ht="12.75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</row>
    <row r="973" spans="1:49" ht="12.75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</row>
    <row r="974" spans="1:49" ht="12.75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</row>
    <row r="975" spans="1:49" ht="12.75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</row>
    <row r="976" spans="1:49" ht="12.75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</row>
    <row r="977" spans="1:49" ht="12.75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</row>
    <row r="978" spans="1:49" ht="12.75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</row>
    <row r="979" spans="1:49" ht="12.75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</row>
    <row r="980" spans="1:49" ht="12.75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</row>
    <row r="981" spans="1:49" ht="12.75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</row>
    <row r="982" spans="1:49" ht="12.75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</row>
    <row r="983" spans="1:49" ht="12.75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</row>
    <row r="984" spans="1:49" ht="12.75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</row>
    <row r="985" spans="1:49" ht="12.75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</row>
    <row r="986" spans="1:49" ht="12.75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</row>
    <row r="987" spans="1:49" ht="12.75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</row>
    <row r="988" spans="1:49" ht="12.75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</row>
    <row r="989" spans="1:49" ht="12.75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</row>
    <row r="990" spans="1:49" ht="12.75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</row>
    <row r="991" spans="1:49" ht="12.75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</row>
    <row r="992" spans="1:49" ht="12.75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</row>
    <row r="993" spans="1:49" ht="12.75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</row>
    <row r="994" spans="1:49" ht="12.75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</row>
    <row r="995" spans="1:49" ht="12.75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</row>
    <row r="996" spans="1:49" ht="12.75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</row>
    <row r="997" spans="1:49" ht="12.75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</row>
    <row r="998" spans="1:49" ht="12.75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</row>
    <row r="999" spans="1:49" ht="12.75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</row>
    <row r="1000" spans="1:49" ht="12.75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Form Responses 1</vt:lpstr>
      <vt:lpstr>Plant_Info</vt:lpstr>
      <vt:lpstr>Plant Totals</vt:lpstr>
      <vt:lpstr>Trimmer by Day</vt:lpstr>
      <vt:lpstr>mayplant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2022-08-29T16:21:30Z</dcterms:created>
  <dcterms:modified xsi:type="dcterms:W3CDTF">2022-08-29T21:30:18Z</dcterms:modified>
</cp:coreProperties>
</file>