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GLI_program\"/>
    </mc:Choice>
  </mc:AlternateContent>
  <xr:revisionPtr revIDLastSave="0" documentId="13_ncr:1_{72A98731-B956-45FC-82C2-021F9A44D5CC}" xr6:coauthVersionLast="47" xr6:coauthVersionMax="47" xr10:uidLastSave="{00000000-0000-0000-0000-000000000000}"/>
  <bookViews>
    <workbookView xWindow="-120" yWindow="-120" windowWidth="29040" windowHeight="15840" tabRatio="716" firstSheet="5" activeTab="11" xr2:uid="{5998433F-1EDB-41A6-86DB-CF49235380B0}"/>
  </bookViews>
  <sheets>
    <sheet name="Mascot_Info" sheetId="23" r:id="rId1"/>
    <sheet name="MSU_Tech_All_Time_GLI" sheetId="19" r:id="rId2"/>
    <sheet name="Yearly results_edit_" sheetId="4" r:id="rId3"/>
    <sheet name="Ferris_Roster" sheetId="2" r:id="rId4"/>
    <sheet name="Ferris_Sched" sheetId="18" r:id="rId5"/>
    <sheet name="Ferris_AGS" sheetId="10" r:id="rId6"/>
    <sheet name="Alaska_Roster" sheetId="6" r:id="rId7"/>
    <sheet name="Alaska_Sched" sheetId="14" r:id="rId8"/>
    <sheet name="Alaska_AGS" sheetId="3" r:id="rId9"/>
    <sheet name="MSU_Roster" sheetId="7" r:id="rId10"/>
    <sheet name="MSU_Sched" sheetId="11" r:id="rId11"/>
    <sheet name="MSU_AGS" sheetId="9" r:id="rId12"/>
    <sheet name="MichTech_Roster" sheetId="8" r:id="rId13"/>
    <sheet name="MichTech_Sched" sheetId="16" r:id="rId14"/>
    <sheet name="MichTech_AGS" sheetId="5" r:id="rId15"/>
    <sheet name="color_pallet" sheetId="1" r:id="rId16"/>
  </sheets>
  <definedNames>
    <definedName name="ExternalData_1" localSheetId="6" hidden="1">Alaska_Roster!$A$1:$Q$32</definedName>
    <definedName name="ExternalData_1" localSheetId="7" hidden="1">Alaska_Sched!$A$4:$H$22</definedName>
    <definedName name="ExternalData_1" localSheetId="3" hidden="1">Ferris_Roster!$A$1:$P$31</definedName>
    <definedName name="ExternalData_1" localSheetId="4" hidden="1">Ferris_Sched!$A$3:$H$23</definedName>
    <definedName name="ExternalData_1" localSheetId="12" hidden="1">MichTech_Roster!$A$1:$P$31</definedName>
    <definedName name="ExternalData_1" localSheetId="13" hidden="1">MichTech_Sched!$A$3:$H$24</definedName>
    <definedName name="ExternalData_1" localSheetId="9" hidden="1">MSU_Roster!$A$1:$Q$31</definedName>
    <definedName name="ExternalData_1" localSheetId="10" hidden="1">MSU_Sched!$A$4:$H$24</definedName>
    <definedName name="ExternalData_2" localSheetId="2" hidden="1">'Yearly results_edit_'!$A$1:$F$59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2" l="1"/>
  <c r="H32" i="8"/>
  <c r="I32" i="8"/>
  <c r="J32" i="8"/>
  <c r="K32" i="8"/>
  <c r="L32" i="8"/>
  <c r="M29" i="7"/>
  <c r="L29" i="7"/>
  <c r="K29" i="7"/>
  <c r="J29" i="7"/>
  <c r="I29" i="7"/>
  <c r="M31" i="6"/>
  <c r="L31" i="6"/>
  <c r="K31" i="6"/>
  <c r="J31" i="6"/>
  <c r="I31" i="6"/>
  <c r="H31" i="6"/>
  <c r="H30" i="2"/>
  <c r="I30" i="2"/>
  <c r="J30" i="2"/>
  <c r="K30" i="2"/>
  <c r="L30" i="2"/>
  <c r="T10" i="6"/>
  <c r="T12" i="6"/>
  <c r="T28" i="6"/>
  <c r="T13" i="6"/>
  <c r="T9" i="6"/>
  <c r="T22" i="6"/>
  <c r="T5" i="6"/>
  <c r="T17" i="6"/>
  <c r="T19" i="6"/>
  <c r="T7" i="6"/>
  <c r="T27" i="6"/>
  <c r="T14" i="6"/>
  <c r="T29" i="6"/>
  <c r="T15" i="6"/>
  <c r="T16" i="6"/>
  <c r="T26" i="6"/>
  <c r="T18" i="6"/>
  <c r="T3" i="6"/>
  <c r="T24" i="6"/>
  <c r="T25" i="6"/>
  <c r="T30" i="6"/>
  <c r="T21" i="6"/>
  <c r="T20" i="6"/>
  <c r="T23" i="6"/>
  <c r="T4" i="6"/>
  <c r="T2" i="6"/>
  <c r="T6" i="6"/>
  <c r="T8" i="6"/>
  <c r="T11" i="6"/>
  <c r="T31" i="6"/>
  <c r="T32" i="6"/>
  <c r="M32" i="8"/>
  <c r="N29" i="7"/>
  <c r="U2" i="3"/>
  <c r="U18" i="3"/>
  <c r="U21" i="3"/>
  <c r="U14" i="3"/>
  <c r="U5" i="3"/>
  <c r="T6" i="3"/>
  <c r="U6" i="3" s="1"/>
  <c r="T4" i="3"/>
  <c r="U4" i="3" s="1"/>
  <c r="T17" i="3"/>
  <c r="U17" i="3" s="1"/>
  <c r="T2" i="3"/>
  <c r="T16" i="3"/>
  <c r="U16" i="3" s="1"/>
  <c r="T20" i="3"/>
  <c r="U20" i="3" s="1"/>
  <c r="T12" i="3"/>
  <c r="U12" i="3" s="1"/>
  <c r="T18" i="3"/>
  <c r="T15" i="3"/>
  <c r="U15" i="3" s="1"/>
  <c r="T10" i="3"/>
  <c r="U10" i="3" s="1"/>
  <c r="T8" i="3"/>
  <c r="U8" i="3" s="1"/>
  <c r="T21" i="3"/>
  <c r="T3" i="3"/>
  <c r="U3" i="3" s="1"/>
  <c r="T9" i="3"/>
  <c r="U9" i="3" s="1"/>
  <c r="T19" i="3"/>
  <c r="U19" i="3" s="1"/>
  <c r="T14" i="3"/>
  <c r="T23" i="3"/>
  <c r="U23" i="3" s="1"/>
  <c r="T7" i="3"/>
  <c r="U7" i="3" s="1"/>
  <c r="T13" i="3"/>
  <c r="U13" i="3" s="1"/>
  <c r="T5" i="3"/>
  <c r="T24" i="3"/>
  <c r="U24" i="3" s="1"/>
  <c r="T22" i="3"/>
  <c r="U22" i="3" s="1"/>
  <c r="T11" i="3"/>
  <c r="U11" i="3" s="1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7" i="8"/>
  <c r="R28" i="8"/>
  <c r="R29" i="8"/>
  <c r="R30" i="8"/>
  <c r="R31" i="8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" i="9"/>
  <c r="U3" i="10"/>
  <c r="V3" i="10"/>
  <c r="U4" i="10"/>
  <c r="V4" i="10"/>
  <c r="U5" i="10"/>
  <c r="V5" i="10"/>
  <c r="U6" i="10"/>
  <c r="V6" i="10"/>
  <c r="U7" i="10"/>
  <c r="V7" i="10"/>
  <c r="U8" i="10"/>
  <c r="V8" i="10"/>
  <c r="U9" i="10"/>
  <c r="V9" i="10"/>
  <c r="U10" i="10"/>
  <c r="V10" i="10"/>
  <c r="U11" i="10"/>
  <c r="V11" i="10"/>
  <c r="U12" i="10"/>
  <c r="V12" i="10"/>
  <c r="U13" i="10"/>
  <c r="V13" i="10"/>
  <c r="U14" i="10"/>
  <c r="V14" i="10"/>
  <c r="U15" i="10"/>
  <c r="V15" i="10"/>
  <c r="U16" i="10"/>
  <c r="V16" i="10"/>
  <c r="U17" i="10"/>
  <c r="V17" i="10"/>
  <c r="U18" i="10"/>
  <c r="V18" i="10"/>
  <c r="U19" i="10"/>
  <c r="V19" i="10"/>
  <c r="U20" i="10"/>
  <c r="V20" i="10"/>
  <c r="U21" i="10"/>
  <c r="V21" i="10"/>
  <c r="U22" i="10"/>
  <c r="V22" i="10"/>
  <c r="U23" i="10"/>
  <c r="V23" i="10"/>
  <c r="U24" i="10"/>
  <c r="V24" i="10"/>
  <c r="V2" i="10"/>
  <c r="U2" i="10"/>
  <c r="V18" i="9"/>
  <c r="V7" i="9"/>
  <c r="V5" i="9"/>
  <c r="V20" i="9"/>
  <c r="V8" i="9"/>
  <c r="V16" i="9"/>
  <c r="V6" i="9"/>
  <c r="V21" i="9"/>
  <c r="V9" i="9"/>
  <c r="V2" i="9"/>
  <c r="V10" i="9"/>
  <c r="V14" i="9"/>
  <c r="V17" i="9"/>
  <c r="V4" i="9"/>
  <c r="V25" i="9"/>
  <c r="V22" i="9"/>
  <c r="V19" i="9"/>
  <c r="V3" i="9"/>
  <c r="V15" i="9"/>
  <c r="V13" i="9"/>
  <c r="V11" i="9"/>
  <c r="V24" i="9"/>
  <c r="V23" i="9"/>
  <c r="V12" i="9"/>
  <c r="X14" i="5"/>
  <c r="X16" i="5"/>
  <c r="X21" i="5"/>
  <c r="X6" i="5"/>
  <c r="X22" i="5"/>
  <c r="X23" i="5"/>
  <c r="X2" i="5"/>
  <c r="X7" i="5"/>
  <c r="X9" i="5"/>
  <c r="X8" i="5"/>
  <c r="X20" i="5"/>
  <c r="X12" i="5"/>
  <c r="X11" i="5"/>
  <c r="X15" i="5"/>
  <c r="X24" i="5"/>
  <c r="X3" i="5"/>
  <c r="X17" i="5"/>
  <c r="X5" i="5"/>
  <c r="X10" i="5"/>
  <c r="X25" i="5"/>
  <c r="X26" i="5"/>
  <c r="X4" i="5"/>
  <c r="X27" i="5"/>
  <c r="X18" i="5"/>
  <c r="X13" i="5"/>
  <c r="X19" i="5"/>
  <c r="W14" i="5"/>
  <c r="W16" i="5"/>
  <c r="W21" i="5"/>
  <c r="W6" i="5"/>
  <c r="W22" i="5"/>
  <c r="W23" i="5"/>
  <c r="W2" i="5"/>
  <c r="W7" i="5"/>
  <c r="W9" i="5"/>
  <c r="W8" i="5"/>
  <c r="W20" i="5"/>
  <c r="W12" i="5"/>
  <c r="W11" i="5"/>
  <c r="W15" i="5"/>
  <c r="W24" i="5"/>
  <c r="W3" i="5"/>
  <c r="W17" i="5"/>
  <c r="W5" i="5"/>
  <c r="W10" i="5"/>
  <c r="W25" i="5"/>
  <c r="W26" i="5"/>
  <c r="W4" i="5"/>
  <c r="W27" i="5"/>
  <c r="W18" i="5"/>
  <c r="W13" i="5"/>
  <c r="W1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BFE5E0-DB86-4891-A4D9-D02C72F48CB7}" keepAlive="1" name="Query - 2023‑24 Alaska Schedule/Results    Record: 8-5-1 (0-0 OT)" description="Connection to the '2023‑24 Alaska Schedule/Results    Record: 8-5-1 (0-0 OT)' query in the workbook." type="5" refreshedVersion="8" background="1" saveData="1">
    <dbPr connection="Provider=Microsoft.Mashup.OleDb.1;Data Source=$Workbook$;Location=&quot;2023‑24 Alaska Schedule/Results    Record: 8-5-1 (0-0 OT)&quot;;Extended Properties=&quot;&quot;" command="SELECT * FROM [2023‑24 Alaska Schedule/Results    Record: 8-5-1 (0-0 OT)]"/>
  </connection>
  <connection id="2" xr16:uid="{D7000D0F-C4DC-4EF6-A294-928D8D704246}" keepAlive="1" name="Query - 2023‑24 Ferris State Schedule/Results    Record: 5-10-1 (4-1 OT) (3-7-0 CCHA)" description="Connection to the '2023‑24 Ferris State Schedule/Results    Record: 5-10-1 (4-1 OT) (3-7-0 CCHA)' query in the workbook." type="5" refreshedVersion="8" background="1" saveData="1">
    <dbPr connection="Provider=Microsoft.Mashup.OleDb.1;Data Source=$Workbook$;Location=&quot;2023‑24 Ferris State Schedule/Results    Record: 5-10-1 (4-1 OT) (3-7-0 CCHA)&quot;;Extended Properties=&quot;&quot;" command="SELECT * FROM [2023‑24 Ferris State Schedule/Results    Record: 5-10-1 (4-1 OT) (3-7-0 CCHA)]"/>
  </connection>
  <connection id="3" xr16:uid="{6653D0EE-04C1-48AD-8485-7E87D6BC065A}" keepAlive="1" name="Query - 2023‑24 Michigan State Schedule/Results    Record: 12-4-2 (0-1 OT) (7-1-2 Big Te" description="Connection to the '2023‑24 Michigan State Schedule/Results    Record: 12-4-2 (0-1 OT) (7-1-2 Big Te' query in the workbook." type="5" refreshedVersion="8" background="1" saveData="1">
    <dbPr connection="Provider=Microsoft.Mashup.OleDb.1;Data Source=$Workbook$;Location=&quot;2023‑24 Michigan State Schedule/Results    Record: 12-4-2 (0-1 OT) (7-1-2 Big Te&quot;;Extended Properties=&quot;&quot;" command="SELECT * FROM [2023‑24 Michigan State Schedule/Results    Record: 12-4-2 (0-1 OT) (7-1-2 Big Te]"/>
  </connection>
  <connection id="4" xr16:uid="{608006A0-436C-4CB3-A23C-6BECFB665449}" keepAlive="1" name="Query - 2023‑24 Michigan Tech Schedule/Results    Record: 8-8-3 (2-2 OT) (6-4-0 CCHA)" description="Connection to the '2023‑24 Michigan Tech Schedule/Results    Record: 8-8-3 (2-2 OT) (6-4-0 CCHA)' query in the workbook." type="5" refreshedVersion="8" background="1" saveData="1">
    <dbPr connection="Provider=Microsoft.Mashup.OleDb.1;Data Source=$Workbook$;Location=&quot;2023‑24 Michigan Tech Schedule/Results    Record: 8-8-3 (2-2 OT) (6-4-0 CCHA)&quot;;Extended Properties=&quot;&quot;" command="SELECT * FROM [2023‑24 Michigan Tech Schedule/Results    Record: 8-8-3 (2-2 OT) (6-4-0 CCHA)]"/>
  </connection>
  <connection id="5" xr16:uid="{BAE32DA0-404A-4816-B3E7-8F5CA7221D1B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6" xr16:uid="{4E53B0C0-908A-43A8-8EB4-7E6CF318F582}" keepAlive="1" name="Query - Table 0 (10)" description="Connection to the 'Table 0 (10)' query in the workbook." type="5" refreshedVersion="8" background="1" saveData="1">
    <dbPr connection="Provider=Microsoft.Mashup.OleDb.1;Data Source=$Workbook$;Location=&quot;Table 0 (10)&quot;;Extended Properties=&quot;&quot;" command="SELECT * FROM [Table 0 (10)]"/>
  </connection>
  <connection id="7" xr16:uid="{1D974BE7-4117-4DA6-AF8A-290FC7F6C40F}" keepAlive="1" name="Query - Table 0 (11)" description="Connection to the 'Table 0 (11)' query in the workbook." type="5" refreshedVersion="0" background="1">
    <dbPr connection="Provider=Microsoft.Mashup.OleDb.1;Data Source=$Workbook$;Location=&quot;Table 0 (11)&quot;;Extended Properties=&quot;&quot;" command="SELECT * FROM [Table 0 (11)]"/>
  </connection>
  <connection id="8" xr16:uid="{9E5C879E-CB43-46E4-A87F-3E402FC9E977}" keepAlive="1" name="Query - Table 0 (12)" description="Connection to the 'Table 0 (12)' query in the workbook." type="5" refreshedVersion="0" background="1">
    <dbPr connection="Provider=Microsoft.Mashup.OleDb.1;Data Source=$Workbook$;Location=&quot;Table 0 (12)&quot;;Extended Properties=&quot;&quot;" command="SELECT * FROM [Table 0 (12)]"/>
  </connection>
  <connection id="9" xr16:uid="{54157E34-E9DD-44DC-B925-3AE840E6A822}" keepAlive="1" name="Query - Table 0 (13)" description="Connection to the 'Table 0 (13)' query in the workbook." type="5" refreshedVersion="8" background="1" saveData="1">
    <dbPr connection="Provider=Microsoft.Mashup.OleDb.1;Data Source=$Workbook$;Location=&quot;Table 0 (13)&quot;;Extended Properties=&quot;&quot;" command="SELECT * FROM [Table 0 (13)]"/>
  </connection>
  <connection id="10" xr16:uid="{5C7D0694-C19D-43FD-8368-344DF0C52F16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11" xr16:uid="{AAF224DA-1A1B-48D2-B324-0727F290D587}" keepAlive="1" name="Query - Table 0 (3)" description="Connection to the 'Table 0 (3)' query in the workbook." type="5" refreshedVersion="8" background="1" saveData="1">
    <dbPr connection="Provider=Microsoft.Mashup.OleDb.1;Data Source=$Workbook$;Location=&quot;Table 0 (3)&quot;;Extended Properties=&quot;&quot;" command="SELECT * FROM [Table 0 (3)]"/>
  </connection>
  <connection id="12" xr16:uid="{A932D57C-4A81-4B67-8633-1BAC67CD0420}" keepAlive="1" name="Query - Table 0 (4)" description="Connection to the 'Table 0 (4)' query in the workbook." type="5" refreshedVersion="8" background="1" saveData="1">
    <dbPr connection="Provider=Microsoft.Mashup.OleDb.1;Data Source=$Workbook$;Location=&quot;Table 0 (4)&quot;;Extended Properties=&quot;&quot;" command="SELECT * FROM [Table 0 (4)]"/>
  </connection>
  <connection id="13" xr16:uid="{B0604806-F9A0-4890-899F-E43085ED0A15}" keepAlive="1" name="Query - Table 0 (5)" description="Connection to the 'Table 0 (5)' query in the workbook." type="5" refreshedVersion="0" background="1">
    <dbPr connection="Provider=Microsoft.Mashup.OleDb.1;Data Source=$Workbook$;Location=&quot;Table 0 (5)&quot;;Extended Properties=&quot;&quot;" command="SELECT * FROM [Table 0 (5)]"/>
  </connection>
  <connection id="14" xr16:uid="{B9303C53-040E-4C95-9B83-6B8573D4C6D2}" keepAlive="1" name="Query - Table 0 (6)" description="Connection to the 'Table 0 (6)' query in the workbook." type="5" refreshedVersion="8" background="1" saveData="1">
    <dbPr connection="Provider=Microsoft.Mashup.OleDb.1;Data Source=$Workbook$;Location=&quot;Table 0 (6)&quot;;Extended Properties=&quot;&quot;" command="SELECT * FROM [Table 0 (6)]"/>
  </connection>
  <connection id="15" xr16:uid="{9EC8A5D4-C418-4F52-9A26-E92B8329250C}" keepAlive="1" name="Query - Table 0 (7)" description="Connection to the 'Table 0 (7)' query in the workbook." type="5" refreshedVersion="8" background="1" saveData="1">
    <dbPr connection="Provider=Microsoft.Mashup.OleDb.1;Data Source=$Workbook$;Location=&quot;Table 0 (7)&quot;;Extended Properties=&quot;&quot;" command="SELECT * FROM [Table 0 (7)]"/>
  </connection>
  <connection id="16" xr16:uid="{F4050EF7-85AC-4593-AA21-01FCA3240CCD}" keepAlive="1" name="Query - Table 0 (8)" description="Connection to the 'Table 0 (8)' query in the workbook." type="5" refreshedVersion="8" background="1" saveData="1">
    <dbPr connection="Provider=Microsoft.Mashup.OleDb.1;Data Source=$Workbook$;Location=&quot;Table 0 (8)&quot;;Extended Properties=&quot;&quot;" command="SELECT * FROM [Table 0 (8)]"/>
  </connection>
  <connection id="17" xr16:uid="{159AA408-D45C-421C-9642-6A8D8306F836}" keepAlive="1" name="Query - Table 0 (9)" description="Connection to the 'Table 0 (9)' query in the workbook." type="5" refreshedVersion="8" background="1" saveData="1">
    <dbPr connection="Provider=Microsoft.Mashup.OleDb.1;Data Source=$Workbook$;Location=&quot;Table 0 (9)&quot;;Extended Properties=&quot;&quot;" command="SELECT * FROM [Table 0 (9)]"/>
  </connection>
  <connection id="18" xr16:uid="{77F87C73-333F-47ED-BC3E-07046E52578F}" keepAlive="1" name="Query - Yearly results[edit]" description="Connection to the 'Yearly results[edit]' query in the workbook." type="5" refreshedVersion="8" background="1" saveData="1">
    <dbPr connection="Provider=Microsoft.Mashup.OleDb.1;Data Source=$Workbook$;Location=&quot;Yearly results[edit]&quot;;Extended Properties=&quot;&quot;" command="SELECT * FROM [Yearly results[edit]]]"/>
  </connection>
  <connection id="19" xr16:uid="{3075EAB2-F478-4534-8732-4E54069F190D}" keepAlive="1" name="Query - Yearly results[edit] (2)" description="Connection to the 'Yearly results[edit] (2)' query in the workbook." type="5" refreshedVersion="0" background="1">
    <dbPr connection="Provider=Microsoft.Mashup.OleDb.1;Data Source=$Workbook$;Location=&quot;Yearly results[edit] (2)&quot;;Extended Properties=&quot;&quot;" command="SELECT * FROM [Yearly results[edit]] (2)]"/>
  </connection>
  <connection id="20" xr16:uid="{3F14A34F-89BD-4D4A-9670-287A0E586D9A}" keepAlive="1" name="Query - Yearly results[edit] (3)" description="Connection to the 'Yearly results[edit] (3)' query in the workbook." type="5" refreshedVersion="8" background="1" saveData="1">
    <dbPr connection="Provider=Microsoft.Mashup.OleDb.1;Data Source=$Workbook$;Location=&quot;Yearly results[edit] (3)&quot;;Extended Properties=&quot;&quot;" command="SELECT * FROM [Yearly results[edit]] (3)]"/>
  </connection>
</connections>
</file>

<file path=xl/sharedStrings.xml><?xml version="1.0" encoding="utf-8"?>
<sst xmlns="http://schemas.openxmlformats.org/spreadsheetml/2006/main" count="2407" uniqueCount="899">
  <si>
    <t>No.</t>
  </si>
  <si>
    <t>Name</t>
  </si>
  <si>
    <t>Yr.</t>
  </si>
  <si>
    <t>Ht.</t>
  </si>
  <si>
    <t>Wt.</t>
  </si>
  <si>
    <t>DOB</t>
  </si>
  <si>
    <t>Hometown</t>
  </si>
  <si>
    <t>Last Team</t>
  </si>
  <si>
    <t>NHL Draft</t>
  </si>
  <si>
    <t>4</t>
  </si>
  <si>
    <t>Cooper, Drew</t>
  </si>
  <si>
    <t>Sr</t>
  </si>
  <si>
    <t>6-1</t>
  </si>
  <si>
    <t>191</t>
  </si>
  <si>
    <t>8/28/2000</t>
  </si>
  <si>
    <t>Ann Arbor, Mich.</t>
  </si>
  <si>
    <t>Coquitlam (BCHL)</t>
  </si>
  <si>
    <t>5</t>
  </si>
  <si>
    <t>DeVita, Nico</t>
  </si>
  <si>
    <t>6-2</t>
  </si>
  <si>
    <t>200</t>
  </si>
  <si>
    <t>5/24/2001</t>
  </si>
  <si>
    <t>Bellevue, Wash.</t>
  </si>
  <si>
    <t>New Hampshire (HEA)</t>
  </si>
  <si>
    <t>22</t>
  </si>
  <si>
    <t>Hale, Nick</t>
  </si>
  <si>
    <t>Gr</t>
  </si>
  <si>
    <t>5-9</t>
  </si>
  <si>
    <t>165</t>
  </si>
  <si>
    <t>5/7/1999</t>
  </si>
  <si>
    <t>Raleigh, N.C.</t>
  </si>
  <si>
    <t>Holy Cross (AHA)</t>
  </si>
  <si>
    <t>6</t>
  </si>
  <si>
    <t>Mesic, Jack</t>
  </si>
  <si>
    <t>Fr</t>
  </si>
  <si>
    <t>176</t>
  </si>
  <si>
    <t>10/18/2002</t>
  </si>
  <si>
    <t>Plymouth, Mich.</t>
  </si>
  <si>
    <t>North Iowa (NAHL)</t>
  </si>
  <si>
    <t>20</t>
  </si>
  <si>
    <t>Noel, Andrew</t>
  </si>
  <si>
    <t>So</t>
  </si>
  <si>
    <t>198</t>
  </si>
  <si>
    <t>1/2/2001</t>
  </si>
  <si>
    <t>Maynard, Mass.</t>
  </si>
  <si>
    <t>Nanaimo (BCHL)</t>
  </si>
  <si>
    <t>3</t>
  </si>
  <si>
    <t>Schultheis, Ben</t>
  </si>
  <si>
    <t>6-3</t>
  </si>
  <si>
    <t>204</t>
  </si>
  <si>
    <t>2/17/2000</t>
  </si>
  <si>
    <t>Mount Juliet, Tenn.</t>
  </si>
  <si>
    <t>Dubuque (USHL)</t>
  </si>
  <si>
    <t>2</t>
  </si>
  <si>
    <t>Shoudy, Travis</t>
  </si>
  <si>
    <t>173</t>
  </si>
  <si>
    <t>3/15/2002</t>
  </si>
  <si>
    <t>Marysville, Mich.</t>
  </si>
  <si>
    <t>Cedar Rapids (USHL)</t>
  </si>
  <si>
    <t>28</t>
  </si>
  <si>
    <t>Taulien, Trevor</t>
  </si>
  <si>
    <t>6-4</t>
  </si>
  <si>
    <t>217</t>
  </si>
  <si>
    <t>4/14/2003</t>
  </si>
  <si>
    <t>Crystal Lake, Ill.</t>
  </si>
  <si>
    <t>26</t>
  </si>
  <si>
    <t>Badal, Jacob</t>
  </si>
  <si>
    <t>6-0</t>
  </si>
  <si>
    <t>196</t>
  </si>
  <si>
    <t>10/5/2001</t>
  </si>
  <si>
    <t>Flushing, Mich.</t>
  </si>
  <si>
    <t>Johnstown (NAHL)</t>
  </si>
  <si>
    <t>12</t>
  </si>
  <si>
    <t>Benincasa, Luigi</t>
  </si>
  <si>
    <t>5-7</t>
  </si>
  <si>
    <t>157</t>
  </si>
  <si>
    <t>10/7/2002</t>
  </si>
  <si>
    <t>Edmonton, Alb.</t>
  </si>
  <si>
    <t>Spruce Grove (AJHL)</t>
  </si>
  <si>
    <t>21</t>
  </si>
  <si>
    <t>Brancheau, Jason</t>
  </si>
  <si>
    <t>5-8</t>
  </si>
  <si>
    <t>170</t>
  </si>
  <si>
    <t>8/15/1999</t>
  </si>
  <si>
    <t>Brownstown, Mich.</t>
  </si>
  <si>
    <t>Amarillo (NAHL)</t>
  </si>
  <si>
    <t>11</t>
  </si>
  <si>
    <t>Dirks, Jacob</t>
  </si>
  <si>
    <t>188</t>
  </si>
  <si>
    <t>9/15/1999</t>
  </si>
  <si>
    <t>Mindoro, Wis.</t>
  </si>
  <si>
    <t>Chippewa (NAHL)</t>
  </si>
  <si>
    <t>10</t>
  </si>
  <si>
    <t>Doell, Holden</t>
  </si>
  <si>
    <t>5-11</t>
  </si>
  <si>
    <t>185</t>
  </si>
  <si>
    <t>12/1/2003</t>
  </si>
  <si>
    <t>Martensville, Sask.</t>
  </si>
  <si>
    <t>Battlefords (SJHL)</t>
  </si>
  <si>
    <t>18</t>
  </si>
  <si>
    <t>Ergang, Kaleb</t>
  </si>
  <si>
    <t>Jr</t>
  </si>
  <si>
    <t>5-10</t>
  </si>
  <si>
    <t>166</t>
  </si>
  <si>
    <t>12/31/2000</t>
  </si>
  <si>
    <t>Spruce Grove, Alb.</t>
  </si>
  <si>
    <t>Whitecourt  (AJHL)</t>
  </si>
  <si>
    <t>25</t>
  </si>
  <si>
    <t>Faremouth, Zach</t>
  </si>
  <si>
    <t>209</t>
  </si>
  <si>
    <t>1/4/2000</t>
  </si>
  <si>
    <t>Jackson, Mich.</t>
  </si>
  <si>
    <t>Des Moines (USHL)</t>
  </si>
  <si>
    <t>16</t>
  </si>
  <si>
    <t>Gault, Caiden</t>
  </si>
  <si>
    <t>4/16/2002</t>
  </si>
  <si>
    <t>Oakbank, Man.</t>
  </si>
  <si>
    <t>27</t>
  </si>
  <si>
    <t>Goode, Emerson</t>
  </si>
  <si>
    <t>10/16/2002</t>
  </si>
  <si>
    <t>Anaheim, Calif.</t>
  </si>
  <si>
    <t>Odessa (NAHL)</t>
  </si>
  <si>
    <t>34</t>
  </si>
  <si>
    <t>Grimaldi, Nick</t>
  </si>
  <si>
    <t>6/26/1999</t>
  </si>
  <si>
    <t>24</t>
  </si>
  <si>
    <t>MacLaren, Brenden</t>
  </si>
  <si>
    <t>11/30/1998</t>
  </si>
  <si>
    <t>Sault Ste. Marie, Mich.</t>
  </si>
  <si>
    <t>Fairbanks (NAHL)</t>
  </si>
  <si>
    <t>8</t>
  </si>
  <si>
    <t>McCarthy, Austin</t>
  </si>
  <si>
    <t>195</t>
  </si>
  <si>
    <t>3/1/1999</t>
  </si>
  <si>
    <t>Ludington, Mich.</t>
  </si>
  <si>
    <t>Topeka (NAHL)</t>
  </si>
  <si>
    <t>7</t>
  </si>
  <si>
    <t>McGrath, Connor</t>
  </si>
  <si>
    <t>144</t>
  </si>
  <si>
    <t>9/4/2003</t>
  </si>
  <si>
    <t>LeRoy, Sask.</t>
  </si>
  <si>
    <t>Humboldt (SJHL)</t>
  </si>
  <si>
    <t>9</t>
  </si>
  <si>
    <t>Nardecchia, Nick</t>
  </si>
  <si>
    <t>1/1/2001</t>
  </si>
  <si>
    <t>Macomb, Mich.</t>
  </si>
  <si>
    <t>Lincoln (USHL)</t>
  </si>
  <si>
    <t>19</t>
  </si>
  <si>
    <t>Pokorny, Stepan</t>
  </si>
  <si>
    <t>190</t>
  </si>
  <si>
    <t>6/8/2000</t>
  </si>
  <si>
    <t>Kolin, Czech Republic</t>
  </si>
  <si>
    <t>Madison (USHL)</t>
  </si>
  <si>
    <t>15</t>
  </si>
  <si>
    <t>Schleppe, Tyler</t>
  </si>
  <si>
    <t>205</t>
  </si>
  <si>
    <t>11/11/2001</t>
  </si>
  <si>
    <t>Vancouver, B.C.</t>
  </si>
  <si>
    <t>Langley (BCHL)</t>
  </si>
  <si>
    <t>23</t>
  </si>
  <si>
    <t>Venuto, Antonio</t>
  </si>
  <si>
    <t>2/26/2000</t>
  </si>
  <si>
    <t>Whitmore Lake, Mich.</t>
  </si>
  <si>
    <t>31</t>
  </si>
  <si>
    <t>Giesbrecht, Noah</t>
  </si>
  <si>
    <t>4/18/1999</t>
  </si>
  <si>
    <t>White Rock, B.C.</t>
  </si>
  <si>
    <t>Windsor (USports)</t>
  </si>
  <si>
    <t>30</t>
  </si>
  <si>
    <t>Henson, Joey</t>
  </si>
  <si>
    <t>8/15/2001</t>
  </si>
  <si>
    <t>Troy, Mich.</t>
  </si>
  <si>
    <t>1</t>
  </si>
  <si>
    <t>Stein, Logan</t>
  </si>
  <si>
    <t>201</t>
  </si>
  <si>
    <t>4/26/2001</t>
  </si>
  <si>
    <t>Suwanee, Ga.</t>
  </si>
  <si>
    <t>Waterloo (USHL)</t>
  </si>
  <si>
    <t>Dark</t>
  </si>
  <si>
    <t>Light</t>
  </si>
  <si>
    <t>Color1</t>
  </si>
  <si>
    <t>Color2</t>
  </si>
  <si>
    <t>Color3</t>
  </si>
  <si>
    <t>Ferris State</t>
  </si>
  <si>
    <t>BA0C2F</t>
  </si>
  <si>
    <t>FFD043</t>
  </si>
  <si>
    <t>Michigan State</t>
  </si>
  <si>
    <t>18453B </t>
  </si>
  <si>
    <t>FFFFFF </t>
  </si>
  <si>
    <t>Michigan Tech</t>
  </si>
  <si>
    <t>000000</t>
  </si>
  <si>
    <t>ffcd00</t>
  </si>
  <si>
    <t>Alaska (Fairbanks)</t>
  </si>
  <si>
    <t>236192</t>
  </si>
  <si>
    <t>ffc000</t>
  </si>
  <si>
    <t>ffffff</t>
  </si>
  <si>
    <t>Champion</t>
  </si>
  <si>
    <t>Runner-up</t>
  </si>
  <si>
    <t>Western Michigan</t>
  </si>
  <si>
    <t>Jason Polin, WMU</t>
  </si>
  <si>
    <t>Cancelled due to the COVID-19 pandemic</t>
  </si>
  <si>
    <t>Michigan</t>
  </si>
  <si>
    <t>Logan Pietila, MTU</t>
  </si>
  <si>
    <t>Lake Superior State</t>
  </si>
  <si>
    <t>Diego Cuglietta, LSSU</t>
  </si>
  <si>
    <t>Bowling Green</t>
  </si>
  <si>
    <t>Lukas Craggs, BGSU</t>
  </si>
  <si>
    <t>Colt Conrad, WMU</t>
  </si>
  <si>
    <t>Northern Michigan</t>
  </si>
  <si>
    <t>Kyle Connor, UM</t>
  </si>
  <si>
    <t>Steve Racine, UM</t>
  </si>
  <si>
    <t>Lukas Hafner, WMU</t>
  </si>
  <si>
    <t>Pheonix Copley, MTU</t>
  </si>
  <si>
    <t>Boston College</t>
  </si>
  <si>
    <t>Kevin Clare, UM</t>
  </si>
  <si>
    <t>Colorado College</t>
  </si>
  <si>
    <t>Luke Glendening, UM</t>
  </si>
  <si>
    <t>Rensselaer</t>
  </si>
  <si>
    <t>Brett Perlini, MSU</t>
  </si>
  <si>
    <t>North Dakota</t>
  </si>
  <si>
    <t>Louie Caporusso, UM</t>
  </si>
  <si>
    <t>Billy Sauer, UM</t>
  </si>
  <si>
    <t>Harvard</t>
  </si>
  <si>
    <t>Bryan Lerg, MSU</t>
  </si>
  <si>
    <t>Joey Crabb, CC</t>
  </si>
  <si>
    <t>New Hampshire</t>
  </si>
  <si>
    <t>Jim Slater, MSU</t>
  </si>
  <si>
    <t>Joe Pearce, BC</t>
  </si>
  <si>
    <t>Boston University</t>
  </si>
  <si>
    <t>Sean Fields, BU</t>
  </si>
  <si>
    <t>Tim Skarperud, UND</t>
  </si>
  <si>
    <t>Ryan Miller, MSU</t>
  </si>
  <si>
    <t>Shawn Horcoff, MSU</t>
  </si>
  <si>
    <t>Mike Gresl, MSU</t>
  </si>
  <si>
    <t>Mike Weaver, MSU</t>
  </si>
  <si>
    <t>Brendan Morrison, UM</t>
  </si>
  <si>
    <t>Notre Dame</t>
  </si>
  <si>
    <t>David Oliver, UM</t>
  </si>
  <si>
    <t>Cam Stewart, UM</t>
  </si>
  <si>
    <t>Steve Shields, UM</t>
  </si>
  <si>
    <t>Maine</t>
  </si>
  <si>
    <t>Scott Sharples, UM</t>
  </si>
  <si>
    <t>Todd Brost, UM</t>
  </si>
  <si>
    <t>Wisconsin</t>
  </si>
  <si>
    <t>Dean Anderson, UW</t>
  </si>
  <si>
    <t>Bill Horn, WMU</t>
  </si>
  <si>
    <t>Don McSween, MSU</t>
  </si>
  <si>
    <t>Bob Essensa, MSU</t>
  </si>
  <si>
    <t>Dan McFall, MSU</t>
  </si>
  <si>
    <t>Dale Krentz, MSU</t>
  </si>
  <si>
    <t>Dave Laurion, ND</t>
  </si>
  <si>
    <t>Paul Fricker, UM</t>
  </si>
  <si>
    <t>Murray Eaves, UM</t>
  </si>
  <si>
    <t>Ohio State</t>
  </si>
  <si>
    <t>John Rockwell, MTU</t>
  </si>
  <si>
    <t>Dave Joelson, MTU</t>
  </si>
  <si>
    <t>Greg Hay, MTU</t>
  </si>
  <si>
    <t>Stu Ostlund, MTU</t>
  </si>
  <si>
    <t>Robbie Moore, UM</t>
  </si>
  <si>
    <t>Tom Ross, MSU</t>
  </si>
  <si>
    <t>Dave Hynes, Har</t>
  </si>
  <si>
    <t>Ian Williams, ND</t>
  </si>
  <si>
    <t>Mike Usitalo, MTU</t>
  </si>
  <si>
    <t>Larry Smith, UNH</t>
  </si>
  <si>
    <t>Bill Watt, MSU</t>
  </si>
  <si>
    <t>Roger Bamburak, UND</t>
  </si>
  <si>
    <t>Mel Wakabayashi, UM</t>
  </si>
  <si>
    <t>Toronto</t>
  </si>
  <si>
    <t>Henry Monteith, UT</t>
  </si>
  <si>
    <t>38</t>
  </si>
  <si>
    <t>Bergmanis, Arvils</t>
  </si>
  <si>
    <t>187</t>
  </si>
  <si>
    <t>12/29/1999</t>
  </si>
  <si>
    <t>Riga, Latvia</t>
  </si>
  <si>
    <t>Olimp Riga</t>
  </si>
  <si>
    <t>39</t>
  </si>
  <si>
    <t>Bruneski, Dawson</t>
  </si>
  <si>
    <t>203</t>
  </si>
  <si>
    <t>6/24/1999</t>
  </si>
  <si>
    <t>Camrose, Alb.</t>
  </si>
  <si>
    <t>Maine (HEA)</t>
  </si>
  <si>
    <t>Hilfiker, Will</t>
  </si>
  <si>
    <t>8/7/2001</t>
  </si>
  <si>
    <t>Middletown, N.J.</t>
  </si>
  <si>
    <t>Bonnyville (AJHL)</t>
  </si>
  <si>
    <t>13</t>
  </si>
  <si>
    <t>Jean-Louis, Xavier</t>
  </si>
  <si>
    <t>6-5</t>
  </si>
  <si>
    <t>6/25/2001</t>
  </si>
  <si>
    <t>Montreal, Que.</t>
  </si>
  <si>
    <t>Austin (NAHL)</t>
  </si>
  <si>
    <t>Lloyd, T.J.</t>
  </si>
  <si>
    <t>175</t>
  </si>
  <si>
    <t>11/15/1999</t>
  </si>
  <si>
    <t>Lloydminster, Sask.</t>
  </si>
  <si>
    <t>Bowling Green (CCHA)</t>
  </si>
  <si>
    <t>Macaulay, A.J.</t>
  </si>
  <si>
    <t>4/12/2002</t>
  </si>
  <si>
    <t>Bonnyville, Alb.</t>
  </si>
  <si>
    <t>MacDonald, Caleb</t>
  </si>
  <si>
    <t>216</t>
  </si>
  <si>
    <t>11/29/2002</t>
  </si>
  <si>
    <t>Cambridge, Ont.</t>
  </si>
  <si>
    <t>Whitecourt (AJHL)</t>
  </si>
  <si>
    <t>17</t>
  </si>
  <si>
    <t>Pys, Derek</t>
  </si>
  <si>
    <t>172</t>
  </si>
  <si>
    <t>4/30/2002</t>
  </si>
  <si>
    <t>Ayr, Ont.</t>
  </si>
  <si>
    <t>Sherwood Park (AJHL)</t>
  </si>
  <si>
    <t>Sabo, Broten</t>
  </si>
  <si>
    <t>194</t>
  </si>
  <si>
    <t>8/9/2002</t>
  </si>
  <si>
    <t>Rosemount, Minn.</t>
  </si>
  <si>
    <t>St. Cloud (NAHL)</t>
  </si>
  <si>
    <t>Ahrenholz, Cade</t>
  </si>
  <si>
    <t>218</t>
  </si>
  <si>
    <t>11/30/2002</t>
  </si>
  <si>
    <t>Lakeville, Minn.</t>
  </si>
  <si>
    <t>Colorado College (NCHC)</t>
  </si>
  <si>
    <t>Bergmanis, Edvards</t>
  </si>
  <si>
    <t>4/4/2002</t>
  </si>
  <si>
    <t>Spilve, Latvia</t>
  </si>
  <si>
    <t>Peoria (NA3HL)</t>
  </si>
  <si>
    <t>Birnie, Braden</t>
  </si>
  <si>
    <t>8/19/2001</t>
  </si>
  <si>
    <t>Weyburn, Sask.</t>
  </si>
  <si>
    <t>Steinbach (MJHL)</t>
  </si>
  <si>
    <t>37</t>
  </si>
  <si>
    <t>Dafoe, Chase</t>
  </si>
  <si>
    <t>2/25/2002</t>
  </si>
  <si>
    <t>Beverly, Mass.</t>
  </si>
  <si>
    <t>Providence (HEA)</t>
  </si>
  <si>
    <t>Dubois, Chase</t>
  </si>
  <si>
    <t>160</t>
  </si>
  <si>
    <t>3/12/1998</t>
  </si>
  <si>
    <t>Williams Lake, B.C.</t>
  </si>
  <si>
    <t>West Kelowna (BCHL)</t>
  </si>
  <si>
    <t>Gaffney, Kyle</t>
  </si>
  <si>
    <t>180</t>
  </si>
  <si>
    <t>9/5/2001</t>
  </si>
  <si>
    <t>Aberdeen (NAHL)</t>
  </si>
  <si>
    <t>Israels, Harrison</t>
  </si>
  <si>
    <t>9/1/1999</t>
  </si>
  <si>
    <t>Mississauga, Ont.</t>
  </si>
  <si>
    <t>Oakville (OJHL)</t>
  </si>
  <si>
    <t>40</t>
  </si>
  <si>
    <t>Koethe, Matt</t>
  </si>
  <si>
    <t>9/28/1999</t>
  </si>
  <si>
    <t>Minnetonka, Minn.</t>
  </si>
  <si>
    <t>Lawson-Body, William</t>
  </si>
  <si>
    <t>Grand Forks, N.D.</t>
  </si>
  <si>
    <t>Oklahoma (NAHL)</t>
  </si>
  <si>
    <t>Matsui, Payton</t>
  </si>
  <si>
    <t>4/15/2000</t>
  </si>
  <si>
    <t>Neilson, Cade</t>
  </si>
  <si>
    <t>193</t>
  </si>
  <si>
    <t>5/15/2001</t>
  </si>
  <si>
    <t>Lafayette, La.</t>
  </si>
  <si>
    <t>Nicholetts, Brayden</t>
  </si>
  <si>
    <t>8/27/1999</t>
  </si>
  <si>
    <t>Pecchia, Matteo</t>
  </si>
  <si>
    <t>6/5/2000</t>
  </si>
  <si>
    <t>Nobelton, Ont.</t>
  </si>
  <si>
    <t>Mississauga (OJHL)</t>
  </si>
  <si>
    <t>Risk, Brady</t>
  </si>
  <si>
    <t>3/16/1999</t>
  </si>
  <si>
    <t>Medicine Hat, Alb.</t>
  </si>
  <si>
    <t>Drumheller (AJHL)</t>
  </si>
  <si>
    <t>14</t>
  </si>
  <si>
    <t>Rubtsov, Anton</t>
  </si>
  <si>
    <t>3/6/1999</t>
  </si>
  <si>
    <t>St. Petersburg, Russia</t>
  </si>
  <si>
    <t>Shreveport (NAHL)</t>
  </si>
  <si>
    <t>Sorenson, Jonny</t>
  </si>
  <si>
    <t>9/21/1999</t>
  </si>
  <si>
    <t>St. Louis Park, Minn.</t>
  </si>
  <si>
    <t>Minnesota (B10)</t>
  </si>
  <si>
    <t>36</t>
  </si>
  <si>
    <t>Wiberg, Filip</t>
  </si>
  <si>
    <t>7/15/2002</t>
  </si>
  <si>
    <t>Trondheim, Norway</t>
  </si>
  <si>
    <t>Maine (NAHL)</t>
  </si>
  <si>
    <t>29</t>
  </si>
  <si>
    <t>Charleson, Pierce</t>
  </si>
  <si>
    <t>2/27/2000</t>
  </si>
  <si>
    <t>Aurora, Ont.</t>
  </si>
  <si>
    <t>Michigan State (B10)</t>
  </si>
  <si>
    <t>Hambley, Will</t>
  </si>
  <si>
    <t>4/29/2002</t>
  </si>
  <si>
    <t>Cole Harbour, N.S.</t>
  </si>
  <si>
    <t>35</t>
  </si>
  <si>
    <t>Lehti, Lassi</t>
  </si>
  <si>
    <t>210</t>
  </si>
  <si>
    <t>11/29/2001</t>
  </si>
  <si>
    <t>Espoo, Finland</t>
  </si>
  <si>
    <t>Minot (NAHL)</t>
  </si>
  <si>
    <t>Basgall, Matt</t>
  </si>
  <si>
    <t>8/16/2002</t>
  </si>
  <si>
    <t>Lake Forest, Ill.</t>
  </si>
  <si>
    <t>Tri-City (USHL)</t>
  </si>
  <si>
    <t>Crossman, James</t>
  </si>
  <si>
    <t>11/23/1998</t>
  </si>
  <si>
    <t>Denver, Colo.</t>
  </si>
  <si>
    <t>Geary, Patrick</t>
  </si>
  <si>
    <t>2/18/2004</t>
  </si>
  <si>
    <t>Hamburg, N.Y.</t>
  </si>
  <si>
    <t>Gucciardi, David</t>
  </si>
  <si>
    <t>10/9/2002</t>
  </si>
  <si>
    <t>Toronto, Ont.</t>
  </si>
  <si>
    <t>2022-WSH-7</t>
  </si>
  <si>
    <t>Hurtig, Viktor</t>
  </si>
  <si>
    <t>6-6</t>
  </si>
  <si>
    <t>4/28/2002</t>
  </si>
  <si>
    <t>Falun, Sweden</t>
  </si>
  <si>
    <t>Växjö Lakers HC J20</t>
  </si>
  <si>
    <t>Levshunov, Artyom</t>
  </si>
  <si>
    <t>10/28/2005</t>
  </si>
  <si>
    <t>Zhlobin, Belarus</t>
  </si>
  <si>
    <t>Green Bay (USHL)</t>
  </si>
  <si>
    <t>Nienhuis, Nash</t>
  </si>
  <si>
    <t>12/5/1999</t>
  </si>
  <si>
    <t>Sarnia, Ont.</t>
  </si>
  <si>
    <t>Omaha (USHL)</t>
  </si>
  <si>
    <t>Oravetz, Austin</t>
  </si>
  <si>
    <t>192</t>
  </si>
  <si>
    <t>9/26/2003</t>
  </si>
  <si>
    <t>Canonsburg, Pa.</t>
  </si>
  <si>
    <t>Štrbák, Maxim</t>
  </si>
  <si>
    <t>4/13/2005</t>
  </si>
  <si>
    <t>Kosice, Slovakia</t>
  </si>
  <si>
    <t>Sioux City (USHL)</t>
  </si>
  <si>
    <t>2023-BUF-2</t>
  </si>
  <si>
    <t>Baker, Owen</t>
  </si>
  <si>
    <t>1/29/2004</t>
  </si>
  <si>
    <t>Howell, Mich.</t>
  </si>
  <si>
    <t>Best, Gavin</t>
  </si>
  <si>
    <t>8/24/2001</t>
  </si>
  <si>
    <t>Richfield, Minn.</t>
  </si>
  <si>
    <t>Minnesota (NAHL)</t>
  </si>
  <si>
    <t>Davidson, Jeremy</t>
  </si>
  <si>
    <t>2/28/2000</t>
  </si>
  <si>
    <t>Schoolcraft, Mich.</t>
  </si>
  <si>
    <t>Fargo (USHL)</t>
  </si>
  <si>
    <t>Dorwart, Karsen</t>
  </si>
  <si>
    <t>9/17/2002</t>
  </si>
  <si>
    <t>Sherwood, Ore.</t>
  </si>
  <si>
    <t>Sioux Falls (USHL)</t>
  </si>
  <si>
    <t>Howard, Isaac</t>
  </si>
  <si>
    <t>3/30/2004</t>
  </si>
  <si>
    <t>Hudson, Wis.</t>
  </si>
  <si>
    <t>Minnesota Duluth (NCHC)</t>
  </si>
  <si>
    <t>2022-TBL-1</t>
  </si>
  <si>
    <t>Jurecki, Griffin</t>
  </si>
  <si>
    <t>182</t>
  </si>
  <si>
    <t>5/3/2003</t>
  </si>
  <si>
    <t>Grosse Ile, Mich.</t>
  </si>
  <si>
    <t>Kelly, Tanner</t>
  </si>
  <si>
    <t>5/11/2002</t>
  </si>
  <si>
    <t>San Diego, Calif.</t>
  </si>
  <si>
    <t>Muskegon (USHL)</t>
  </si>
  <si>
    <t>Larson, Joey</t>
  </si>
  <si>
    <t>3/27/2001</t>
  </si>
  <si>
    <t>Brighton, Mich.</t>
  </si>
  <si>
    <t>Lebster, Reed</t>
  </si>
  <si>
    <t>3/4/1999</t>
  </si>
  <si>
    <t>Grand Rapids, Mich.</t>
  </si>
  <si>
    <t>Massachusetts (HEA)</t>
  </si>
  <si>
    <t>Männistö, Tommi</t>
  </si>
  <si>
    <t>2/7/2004</t>
  </si>
  <si>
    <t>Riihimäki, Finland</t>
  </si>
  <si>
    <t>Tappara J20</t>
  </si>
  <si>
    <t>Muller, Nicolas</t>
  </si>
  <si>
    <t>6/21/1999</t>
  </si>
  <si>
    <t>Arisdorf, Switzerland</t>
  </si>
  <si>
    <t>Modo (Europe)</t>
  </si>
  <si>
    <t>O'Connell, Gavin</t>
  </si>
  <si>
    <t>181</t>
  </si>
  <si>
    <t>2/19/2004</t>
  </si>
  <si>
    <t>Wayzata, Minn.</t>
  </si>
  <si>
    <t>Russell, Daniel</t>
  </si>
  <si>
    <t>153</t>
  </si>
  <si>
    <t>11/16/2001</t>
  </si>
  <si>
    <t>Traverse City, Mich.</t>
  </si>
  <si>
    <t>Savage, Red</t>
  </si>
  <si>
    <t>5/15/2003</t>
  </si>
  <si>
    <t>Scottsdale, Ariz.</t>
  </si>
  <si>
    <t>Miami (NCHC)</t>
  </si>
  <si>
    <t>2021-DET-4</t>
  </si>
  <si>
    <t>Shoudy, Tiernan</t>
  </si>
  <si>
    <t>Youngstown (USHL)</t>
  </si>
  <si>
    <t>Augustine, Trey</t>
  </si>
  <si>
    <t>179</t>
  </si>
  <si>
    <t>2/23/2005</t>
  </si>
  <si>
    <t>South Lyon, Mich.</t>
  </si>
  <si>
    <t>USNTDP</t>
  </si>
  <si>
    <t>2023-DET-2</t>
  </si>
  <si>
    <t>Di Pasquo, Luca</t>
  </si>
  <si>
    <t>9/24/2003</t>
  </si>
  <si>
    <t>Livonia, Mich.</t>
  </si>
  <si>
    <t>Penticton (BCHL)</t>
  </si>
  <si>
    <t>Mor, Jon</t>
  </si>
  <si>
    <t>7/20/2000</t>
  </si>
  <si>
    <t>Highland Park, Ill.</t>
  </si>
  <si>
    <t>Bezick, Oliver</t>
  </si>
  <si>
    <t>6/12/2001</t>
  </si>
  <si>
    <t>Delray Beach, Fla.</t>
  </si>
  <si>
    <t>Campbell, Matthew</t>
  </si>
  <si>
    <t>3/4/2003</t>
  </si>
  <si>
    <t>North Vancouver, B.C.</t>
  </si>
  <si>
    <t>Quinnipiac (ECAC)</t>
  </si>
  <si>
    <t>Getz, Lachlan</t>
  </si>
  <si>
    <t>2/1/2002</t>
  </si>
  <si>
    <t>Northfield, Ill.</t>
  </si>
  <si>
    <t>Boston University (HEA)</t>
  </si>
  <si>
    <t>Moger, Cameron</t>
  </si>
  <si>
    <t>177</t>
  </si>
  <si>
    <t>4/22/2002</t>
  </si>
  <si>
    <t>Vernon, B.C.</t>
  </si>
  <si>
    <t>Orr, Evan</t>
  </si>
  <si>
    <t>1/9/2001</t>
  </si>
  <si>
    <t>Shelby Township, Mich.</t>
  </si>
  <si>
    <t>Northeast (NAHL)</t>
  </si>
  <si>
    <t>Pietila, Chase</t>
  </si>
  <si>
    <t>3/3/2004</t>
  </si>
  <si>
    <t>Pietila, Jed</t>
  </si>
  <si>
    <t>1/13/1999</t>
  </si>
  <si>
    <t>Russell, Trevor</t>
  </si>
  <si>
    <t>2/2/2000</t>
  </si>
  <si>
    <t>Old Hickory, Tenn.</t>
  </si>
  <si>
    <t>Vaharautio, Kasper</t>
  </si>
  <si>
    <t>10/2/2002</t>
  </si>
  <si>
    <t>Vantaa, Finland</t>
  </si>
  <si>
    <t>Jokerit (SM-sarja)</t>
  </si>
  <si>
    <t>Williams, Nick</t>
  </si>
  <si>
    <t>9/21/2002</t>
  </si>
  <si>
    <t>Edina, Minn.</t>
  </si>
  <si>
    <t>Bartle, Henry</t>
  </si>
  <si>
    <t>6/3/2003</t>
  </si>
  <si>
    <t>Blaine, Minn.</t>
  </si>
  <si>
    <t>Bronte, Tyrone</t>
  </si>
  <si>
    <t>Melbourne, Austria</t>
  </si>
  <si>
    <t>Ala.-Huntsville (WCHA)</t>
  </si>
  <si>
    <t>Caderoth, Arvid</t>
  </si>
  <si>
    <t>220</t>
  </si>
  <si>
    <t>5/14/2000</t>
  </si>
  <si>
    <t>Gothenburg, Sweden</t>
  </si>
  <si>
    <t>Frolunda HC (Europe)</t>
  </si>
  <si>
    <t>Gordon, Isaac</t>
  </si>
  <si>
    <t>Landmark, Man.</t>
  </si>
  <si>
    <t>Koskipirtti, Max</t>
  </si>
  <si>
    <t>8/16/2004</t>
  </si>
  <si>
    <t>Kiekko-Espoo (SM-sarja)</t>
  </si>
  <si>
    <t>Kukkonen, Kyle</t>
  </si>
  <si>
    <t>11/13/2002</t>
  </si>
  <si>
    <t>Maple Grove, Minn.</t>
  </si>
  <si>
    <t>2021-ANA-6</t>
  </si>
  <si>
    <t>Kukkonen, Trevor</t>
  </si>
  <si>
    <t>184</t>
  </si>
  <si>
    <t>2/1/2001</t>
  </si>
  <si>
    <t>Mosley, Ryland</t>
  </si>
  <si>
    <t>2/15/2000</t>
  </si>
  <si>
    <t>Arnprior, Ont.</t>
  </si>
  <si>
    <t>Carleton Place (CCHL)</t>
  </si>
  <si>
    <t>Nordstrom, Alex</t>
  </si>
  <si>
    <t>11/15/2000</t>
  </si>
  <si>
    <t>Atlantic Mine, Mich.</t>
  </si>
  <si>
    <t>Pedersen, Marcus</t>
  </si>
  <si>
    <t>5/25/2001</t>
  </si>
  <si>
    <t>Stockholm, Sweden</t>
  </si>
  <si>
    <t>Malmo (J20 Nationell)</t>
  </si>
  <si>
    <t>Pietila, Logan</t>
  </si>
  <si>
    <t>1/27/2000</t>
  </si>
  <si>
    <t>Raiman, Lauri</t>
  </si>
  <si>
    <t>1/27/2004</t>
  </si>
  <si>
    <t>Pelicans (SM-sarja)</t>
  </si>
  <si>
    <t>Rasmussen, Kash</t>
  </si>
  <si>
    <t>4/20/2001</t>
  </si>
  <si>
    <t>Cochrane, Alb.</t>
  </si>
  <si>
    <t>Richartz, Blais</t>
  </si>
  <si>
    <t>6/23/2000</t>
  </si>
  <si>
    <t>Menomonie, Wis.</t>
  </si>
  <si>
    <t>Stauber, Levi</t>
  </si>
  <si>
    <t>1/16/2000</t>
  </si>
  <si>
    <t>Hermantown, Minn.</t>
  </si>
  <si>
    <t>Danbury (NAHL)</t>
  </si>
  <si>
    <t>Works, Jack</t>
  </si>
  <si>
    <t>5/23/2001</t>
  </si>
  <si>
    <t>Yellowknife, NWT</t>
  </si>
  <si>
    <t>Denver (NCHC)</t>
  </si>
  <si>
    <t>Morelli, Michael</t>
  </si>
  <si>
    <t>4/25/2001</t>
  </si>
  <si>
    <t>Arvada, Colo.</t>
  </si>
  <si>
    <t>Maryland (NAHL)</t>
  </si>
  <si>
    <t>Pietila, Blake</t>
  </si>
  <si>
    <t>178</t>
  </si>
  <si>
    <t>Vayrynen, Max</t>
  </si>
  <si>
    <t>6/18/2002</t>
  </si>
  <si>
    <t>Assat (SM-sarja)</t>
  </si>
  <si>
    <t>Pos</t>
  </si>
  <si>
    <t>D</t>
  </si>
  <si>
    <t>F</t>
  </si>
  <si>
    <t>G</t>
  </si>
  <si>
    <t>T</t>
  </si>
  <si>
    <t>L</t>
  </si>
  <si>
    <t>W</t>
  </si>
  <si>
    <t>Player</t>
  </si>
  <si>
    <t>Lake Superior</t>
  </si>
  <si>
    <t>Penn State</t>
  </si>
  <si>
    <t>Minnesota</t>
  </si>
  <si>
    <t>Artyom Levshunov</t>
  </si>
  <si>
    <t>Austin Oravetz</t>
  </si>
  <si>
    <t>Daniel Russell</t>
  </si>
  <si>
    <t>David Gucciardi</t>
  </si>
  <si>
    <t>Gavin Best</t>
  </si>
  <si>
    <t>Gavin O'Connell</t>
  </si>
  <si>
    <t>Griffin Jurecki</t>
  </si>
  <si>
    <t>Isaac Howard</t>
  </si>
  <si>
    <t>James Crossman</t>
  </si>
  <si>
    <t>Jeremy Davidson</t>
  </si>
  <si>
    <t>Joey Larson</t>
  </si>
  <si>
    <t>Karsen Dorwart</t>
  </si>
  <si>
    <t>Matt Basgall</t>
  </si>
  <si>
    <t>Nash Nienhuis</t>
  </si>
  <si>
    <t>Nicolas Muller</t>
  </si>
  <si>
    <t>Owen Baker</t>
  </si>
  <si>
    <t>Patrick Geary</t>
  </si>
  <si>
    <t>Red Savage</t>
  </si>
  <si>
    <t>Reed Lebster</t>
  </si>
  <si>
    <t>Tanner Kelly</t>
  </si>
  <si>
    <t>Tiernan Shoudy</t>
  </si>
  <si>
    <t>Viktor Hurtig</t>
  </si>
  <si>
    <t>Bemidji State</t>
  </si>
  <si>
    <t>Minnesota State</t>
  </si>
  <si>
    <t>Alex Nordstrom</t>
  </si>
  <si>
    <t>Arvid Caderoth</t>
  </si>
  <si>
    <t>Blais Richartz</t>
  </si>
  <si>
    <t>Blake Pietila</t>
  </si>
  <si>
    <t>Chase Pietila</t>
  </si>
  <si>
    <t>Evan Orr</t>
  </si>
  <si>
    <t>Henry Bartle</t>
  </si>
  <si>
    <t>Isaac Gordon</t>
  </si>
  <si>
    <t>Jack Works</t>
  </si>
  <si>
    <t>Jed Pietila</t>
  </si>
  <si>
    <t>Kash Rasmussen</t>
  </si>
  <si>
    <t>Kasper Vaharautio</t>
  </si>
  <si>
    <t>Kyle Kukkonen</t>
  </si>
  <si>
    <t>Lachlan Getz</t>
  </si>
  <si>
    <t>Lauri Raiman</t>
  </si>
  <si>
    <t>Levi Stauber</t>
  </si>
  <si>
    <t>Logan Pietila</t>
  </si>
  <si>
    <t>Marcus Pedersen</t>
  </si>
  <si>
    <t>Matthew Campbell</t>
  </si>
  <si>
    <t>Max Koskipirtti</t>
  </si>
  <si>
    <t>Nick Williams</t>
  </si>
  <si>
    <t>Patriks Marcinkevics</t>
  </si>
  <si>
    <t>Ryland Mosley</t>
  </si>
  <si>
    <t>Trevor Kukkonen</t>
  </si>
  <si>
    <t>Trevor Russell</t>
  </si>
  <si>
    <t>Tyrone Bronte</t>
  </si>
  <si>
    <t>A.J. Macaulay</t>
  </si>
  <si>
    <t>Anton Rubtsov</t>
  </si>
  <si>
    <t>Arvils Bergmanis</t>
  </si>
  <si>
    <t>Braden Birnie</t>
  </si>
  <si>
    <t>Brady Risk</t>
  </si>
  <si>
    <t>Brayden Nicholetts</t>
  </si>
  <si>
    <t>Broten Sabo</t>
  </si>
  <si>
    <t>Cade Ahrenholz</t>
  </si>
  <si>
    <t>Cade Neilson</t>
  </si>
  <si>
    <t>Caleb MacDonald</t>
  </si>
  <si>
    <t>Chase Dafoe</t>
  </si>
  <si>
    <t>Chase Dubois</t>
  </si>
  <si>
    <t>Dawson Bruneski</t>
  </si>
  <si>
    <t>Harrison Israels</t>
  </si>
  <si>
    <t>Jonny Sorenson</t>
  </si>
  <si>
    <t>Kyle Gaffney</t>
  </si>
  <si>
    <t>Matt Koethe</t>
  </si>
  <si>
    <t>Matteo Pecchia</t>
  </si>
  <si>
    <t>Payton Matsui</t>
  </si>
  <si>
    <t>T.J. Lloyd</t>
  </si>
  <si>
    <t>Will Hilfiker</t>
  </si>
  <si>
    <t>William Lawson-Body</t>
  </si>
  <si>
    <t>Xavier Jean-Louis</t>
  </si>
  <si>
    <t>St. Thomas</t>
  </si>
  <si>
    <t>Andrew Noel</t>
  </si>
  <si>
    <t>Antonio Venuto</t>
  </si>
  <si>
    <t>Austin McCarthy</t>
  </si>
  <si>
    <t>Ben Schultheis</t>
  </si>
  <si>
    <t>Brenden MacLaren</t>
  </si>
  <si>
    <t>Caiden Gault</t>
  </si>
  <si>
    <t>Connor McGrath</t>
  </si>
  <si>
    <t>Drew Cooper</t>
  </si>
  <si>
    <t>Emerson Goode</t>
  </si>
  <si>
    <t>Holden Doell</t>
  </si>
  <si>
    <t>Jack Mesic</t>
  </si>
  <si>
    <t>Jacob Badal</t>
  </si>
  <si>
    <t>Jacob Dirks</t>
  </si>
  <si>
    <t>Jason Brancheau</t>
  </si>
  <si>
    <t>Kaleb Ergang</t>
  </si>
  <si>
    <t>Luigi Benincasa</t>
  </si>
  <si>
    <t>Nick Hale</t>
  </si>
  <si>
    <t>Nick Nardecchia</t>
  </si>
  <si>
    <t>Stepan Pokorny</t>
  </si>
  <si>
    <t>Travis Shoudy</t>
  </si>
  <si>
    <t>Trevor Taulien</t>
  </si>
  <si>
    <t>Tyler Schleppe</t>
  </si>
  <si>
    <t>Zach Faremouth</t>
  </si>
  <si>
    <t>2A6256</t>
  </si>
  <si>
    <t>Color1_Offset</t>
  </si>
  <si>
    <t>Maxim Štrbák</t>
  </si>
  <si>
    <t>Tommi Männistö</t>
  </si>
  <si>
    <t>#</t>
  </si>
  <si>
    <t>Pos.</t>
  </si>
  <si>
    <t>F23A5D</t>
  </si>
  <si>
    <t xml:space="preserve"> Black 20% lighter from dropdown)</t>
  </si>
  <si>
    <t>569CD6</t>
  </si>
  <si>
    <t>Mich?</t>
  </si>
  <si>
    <t>x</t>
  </si>
  <si>
    <t>Mich</t>
  </si>
  <si>
    <t>WJC?</t>
  </si>
  <si>
    <t>Year</t>
  </si>
  <si>
    <t>Drafted</t>
  </si>
  <si>
    <t>October 2023</t>
  </si>
  <si>
    <t>07 Sat</t>
  </si>
  <si>
    <t>Lake Superior (nc)</t>
  </si>
  <si>
    <t>08 Sun</t>
  </si>
  <si>
    <t>12 Thu</t>
  </si>
  <si>
    <t>Air Force (nc)</t>
  </si>
  <si>
    <t>13 Fri</t>
  </si>
  <si>
    <t>19 Thu</t>
  </si>
  <si>
    <t>Canisius (nc)</t>
  </si>
  <si>
    <t>20 Fri</t>
  </si>
  <si>
    <t>26 Thu</t>
  </si>
  <si>
    <t>Boston College (nc)</t>
  </si>
  <si>
    <t>27 Fri</t>
  </si>
  <si>
    <t>November 2023</t>
  </si>
  <si>
    <t>03 Fri</t>
  </si>
  <si>
    <t>04 Sat</t>
  </si>
  <si>
    <t>10 Fri</t>
  </si>
  <si>
    <t>T-SOL</t>
  </si>
  <si>
    <t>11 Sat</t>
  </si>
  <si>
    <t>17 Fri</t>
  </si>
  <si>
    <t>18 Sat</t>
  </si>
  <si>
    <t>24 Fri</t>
  </si>
  <si>
    <t>T-SOW</t>
  </si>
  <si>
    <t>26 Sun</t>
  </si>
  <si>
    <t>December 2023</t>
  </si>
  <si>
    <t>08 Fri</t>
  </si>
  <si>
    <t>09 Sat</t>
  </si>
  <si>
    <t>01 Fri</t>
  </si>
  <si>
    <t>02 Sat</t>
  </si>
  <si>
    <t>OT</t>
  </si>
  <si>
    <t>@</t>
  </si>
  <si>
    <t>12-4-2 (0-1 OT) (7-1-2 Big Ten)</t>
  </si>
  <si>
    <t>Denver (nc)</t>
  </si>
  <si>
    <t>Michigan Tech (nc)</t>
  </si>
  <si>
    <t>14 Sat</t>
  </si>
  <si>
    <t>St. Cloud State (nc)</t>
  </si>
  <si>
    <t>21 Sat</t>
  </si>
  <si>
    <t>Alaska-Anchorage (nc)</t>
  </si>
  <si>
    <t>Stonehill (nc)</t>
  </si>
  <si>
    <t>Northern Michigan (nc)</t>
  </si>
  <si>
    <t>15 Fri</t>
  </si>
  <si>
    <t>Augustana (nc)</t>
  </si>
  <si>
    <t>16 Sat</t>
  </si>
  <si>
    <t>Minnesota-Duluth (nc)</t>
  </si>
  <si>
    <t>Alaska (nc)</t>
  </si>
  <si>
    <t>Wisconsin (nc)</t>
  </si>
  <si>
    <t>St. Lawrence (nc)</t>
  </si>
  <si>
    <t>28 Sat</t>
  </si>
  <si>
    <t>Clarkson (nc)</t>
  </si>
  <si>
    <t>25 Sat</t>
  </si>
  <si>
    <t>8-8-3 (2-2 OT) (CCHA 6-4-0)</t>
  </si>
  <si>
    <t>Miami (nc)</t>
  </si>
  <si>
    <t>Western Michigan (nc)</t>
  </si>
  <si>
    <t>Grand Valley St. (ex)</t>
  </si>
  <si>
    <t>0</t>
  </si>
  <si>
    <t>A</t>
  </si>
  <si>
    <t>PIM</t>
  </si>
  <si>
    <t>Pts</t>
  </si>
  <si>
    <t>Runner Up</t>
  </si>
  <si>
    <t>+/-</t>
  </si>
  <si>
    <t>* Michigan Native</t>
  </si>
  <si>
    <t>Wt</t>
  </si>
  <si>
    <t>Ht</t>
  </si>
  <si>
    <t>MTU</t>
  </si>
  <si>
    <t>Overall: 5-10-1 (4-1 OT) | CCHA: 3-7-0</t>
  </si>
  <si>
    <t>Third place</t>
  </si>
  <si>
    <t>Fourth place</t>
  </si>
  <si>
    <t>Providence</t>
  </si>
  <si>
    <t>St. Lawrence</t>
  </si>
  <si>
    <t>Cornell</t>
  </si>
  <si>
    <t>Brown</t>
  </si>
  <si>
    <t>Pennsylvania</t>
  </si>
  <si>
    <t>Yale</t>
  </si>
  <si>
    <t>Dartmouth</t>
  </si>
  <si>
    <t>Colgate</t>
  </si>
  <si>
    <t>Princeton</t>
  </si>
  <si>
    <t>Western Ontario</t>
  </si>
  <si>
    <t>Champions</t>
  </si>
  <si>
    <t>-</t>
  </si>
  <si>
    <t>MSU</t>
  </si>
  <si>
    <t>Ferris St</t>
  </si>
  <si>
    <t>Alaska</t>
  </si>
  <si>
    <t>FSU</t>
  </si>
  <si>
    <t>34-22-2</t>
  </si>
  <si>
    <t>69-32-12</t>
  </si>
  <si>
    <t>44-17-3</t>
  </si>
  <si>
    <t>22-34-12</t>
  </si>
  <si>
    <t>26-14-3</t>
  </si>
  <si>
    <t>23-7-1</t>
  </si>
  <si>
    <t>32-69-12</t>
  </si>
  <si>
    <t>14-26-3</t>
  </si>
  <si>
    <t>36-42-7</t>
  </si>
  <si>
    <t>17-44-3</t>
  </si>
  <si>
    <t>42-36-7</t>
  </si>
  <si>
    <t>1-2</t>
  </si>
  <si>
    <t>2-1</t>
  </si>
  <si>
    <t>0-1</t>
  </si>
  <si>
    <t>1-0</t>
  </si>
  <si>
    <t>20-9-1</t>
  </si>
  <si>
    <t>9-20-1</t>
  </si>
  <si>
    <t>6 - 1</t>
  </si>
  <si>
    <t>No tournament winner due to chicken flu</t>
  </si>
  <si>
    <t>AGS*</t>
  </si>
  <si>
    <t>MVP</t>
  </si>
  <si>
    <t>Michigan St</t>
  </si>
  <si>
    <t>Augustana</t>
  </si>
  <si>
    <t>Pts.</t>
  </si>
  <si>
    <t>Easy_Name</t>
  </si>
  <si>
    <t>ALK</t>
  </si>
  <si>
    <t>Introduced</t>
  </si>
  <si>
    <t>Notes</t>
  </si>
  <si>
    <t>Visual Legend</t>
  </si>
  <si>
    <t>Logan Stein</t>
  </si>
  <si>
    <t>Noah Giesbrecht</t>
  </si>
  <si>
    <t>Column1</t>
  </si>
  <si>
    <t>Nico DeVita</t>
  </si>
  <si>
    <t>Joey Henson</t>
  </si>
  <si>
    <t>Nick Grimaldi</t>
  </si>
  <si>
    <t>Pierce Charleson</t>
  </si>
  <si>
    <t>Will Hambley</t>
  </si>
  <si>
    <t>Lassi Lehti</t>
  </si>
  <si>
    <t>Column2</t>
  </si>
  <si>
    <t>Max Vayrynen</t>
  </si>
  <si>
    <t>ND</t>
  </si>
  <si>
    <t>WIS</t>
  </si>
  <si>
    <t>Top 5 Players by AGS* Last 5 Games</t>
  </si>
  <si>
    <t>Last 5</t>
  </si>
  <si>
    <t>Season AVG</t>
  </si>
  <si>
    <t>MINN</t>
  </si>
  <si>
    <t>TOTALS</t>
  </si>
  <si>
    <t>Pos0</t>
  </si>
  <si>
    <t>Column3</t>
  </si>
  <si>
    <t>NMU</t>
  </si>
  <si>
    <t>BGSU</t>
  </si>
  <si>
    <t>MinnSt</t>
  </si>
  <si>
    <t>Season Avg</t>
  </si>
  <si>
    <t>4 GP (1-2-0) | GA 8| GAA 2.40 | SV% .897</t>
  </si>
  <si>
    <t>16 GP (7-6-3) | GA 43| GAA 2.71 | SV% .908</t>
  </si>
  <si>
    <t>2 GP (1-1-0) | GA 5 | GAA 3.04 | SV% .896</t>
  </si>
  <si>
    <t>17 GP (11-3-2) | GA 49 | GAA 2.97 | SV% .916</t>
  </si>
  <si>
    <t>5-11-1 (4-1 OT) CCHA (3-8-0)</t>
  </si>
  <si>
    <t>Anchorage</t>
  </si>
  <si>
    <t>Anchorage8</t>
  </si>
  <si>
    <t>Augustana9</t>
  </si>
  <si>
    <t>AUG</t>
  </si>
  <si>
    <t>AKA</t>
  </si>
  <si>
    <t>STC</t>
  </si>
  <si>
    <t>LSSU</t>
  </si>
  <si>
    <t>STT</t>
  </si>
  <si>
    <t>G2</t>
  </si>
  <si>
    <t>A3</t>
  </si>
  <si>
    <t>+/-4</t>
  </si>
  <si>
    <t>Column15</t>
  </si>
  <si>
    <t>PIM2</t>
  </si>
  <si>
    <t>1 GP (0-0-0) | GA 3 | GAA 3.55 | SV% .769</t>
  </si>
  <si>
    <t>3 GP (0-1-0) | GA 3 | GAA 4.46 | SV% .750</t>
  </si>
  <si>
    <t>16 GP (9-5-1) | GA 32 | GAA 2.16 | SV% .918</t>
  </si>
  <si>
    <t>12 GP (3-6-1) | GA 30 | GAA 2.64 | SV% .919</t>
  </si>
  <si>
    <t>7 GP (2-5-0) | GA 31 | GAA 5.25 | SV% .838</t>
  </si>
  <si>
    <t>Column4</t>
  </si>
  <si>
    <t>Swankler, Austen</t>
  </si>
  <si>
    <t>North Huntingdon, Penn</t>
  </si>
  <si>
    <t>GLI Head to Head Records</t>
  </si>
  <si>
    <t>GLI Championship Game</t>
  </si>
  <si>
    <t>23 -7 -1</t>
  </si>
  <si>
    <t>10-20-1</t>
  </si>
  <si>
    <t>1-3</t>
  </si>
  <si>
    <t>147-71-17</t>
  </si>
  <si>
    <t>Head to Head Records</t>
  </si>
  <si>
    <t>TOTAL</t>
  </si>
  <si>
    <t>71-55-16</t>
  </si>
  <si>
    <t>82-87-11</t>
  </si>
  <si>
    <t>22-10-1</t>
  </si>
  <si>
    <t>Great Lakes Invitational Records</t>
  </si>
  <si>
    <t>82-137-22</t>
  </si>
  <si>
    <t>9-6-1 (0-1 OT) Independent</t>
  </si>
  <si>
    <t>at World Junior Championships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</si>
</sst>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7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Roboto Slab"/>
    </font>
    <font>
      <b/>
      <sz val="11"/>
      <color rgb="FFFFCD00"/>
      <name val="Roboto Slab"/>
    </font>
    <font>
      <sz val="8"/>
      <color theme="1"/>
      <name val="Roboto Slab"/>
    </font>
    <font>
      <b/>
      <sz val="11"/>
      <color rgb="FFFFD043"/>
      <name val="Roboto Slab"/>
    </font>
    <font>
      <sz val="11"/>
      <color rgb="FFFFD043"/>
      <name val="Roboto Slab"/>
    </font>
    <font>
      <sz val="11"/>
      <color theme="1"/>
      <name val="Roboto Slab"/>
    </font>
    <font>
      <strike/>
      <sz val="11"/>
      <color theme="1"/>
      <name val="Calibri"/>
      <family val="2"/>
      <scheme val="minor"/>
    </font>
    <font>
      <b/>
      <sz val="10"/>
      <color rgb="FFFFD043"/>
      <name val="Roboto Slab"/>
    </font>
    <font>
      <sz val="10"/>
      <color theme="1"/>
      <name val="Calibri"/>
      <family val="2"/>
      <scheme val="minor"/>
    </font>
    <font>
      <b/>
      <sz val="9"/>
      <color rgb="FFFFD04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Roboto Slab"/>
    </font>
    <font>
      <sz val="8"/>
      <color theme="1"/>
      <name val="Roboto Slab Light"/>
    </font>
    <font>
      <sz val="10"/>
      <color theme="0"/>
      <name val="Roboto Slab"/>
    </font>
    <font>
      <sz val="7"/>
      <color theme="1"/>
      <name val="Roboto Slab Light"/>
    </font>
    <font>
      <i/>
      <sz val="8"/>
      <color theme="1"/>
      <name val="Roboto Slab Light"/>
    </font>
    <font>
      <strike/>
      <sz val="8"/>
      <color theme="1"/>
      <name val="Roboto Slab Light"/>
    </font>
    <font>
      <sz val="10"/>
      <color rgb="FFFFD043"/>
      <name val="Calibri"/>
      <family val="2"/>
      <scheme val="minor"/>
    </font>
    <font>
      <b/>
      <sz val="8"/>
      <color theme="1"/>
      <name val="Roboto Slab"/>
    </font>
    <font>
      <b/>
      <sz val="9"/>
      <color theme="1"/>
      <name val="Roboto Slab"/>
    </font>
    <font>
      <b/>
      <sz val="10"/>
      <color rgb="FFFFCD00"/>
      <name val="Roboto Slab"/>
    </font>
    <font>
      <b/>
      <sz val="10"/>
      <color theme="0"/>
      <name val="Roboto Slab"/>
    </font>
    <font>
      <sz val="7"/>
      <name val="Roboto Slab Light"/>
    </font>
    <font>
      <b/>
      <sz val="10"/>
      <color rgb="FFFFC000"/>
      <name val="Roboto Slab"/>
    </font>
    <font>
      <b/>
      <sz val="10"/>
      <color theme="1"/>
      <name val="Calibri"/>
      <family val="2"/>
      <scheme val="minor"/>
    </font>
    <font>
      <b/>
      <sz val="10"/>
      <color theme="0"/>
      <name val="Roboto Slab Light"/>
    </font>
    <font>
      <b/>
      <sz val="10"/>
      <color rgb="FFFFC000"/>
      <name val="Calibri"/>
      <family val="2"/>
      <scheme val="minor"/>
    </font>
    <font>
      <strike/>
      <sz val="10"/>
      <color theme="0"/>
      <name val="Roboto Slab"/>
    </font>
    <font>
      <sz val="7"/>
      <color theme="0"/>
      <name val="Roboto Slab Light"/>
    </font>
    <font>
      <strike/>
      <sz val="7"/>
      <color theme="0"/>
      <name val="Roboto Slab Light"/>
    </font>
    <font>
      <strike/>
      <sz val="10"/>
      <color theme="1"/>
      <name val="Calibri"/>
      <family val="2"/>
      <scheme val="minor"/>
    </font>
    <font>
      <sz val="10"/>
      <color rgb="FFFFCD00"/>
      <name val="Roboto Slab"/>
    </font>
    <font>
      <sz val="7"/>
      <color rgb="FFFFCD00"/>
      <name val="Roboto Slab"/>
    </font>
    <font>
      <sz val="7"/>
      <color theme="1"/>
      <name val="Roboto Slab"/>
    </font>
    <font>
      <b/>
      <sz val="11"/>
      <color rgb="FFFFC000"/>
      <name val="Roboto Slab"/>
    </font>
    <font>
      <b/>
      <strike/>
      <sz val="11"/>
      <color theme="0"/>
      <name val="Roboto Slab"/>
    </font>
    <font>
      <b/>
      <sz val="11"/>
      <color rgb="FFBA0C2F"/>
      <name val="Roboto Slab"/>
    </font>
    <font>
      <b/>
      <sz val="11"/>
      <color rgb="FF0C2340"/>
      <name val="Roboto Slab"/>
    </font>
    <font>
      <sz val="8"/>
      <color theme="0"/>
      <name val="Roboto Slab"/>
    </font>
    <font>
      <b/>
      <sz val="8"/>
      <color theme="0"/>
      <name val="Roboto Slab"/>
    </font>
    <font>
      <sz val="12"/>
      <color theme="1"/>
      <name val="Roboto Slab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C00000"/>
      <name val="Roboto Slab Light"/>
    </font>
    <font>
      <strike/>
      <sz val="8"/>
      <color rgb="FFC00000"/>
      <name val="Roboto Slab Light"/>
    </font>
    <font>
      <strike/>
      <sz val="8"/>
      <color theme="1"/>
      <name val="Calibri"/>
      <family val="2"/>
      <scheme val="minor"/>
    </font>
    <font>
      <sz val="8"/>
      <name val="Roboto Slab Light"/>
    </font>
    <font>
      <sz val="8"/>
      <color rgb="FFC00000"/>
      <name val="Calibri"/>
      <family val="2"/>
      <scheme val="minor"/>
    </font>
    <font>
      <strike/>
      <sz val="8"/>
      <color rgb="FFC00000"/>
      <name val="Calibri"/>
      <family val="2"/>
      <scheme val="minor"/>
    </font>
    <font>
      <b/>
      <sz val="16"/>
      <color theme="0"/>
      <name val="Roboto Slab"/>
    </font>
    <font>
      <sz val="16"/>
      <color theme="1"/>
      <name val="Roboto Slab"/>
    </font>
    <font>
      <b/>
      <sz val="16"/>
      <color theme="1"/>
      <name val="Roboto Slab"/>
    </font>
    <font>
      <b/>
      <sz val="26"/>
      <color theme="0"/>
      <name val="Roboto Slab"/>
    </font>
    <font>
      <b/>
      <sz val="26"/>
      <color rgb="FFFFCD00"/>
      <name val="Roboto Slab"/>
    </font>
    <font>
      <b/>
      <sz val="16"/>
      <color rgb="FFFFCD00"/>
      <name val="Roboto Slab"/>
    </font>
    <font>
      <b/>
      <sz val="26"/>
      <color rgb="FFFFC000"/>
      <name val="Roboto Slab"/>
    </font>
    <font>
      <b/>
      <sz val="26"/>
      <color rgb="FFFCC917"/>
      <name val="Roboto Slab"/>
    </font>
    <font>
      <b/>
      <sz val="16"/>
      <color rgb="FFFFD043"/>
      <name val="Roboto Slab"/>
    </font>
    <font>
      <sz val="16"/>
      <color rgb="FFFFD043"/>
      <name val="Roboto Slab"/>
    </font>
    <font>
      <i/>
      <sz val="8"/>
      <color theme="1"/>
      <name val="Calibri"/>
      <family val="2"/>
      <scheme val="minor"/>
    </font>
    <font>
      <sz val="24"/>
      <color theme="1"/>
      <name val="Roboto Slab"/>
    </font>
    <font>
      <sz val="16"/>
      <color theme="0"/>
      <name val="Roboto Slab"/>
    </font>
    <font>
      <sz val="16"/>
      <name val="Roboto Slab"/>
    </font>
    <font>
      <sz val="16"/>
      <color rgb="FFFFCD00"/>
      <name val="Roboto Slab"/>
    </font>
    <font>
      <sz val="24"/>
      <name val="Roboto Slab"/>
    </font>
    <font>
      <sz val="28"/>
      <color theme="1"/>
      <name val="Roboto Slab"/>
    </font>
    <font>
      <sz val="28"/>
      <color theme="0"/>
      <name val="Roboto Slab"/>
    </font>
    <font>
      <sz val="28"/>
      <name val="Roboto Slab"/>
    </font>
    <font>
      <sz val="36"/>
      <color theme="1"/>
      <name val="Roboto Slab"/>
    </font>
  </fonts>
  <fills count="23">
    <fill>
      <patternFill patternType="none"/>
    </fill>
    <fill>
      <patternFill patternType="gray125"/>
    </fill>
    <fill>
      <patternFill patternType="solid">
        <fgColor rgb="FF18453B"/>
        <bgColor indexed="64"/>
      </patternFill>
    </fill>
    <fill>
      <patternFill patternType="solid">
        <fgColor rgb="FF2A625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BA0C2F"/>
        <bgColor indexed="64"/>
      </patternFill>
    </fill>
    <fill>
      <patternFill patternType="solid">
        <fgColor rgb="FFF23A5D"/>
        <bgColor indexed="64"/>
      </patternFill>
    </fill>
    <fill>
      <patternFill patternType="solid">
        <fgColor rgb="FF236192"/>
        <bgColor indexed="64"/>
      </patternFill>
    </fill>
    <fill>
      <patternFill patternType="solid">
        <fgColor rgb="FF569C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D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theme="9" tint="0.39997558519241921"/>
      </left>
      <right/>
      <top/>
      <bottom/>
      <diagonal/>
    </border>
    <border>
      <left/>
      <right/>
      <top/>
      <bottom style="dashed">
        <color theme="2"/>
      </bottom>
      <diagonal/>
    </border>
    <border>
      <left/>
      <right/>
      <top style="dashed">
        <color theme="2"/>
      </top>
      <bottom style="dashed">
        <color theme="2"/>
      </bottom>
      <diagonal/>
    </border>
    <border>
      <left/>
      <right/>
      <top style="dashed">
        <color theme="2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/>
      <top style="medium">
        <color theme="0" tint="-0.14996795556505021"/>
      </top>
      <bottom style="thin">
        <color indexed="64"/>
      </bottom>
      <diagonal/>
    </border>
    <border>
      <left/>
      <right/>
      <top style="medium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medium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9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8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horizontal="center"/>
    </xf>
    <xf numFmtId="49" fontId="8" fillId="0" borderId="0" xfId="0" applyNumberFormat="1" applyFont="1"/>
    <xf numFmtId="0" fontId="10" fillId="6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12" fillId="7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left" indent="1"/>
    </xf>
    <xf numFmtId="0" fontId="6" fillId="6" borderId="2" xfId="0" applyFont="1" applyFill="1" applyBorder="1" applyAlignment="1">
      <alignment horizontal="center"/>
    </xf>
    <xf numFmtId="0" fontId="6" fillId="6" borderId="2" xfId="0" applyFont="1" applyFill="1" applyBorder="1"/>
    <xf numFmtId="0" fontId="11" fillId="0" borderId="0" xfId="0" applyFont="1" applyAlignment="1">
      <alignment vertical="center"/>
    </xf>
    <xf numFmtId="0" fontId="10" fillId="7" borderId="0" xfId="0" applyFont="1" applyFill="1"/>
    <xf numFmtId="0" fontId="18" fillId="7" borderId="0" xfId="0" applyFont="1" applyFill="1"/>
    <xf numFmtId="2" fontId="17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left" vertical="center"/>
    </xf>
    <xf numFmtId="0" fontId="22" fillId="0" borderId="0" xfId="0" applyFont="1"/>
    <xf numFmtId="49" fontId="5" fillId="0" borderId="0" xfId="0" applyNumberFormat="1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horizontal="center"/>
    </xf>
    <xf numFmtId="0" fontId="26" fillId="2" borderId="0" xfId="0" applyFont="1" applyFill="1" applyAlignment="1">
      <alignment horizontal="center"/>
    </xf>
    <xf numFmtId="2" fontId="27" fillId="0" borderId="0" xfId="0" applyNumberFormat="1" applyFont="1" applyAlignment="1">
      <alignment horizontal="center"/>
    </xf>
    <xf numFmtId="0" fontId="28" fillId="8" borderId="0" xfId="0" applyFont="1" applyFill="1" applyAlignment="1">
      <alignment horizontal="center"/>
    </xf>
    <xf numFmtId="0" fontId="28" fillId="8" borderId="0" xfId="0" applyFont="1" applyFill="1"/>
    <xf numFmtId="0" fontId="29" fillId="9" borderId="0" xfId="0" applyFont="1" applyFill="1"/>
    <xf numFmtId="0" fontId="28" fillId="9" borderId="0" xfId="0" applyFont="1" applyFill="1"/>
    <xf numFmtId="0" fontId="30" fillId="9" borderId="0" xfId="0" applyFont="1" applyFill="1"/>
    <xf numFmtId="0" fontId="29" fillId="0" borderId="0" xfId="0" applyFont="1"/>
    <xf numFmtId="0" fontId="31" fillId="0" borderId="0" xfId="0" applyFont="1"/>
    <xf numFmtId="0" fontId="18" fillId="3" borderId="0" xfId="0" applyFont="1" applyFill="1"/>
    <xf numFmtId="0" fontId="32" fillId="3" borderId="0" xfId="0" applyFont="1" applyFill="1"/>
    <xf numFmtId="0" fontId="33" fillId="3" borderId="0" xfId="0" applyFont="1" applyFill="1"/>
    <xf numFmtId="0" fontId="34" fillId="3" borderId="0" xfId="0" applyFont="1" applyFill="1"/>
    <xf numFmtId="0" fontId="35" fillId="0" borderId="0" xfId="0" applyFont="1"/>
    <xf numFmtId="0" fontId="36" fillId="5" borderId="0" xfId="0" applyFont="1" applyFill="1"/>
    <xf numFmtId="2" fontId="38" fillId="0" borderId="0" xfId="0" applyNumberFormat="1" applyFont="1" applyAlignment="1">
      <alignment horizontal="center"/>
    </xf>
    <xf numFmtId="0" fontId="25" fillId="4" borderId="0" xfId="0" applyFont="1" applyFill="1" applyAlignment="1">
      <alignment horizontal="center"/>
    </xf>
    <xf numFmtId="0" fontId="37" fillId="5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7" fillId="12" borderId="0" xfId="0" applyFont="1" applyFill="1" applyAlignment="1">
      <alignment horizontal="center"/>
    </xf>
    <xf numFmtId="0" fontId="17" fillId="14" borderId="3" xfId="0" applyFont="1" applyFill="1" applyBorder="1" applyAlignment="1">
      <alignment horizontal="left" vertical="center"/>
    </xf>
    <xf numFmtId="0" fontId="21" fillId="14" borderId="3" xfId="0" applyFont="1" applyFill="1" applyBorder="1" applyAlignment="1">
      <alignment horizontal="left" vertical="center"/>
    </xf>
    <xf numFmtId="0" fontId="17" fillId="14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40" fillId="0" borderId="0" xfId="0" applyNumberFormat="1" applyFont="1" applyAlignment="1">
      <alignment horizontal="center"/>
    </xf>
    <xf numFmtId="2" fontId="39" fillId="0" borderId="0" xfId="0" applyNumberFormat="1" applyFont="1" applyAlignment="1">
      <alignment horizontal="center"/>
    </xf>
    <xf numFmtId="2" fontId="41" fillId="0" borderId="0" xfId="0" applyNumberFormat="1" applyFont="1" applyAlignment="1">
      <alignment horizontal="center"/>
    </xf>
    <xf numFmtId="2" fontId="42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24" fillId="16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4" fillId="0" borderId="0" xfId="0" applyFont="1"/>
    <xf numFmtId="0" fontId="5" fillId="0" borderId="0" xfId="0" applyFont="1"/>
    <xf numFmtId="0" fontId="5" fillId="15" borderId="0" xfId="0" applyFont="1" applyFill="1" applyAlignment="1">
      <alignment horizontal="center" vertical="center"/>
    </xf>
    <xf numFmtId="0" fontId="23" fillId="15" borderId="0" xfId="0" applyFont="1" applyFill="1" applyAlignment="1">
      <alignment horizontal="center" vertical="center"/>
    </xf>
    <xf numFmtId="0" fontId="43" fillId="17" borderId="0" xfId="0" applyFont="1" applyFill="1" applyAlignment="1">
      <alignment horizontal="center" vertical="center"/>
    </xf>
    <xf numFmtId="0" fontId="44" fillId="17" borderId="0" xfId="0" applyFont="1" applyFill="1" applyAlignment="1">
      <alignment horizontal="center" vertical="center"/>
    </xf>
    <xf numFmtId="0" fontId="43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45" fillId="0" borderId="0" xfId="0" applyFont="1"/>
    <xf numFmtId="0" fontId="0" fillId="21" borderId="5" xfId="0" applyFill="1" applyBorder="1"/>
    <xf numFmtId="0" fontId="0" fillId="21" borderId="6" xfId="0" applyFill="1" applyBorder="1"/>
    <xf numFmtId="0" fontId="0" fillId="0" borderId="5" xfId="0" applyBorder="1"/>
    <xf numFmtId="0" fontId="0" fillId="0" borderId="6" xfId="0" applyBorder="1"/>
    <xf numFmtId="0" fontId="17" fillId="0" borderId="0" xfId="0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0" fontId="54" fillId="2" borderId="0" xfId="0" applyFont="1" applyFill="1"/>
    <xf numFmtId="0" fontId="55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horizontal="left" vertical="center"/>
    </xf>
    <xf numFmtId="0" fontId="56" fillId="0" borderId="0" xfId="0" applyFont="1" applyAlignment="1">
      <alignment horizontal="center" vertical="center"/>
    </xf>
    <xf numFmtId="0" fontId="54" fillId="2" borderId="0" xfId="0" applyFont="1" applyFill="1" applyAlignment="1">
      <alignment horizontal="center"/>
    </xf>
    <xf numFmtId="0" fontId="54" fillId="2" borderId="0" xfId="0" applyFont="1" applyFill="1" applyAlignment="1">
      <alignment horizontal="left"/>
    </xf>
    <xf numFmtId="49" fontId="59" fillId="4" borderId="0" xfId="0" applyNumberFormat="1" applyFont="1" applyFill="1" applyAlignment="1">
      <alignment horizontal="left" vertical="center"/>
    </xf>
    <xf numFmtId="49" fontId="59" fillId="4" borderId="0" xfId="0" applyNumberFormat="1" applyFont="1" applyFill="1" applyAlignment="1">
      <alignment horizontal="center" vertical="center"/>
    </xf>
    <xf numFmtId="49" fontId="59" fillId="4" borderId="0" xfId="0" applyNumberFormat="1" applyFont="1" applyFill="1" applyAlignment="1">
      <alignment horizontal="center"/>
    </xf>
    <xf numFmtId="49" fontId="59" fillId="4" borderId="0" xfId="0" applyNumberFormat="1" applyFont="1" applyFill="1" applyAlignment="1">
      <alignment vertical="center"/>
    </xf>
    <xf numFmtId="49" fontId="62" fillId="6" borderId="0" xfId="0" applyNumberFormat="1" applyFont="1" applyFill="1"/>
    <xf numFmtId="0" fontId="63" fillId="6" borderId="0" xfId="0" applyFont="1" applyFill="1" applyAlignment="1">
      <alignment horizontal="center"/>
    </xf>
    <xf numFmtId="0" fontId="63" fillId="6" borderId="0" xfId="0" applyFont="1" applyFill="1" applyAlignment="1">
      <alignment vertical="center"/>
    </xf>
    <xf numFmtId="0" fontId="62" fillId="6" borderId="0" xfId="0" applyFont="1" applyFill="1" applyAlignment="1">
      <alignment horizontal="center" vertical="center"/>
    </xf>
    <xf numFmtId="0" fontId="63" fillId="6" borderId="0" xfId="0" applyFont="1" applyFill="1" applyAlignment="1">
      <alignment horizontal="center" vertical="center"/>
    </xf>
    <xf numFmtId="49" fontId="62" fillId="6" borderId="0" xfId="0" applyNumberFormat="1" applyFont="1" applyFill="1" applyAlignment="1">
      <alignment vertical="center"/>
    </xf>
    <xf numFmtId="49" fontId="62" fillId="6" borderId="0" xfId="0" applyNumberFormat="1" applyFont="1" applyFill="1" applyAlignment="1">
      <alignment horizontal="center" vertical="center"/>
    </xf>
    <xf numFmtId="49" fontId="55" fillId="0" borderId="0" xfId="0" applyNumberFormat="1" applyFont="1" applyAlignment="1">
      <alignment vertical="center"/>
    </xf>
    <xf numFmtId="0" fontId="10" fillId="6" borderId="0" xfId="0" applyFont="1" applyFill="1"/>
    <xf numFmtId="1" fontId="17" fillId="11" borderId="4" xfId="0" applyNumberFormat="1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" fontId="17" fillId="0" borderId="4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1" fontId="17" fillId="22" borderId="0" xfId="0" applyNumberFormat="1" applyFont="1" applyFill="1" applyAlignment="1">
      <alignment horizontal="left"/>
    </xf>
    <xf numFmtId="1" fontId="17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7" fillId="0" borderId="7" xfId="0" applyNumberFormat="1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0" fontId="11" fillId="6" borderId="0" xfId="0" applyFont="1" applyFill="1" applyAlignment="1">
      <alignment vertical="center"/>
    </xf>
    <xf numFmtId="0" fontId="39" fillId="8" borderId="8" xfId="0" applyFont="1" applyFill="1" applyBorder="1" applyAlignment="1">
      <alignment horizontal="center"/>
    </xf>
    <xf numFmtId="0" fontId="39" fillId="8" borderId="9" xfId="0" applyFont="1" applyFill="1" applyBorder="1" applyAlignment="1">
      <alignment horizontal="center"/>
    </xf>
    <xf numFmtId="0" fontId="39" fillId="8" borderId="9" xfId="0" applyFont="1" applyFill="1" applyBorder="1" applyAlignment="1">
      <alignment horizontal="left"/>
    </xf>
    <xf numFmtId="0" fontId="39" fillId="8" borderId="9" xfId="0" quotePrefix="1" applyFont="1" applyFill="1" applyBorder="1" applyAlignment="1">
      <alignment horizontal="center"/>
    </xf>
    <xf numFmtId="0" fontId="39" fillId="8" borderId="9" xfId="0" applyFont="1" applyFill="1" applyBorder="1"/>
    <xf numFmtId="0" fontId="39" fillId="8" borderId="10" xfId="0" applyFont="1" applyFill="1" applyBorder="1"/>
    <xf numFmtId="0" fontId="17" fillId="0" borderId="11" xfId="0" applyFont="1" applyBorder="1" applyAlignment="1">
      <alignment horizontal="center"/>
    </xf>
    <xf numFmtId="0" fontId="17" fillId="0" borderId="0" xfId="0" applyFont="1" applyAlignment="1">
      <alignment horizontal="left"/>
    </xf>
    <xf numFmtId="165" fontId="51" fillId="0" borderId="0" xfId="0" applyNumberFormat="1" applyFont="1" applyAlignment="1">
      <alignment horizontal="center"/>
    </xf>
    <xf numFmtId="1" fontId="51" fillId="0" borderId="0" xfId="0" applyNumberFormat="1" applyFont="1" applyAlignment="1">
      <alignment horizontal="center"/>
    </xf>
    <xf numFmtId="0" fontId="17" fillId="0" borderId="12" xfId="0" applyFont="1" applyBorder="1" applyAlignment="1">
      <alignment horizontal="left"/>
    </xf>
    <xf numFmtId="0" fontId="17" fillId="12" borderId="11" xfId="0" applyFont="1" applyFill="1" applyBorder="1" applyAlignment="1">
      <alignment horizontal="center"/>
    </xf>
    <xf numFmtId="0" fontId="17" fillId="12" borderId="0" xfId="0" applyFont="1" applyFill="1" applyAlignment="1">
      <alignment horizontal="left"/>
    </xf>
    <xf numFmtId="0" fontId="17" fillId="12" borderId="12" xfId="0" applyFont="1" applyFill="1" applyBorder="1" applyAlignment="1">
      <alignment horizontal="left"/>
    </xf>
    <xf numFmtId="0" fontId="39" fillId="8" borderId="0" xfId="0" applyFont="1" applyFill="1" applyAlignment="1">
      <alignment horizontal="left"/>
    </xf>
    <xf numFmtId="0" fontId="15" fillId="8" borderId="0" xfId="0" applyFont="1" applyFill="1" applyAlignment="1">
      <alignment horizontal="left"/>
    </xf>
    <xf numFmtId="165" fontId="39" fillId="8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21" fillId="10" borderId="0" xfId="0" applyFont="1" applyFill="1" applyAlignment="1">
      <alignment horizontal="center"/>
    </xf>
    <xf numFmtId="0" fontId="21" fillId="10" borderId="0" xfId="0" applyFont="1" applyFill="1"/>
    <xf numFmtId="0" fontId="17" fillId="0" borderId="0" xfId="0" applyFont="1"/>
    <xf numFmtId="0" fontId="17" fillId="13" borderId="0" xfId="0" applyFont="1" applyFill="1" applyAlignment="1">
      <alignment horizontal="center"/>
    </xf>
    <xf numFmtId="0" fontId="17" fillId="13" borderId="0" xfId="0" applyFont="1" applyFill="1"/>
    <xf numFmtId="0" fontId="21" fillId="13" borderId="0" xfId="0" applyFont="1" applyFill="1" applyAlignment="1">
      <alignment horizontal="center"/>
    </xf>
    <xf numFmtId="0" fontId="21" fillId="13" borderId="0" xfId="0" applyFont="1" applyFill="1"/>
    <xf numFmtId="0" fontId="21" fillId="0" borderId="0" xfId="0" applyFont="1" applyAlignment="1">
      <alignment horizontal="center"/>
    </xf>
    <xf numFmtId="0" fontId="21" fillId="0" borderId="0" xfId="0" applyFont="1"/>
    <xf numFmtId="0" fontId="17" fillId="10" borderId="0" xfId="0" applyFont="1" applyFill="1" applyAlignment="1">
      <alignment horizontal="center"/>
    </xf>
    <xf numFmtId="0" fontId="17" fillId="10" borderId="0" xfId="0" applyFont="1" applyFill="1" applyAlignment="1">
      <alignment horizontal="left"/>
    </xf>
    <xf numFmtId="0" fontId="17" fillId="10" borderId="0" xfId="0" applyFont="1" applyFill="1"/>
    <xf numFmtId="165" fontId="3" fillId="2" borderId="0" xfId="0" applyNumberFormat="1" applyFont="1" applyFill="1" applyAlignment="1">
      <alignment horizontal="center"/>
    </xf>
    <xf numFmtId="0" fontId="20" fillId="10" borderId="0" xfId="0" applyFont="1" applyFill="1" applyAlignment="1">
      <alignment horizontal="center"/>
    </xf>
    <xf numFmtId="0" fontId="20" fillId="19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3" fillId="2" borderId="9" xfId="0" quotePrefix="1" applyFont="1" applyFill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0" fontId="21" fillId="10" borderId="11" xfId="0" applyFont="1" applyFill="1" applyBorder="1" applyAlignment="1">
      <alignment horizontal="center"/>
    </xf>
    <xf numFmtId="0" fontId="21" fillId="10" borderId="12" xfId="0" applyFont="1" applyFill="1" applyBorder="1"/>
    <xf numFmtId="0" fontId="17" fillId="0" borderId="12" xfId="0" applyFont="1" applyBorder="1"/>
    <xf numFmtId="0" fontId="17" fillId="13" borderId="11" xfId="0" applyFont="1" applyFill="1" applyBorder="1" applyAlignment="1">
      <alignment horizontal="center"/>
    </xf>
    <xf numFmtId="0" fontId="17" fillId="13" borderId="12" xfId="0" applyFont="1" applyFill="1" applyBorder="1"/>
    <xf numFmtId="0" fontId="21" fillId="13" borderId="11" xfId="0" applyFont="1" applyFill="1" applyBorder="1" applyAlignment="1">
      <alignment horizontal="center"/>
    </xf>
    <xf numFmtId="0" fontId="21" fillId="13" borderId="12" xfId="0" applyFont="1" applyFill="1" applyBorder="1"/>
    <xf numFmtId="0" fontId="21" fillId="0" borderId="11" xfId="0" applyFont="1" applyBorder="1" applyAlignment="1">
      <alignment horizontal="center"/>
    </xf>
    <xf numFmtId="0" fontId="21" fillId="0" borderId="12" xfId="0" applyFont="1" applyBorder="1"/>
    <xf numFmtId="0" fontId="17" fillId="10" borderId="11" xfId="0" applyFont="1" applyFill="1" applyBorder="1" applyAlignment="1">
      <alignment horizontal="center"/>
    </xf>
    <xf numFmtId="0" fontId="17" fillId="10" borderId="12" xfId="0" applyFont="1" applyFill="1" applyBorder="1"/>
    <xf numFmtId="0" fontId="17" fillId="10" borderId="7" xfId="0" applyFont="1" applyFill="1" applyBorder="1" applyAlignment="1">
      <alignment horizontal="left"/>
    </xf>
    <xf numFmtId="0" fontId="50" fillId="0" borderId="0" xfId="0" applyFont="1"/>
    <xf numFmtId="0" fontId="50" fillId="21" borderId="0" xfId="0" applyFont="1" applyFill="1"/>
    <xf numFmtId="0" fontId="48" fillId="0" borderId="0" xfId="0" applyFont="1" applyAlignment="1">
      <alignment horizontal="center"/>
    </xf>
    <xf numFmtId="0" fontId="48" fillId="0" borderId="0" xfId="0" applyFont="1"/>
    <xf numFmtId="0" fontId="52" fillId="0" borderId="0" xfId="0" applyFont="1"/>
    <xf numFmtId="0" fontId="15" fillId="21" borderId="0" xfId="0" applyFont="1" applyFill="1"/>
    <xf numFmtId="0" fontId="48" fillId="10" borderId="0" xfId="0" applyFont="1" applyFill="1" applyAlignment="1">
      <alignment horizontal="center"/>
    </xf>
    <xf numFmtId="0" fontId="49" fillId="13" borderId="0" xfId="0" applyFont="1" applyFill="1" applyAlignment="1">
      <alignment horizontal="center"/>
    </xf>
    <xf numFmtId="0" fontId="49" fillId="0" borderId="0" xfId="0" applyFont="1"/>
    <xf numFmtId="0" fontId="53" fillId="0" borderId="0" xfId="0" applyFont="1"/>
    <xf numFmtId="0" fontId="17" fillId="10" borderId="13" xfId="0" applyFont="1" applyFill="1" applyBorder="1" applyAlignment="1">
      <alignment horizontal="center"/>
    </xf>
    <xf numFmtId="0" fontId="17" fillId="10" borderId="7" xfId="0" applyFont="1" applyFill="1" applyBorder="1" applyAlignment="1">
      <alignment horizontal="center"/>
    </xf>
    <xf numFmtId="2" fontId="17" fillId="10" borderId="7" xfId="0" applyNumberFormat="1" applyFont="1" applyFill="1" applyBorder="1" applyAlignment="1">
      <alignment horizontal="center"/>
    </xf>
    <xf numFmtId="0" fontId="17" fillId="10" borderId="7" xfId="0" applyFont="1" applyFill="1" applyBorder="1"/>
    <xf numFmtId="0" fontId="17" fillId="10" borderId="14" xfId="0" applyFont="1" applyFill="1" applyBorder="1"/>
    <xf numFmtId="0" fontId="0" fillId="21" borderId="15" xfId="0" applyFill="1" applyBorder="1"/>
    <xf numFmtId="0" fontId="0" fillId="21" borderId="16" xfId="0" applyFill="1" applyBorder="1"/>
    <xf numFmtId="0" fontId="39" fillId="8" borderId="0" xfId="0" applyFont="1" applyFill="1"/>
    <xf numFmtId="0" fontId="46" fillId="20" borderId="0" xfId="0" applyFont="1" applyFill="1"/>
    <xf numFmtId="0" fontId="17" fillId="0" borderId="13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7" xfId="0" applyFont="1" applyBorder="1" applyAlignment="1">
      <alignment horizontal="left"/>
    </xf>
    <xf numFmtId="165" fontId="51" fillId="0" borderId="7" xfId="0" applyNumberFormat="1" applyFont="1" applyBorder="1" applyAlignment="1">
      <alignment horizontal="center"/>
    </xf>
    <xf numFmtId="1" fontId="51" fillId="0" borderId="7" xfId="0" applyNumberFormat="1" applyFont="1" applyBorder="1" applyAlignment="1">
      <alignment horizontal="center"/>
    </xf>
    <xf numFmtId="0" fontId="17" fillId="0" borderId="14" xfId="0" applyFont="1" applyBorder="1" applyAlignment="1">
      <alignment horizontal="left"/>
    </xf>
    <xf numFmtId="0" fontId="7" fillId="4" borderId="0" xfId="0" applyFont="1" applyFill="1"/>
    <xf numFmtId="0" fontId="0" fillId="21" borderId="0" xfId="0" applyFill="1"/>
    <xf numFmtId="0" fontId="17" fillId="19" borderId="0" xfId="0" applyFont="1" applyFill="1"/>
    <xf numFmtId="0" fontId="0" fillId="19" borderId="0" xfId="0" applyFill="1"/>
    <xf numFmtId="0" fontId="17" fillId="11" borderId="0" xfId="0" applyFont="1" applyFill="1"/>
    <xf numFmtId="165" fontId="7" fillId="4" borderId="0" xfId="0" applyNumberFormat="1" applyFont="1" applyFill="1" applyAlignment="1">
      <alignment horizontal="center"/>
    </xf>
    <xf numFmtId="0" fontId="20" fillId="11" borderId="0" xfId="0" applyFont="1" applyFill="1"/>
    <xf numFmtId="0" fontId="20" fillId="0" borderId="0" xfId="0" applyFont="1"/>
    <xf numFmtId="0" fontId="20" fillId="19" borderId="0" xfId="0" applyFont="1" applyFill="1"/>
    <xf numFmtId="0" fontId="64" fillId="19" borderId="0" xfId="0" applyFont="1" applyFill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9" xfId="0" applyFont="1" applyFill="1" applyBorder="1"/>
    <xf numFmtId="0" fontId="7" fillId="4" borderId="9" xfId="0" quotePrefix="1" applyFont="1" applyFill="1" applyBorder="1" applyAlignment="1">
      <alignment horizontal="center"/>
    </xf>
    <xf numFmtId="0" fontId="7" fillId="4" borderId="10" xfId="0" applyFont="1" applyFill="1" applyBorder="1"/>
    <xf numFmtId="0" fontId="17" fillId="19" borderId="11" xfId="0" applyFont="1" applyFill="1" applyBorder="1" applyAlignment="1">
      <alignment horizontal="center"/>
    </xf>
    <xf numFmtId="0" fontId="17" fillId="19" borderId="12" xfId="0" applyFont="1" applyFill="1" applyBorder="1"/>
    <xf numFmtId="0" fontId="17" fillId="11" borderId="11" xfId="0" applyFont="1" applyFill="1" applyBorder="1" applyAlignment="1">
      <alignment horizontal="center"/>
    </xf>
    <xf numFmtId="0" fontId="17" fillId="11" borderId="12" xfId="0" applyFont="1" applyFill="1" applyBorder="1"/>
    <xf numFmtId="0" fontId="17" fillId="0" borderId="7" xfId="0" applyFont="1" applyBorder="1"/>
    <xf numFmtId="2" fontId="17" fillId="0" borderId="7" xfId="0" applyNumberFormat="1" applyFont="1" applyBorder="1" applyAlignment="1">
      <alignment horizontal="center"/>
    </xf>
    <xf numFmtId="0" fontId="17" fillId="0" borderId="14" xfId="0" applyFont="1" applyBorder="1"/>
    <xf numFmtId="0" fontId="20" fillId="12" borderId="0" xfId="0" applyFont="1" applyFill="1" applyAlignment="1">
      <alignment horizontal="left"/>
    </xf>
    <xf numFmtId="0" fontId="17" fillId="14" borderId="0" xfId="0" applyFont="1" applyFill="1" applyAlignment="1">
      <alignment horizontal="left"/>
    </xf>
    <xf numFmtId="0" fontId="17" fillId="19" borderId="0" xfId="0" applyFont="1" applyFill="1" applyAlignment="1">
      <alignment horizontal="center"/>
    </xf>
    <xf numFmtId="1" fontId="17" fillId="19" borderId="0" xfId="0" applyNumberFormat="1" applyFont="1" applyFill="1" applyAlignment="1">
      <alignment horizontal="center"/>
    </xf>
    <xf numFmtId="2" fontId="17" fillId="19" borderId="0" xfId="0" applyNumberFormat="1" applyFont="1" applyFill="1" applyAlignment="1">
      <alignment horizontal="center"/>
    </xf>
    <xf numFmtId="0" fontId="17" fillId="11" borderId="0" xfId="0" applyFont="1" applyFill="1" applyAlignment="1">
      <alignment horizontal="center"/>
    </xf>
    <xf numFmtId="2" fontId="17" fillId="11" borderId="0" xfId="0" applyNumberFormat="1" applyFont="1" applyFill="1" applyAlignment="1">
      <alignment horizontal="center"/>
    </xf>
    <xf numFmtId="0" fontId="15" fillId="0" borderId="11" xfId="0" applyFont="1" applyBorder="1" applyAlignment="1">
      <alignment horizontal="center"/>
    </xf>
    <xf numFmtId="14" fontId="17" fillId="0" borderId="0" xfId="0" applyNumberFormat="1" applyFont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9" xfId="0" applyFont="1" applyFill="1" applyBorder="1"/>
    <xf numFmtId="164" fontId="6" fillId="6" borderId="9" xfId="0" applyNumberFormat="1" applyFont="1" applyFill="1" applyBorder="1" applyAlignment="1">
      <alignment horizontal="center"/>
    </xf>
    <xf numFmtId="0" fontId="6" fillId="6" borderId="9" xfId="0" quotePrefix="1" applyFont="1" applyFill="1" applyBorder="1" applyAlignment="1">
      <alignment horizontal="center"/>
    </xf>
    <xf numFmtId="0" fontId="6" fillId="6" borderId="10" xfId="0" applyFont="1" applyFill="1" applyBorder="1"/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9" xfId="0" applyFont="1" applyBorder="1" applyAlignment="1">
      <alignment horizontal="left" vertical="center"/>
    </xf>
    <xf numFmtId="14" fontId="17" fillId="0" borderId="19" xfId="0" applyNumberFormat="1" applyFont="1" applyBorder="1" applyAlignment="1">
      <alignment horizontal="center" vertical="center"/>
    </xf>
    <xf numFmtId="1" fontId="17" fillId="0" borderId="19" xfId="0" applyNumberFormat="1" applyFont="1" applyBorder="1" applyAlignment="1">
      <alignment horizontal="center"/>
    </xf>
    <xf numFmtId="165" fontId="17" fillId="0" borderId="19" xfId="0" applyNumberFormat="1" applyFont="1" applyBorder="1" applyAlignment="1">
      <alignment horizontal="center"/>
    </xf>
    <xf numFmtId="0" fontId="17" fillId="0" borderId="20" xfId="0" applyFont="1" applyBorder="1" applyAlignment="1">
      <alignment horizontal="left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left" vertical="center"/>
    </xf>
    <xf numFmtId="14" fontId="17" fillId="11" borderId="19" xfId="0" applyNumberFormat="1" applyFont="1" applyFill="1" applyBorder="1" applyAlignment="1">
      <alignment horizontal="center" vertical="center"/>
    </xf>
    <xf numFmtId="0" fontId="17" fillId="11" borderId="20" xfId="0" applyFont="1" applyFill="1" applyBorder="1" applyAlignment="1">
      <alignment horizontal="left" vertical="center"/>
    </xf>
    <xf numFmtId="0" fontId="17" fillId="0" borderId="21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2" xfId="0" applyFont="1" applyBorder="1" applyAlignment="1">
      <alignment horizontal="left" vertical="center"/>
    </xf>
    <xf numFmtId="14" fontId="17" fillId="0" borderId="22" xfId="0" applyNumberFormat="1" applyFont="1" applyBorder="1" applyAlignment="1">
      <alignment horizontal="center" vertical="center"/>
    </xf>
    <xf numFmtId="1" fontId="17" fillId="0" borderId="22" xfId="0" applyNumberFormat="1" applyFont="1" applyBorder="1" applyAlignment="1">
      <alignment horizontal="center"/>
    </xf>
    <xf numFmtId="165" fontId="17" fillId="0" borderId="22" xfId="0" applyNumberFormat="1" applyFont="1" applyBorder="1" applyAlignment="1">
      <alignment horizontal="center"/>
    </xf>
    <xf numFmtId="0" fontId="17" fillId="0" borderId="23" xfId="0" applyFont="1" applyBorder="1" applyAlignment="1">
      <alignment horizontal="left" vertical="center"/>
    </xf>
    <xf numFmtId="1" fontId="6" fillId="6" borderId="2" xfId="0" applyNumberFormat="1" applyFont="1" applyFill="1" applyBorder="1" applyAlignment="1">
      <alignment horizontal="center"/>
    </xf>
    <xf numFmtId="1" fontId="39" fillId="8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7" fillId="4" borderId="0" xfId="0" applyNumberFormat="1" applyFont="1" applyFill="1" applyAlignment="1">
      <alignment horizontal="center"/>
    </xf>
    <xf numFmtId="1" fontId="17" fillId="22" borderId="7" xfId="0" applyNumberFormat="1" applyFont="1" applyFill="1" applyBorder="1" applyAlignment="1">
      <alignment horizontal="left" indent="1"/>
    </xf>
    <xf numFmtId="1" fontId="17" fillId="22" borderId="0" xfId="0" applyNumberFormat="1" applyFont="1" applyFill="1" applyAlignment="1">
      <alignment horizontal="left" indent="1"/>
    </xf>
    <xf numFmtId="1" fontId="51" fillId="0" borderId="0" xfId="0" applyNumberFormat="1" applyFont="1" applyAlignment="1">
      <alignment horizontal="left" indent="1"/>
    </xf>
    <xf numFmtId="1" fontId="17" fillId="22" borderId="19" xfId="0" applyNumberFormat="1" applyFont="1" applyFill="1" applyBorder="1" applyAlignment="1">
      <alignment horizontal="left" indent="1"/>
    </xf>
    <xf numFmtId="0" fontId="55" fillId="0" borderId="0" xfId="0" applyFont="1" applyAlignment="1">
      <alignment horizontal="left" indent="1"/>
    </xf>
    <xf numFmtId="0" fontId="55" fillId="22" borderId="17" xfId="0" applyFont="1" applyFill="1" applyBorder="1" applyAlignment="1">
      <alignment horizontal="center"/>
    </xf>
    <xf numFmtId="0" fontId="55" fillId="0" borderId="0" xfId="0" applyFont="1" applyAlignment="1">
      <alignment horizontal="center"/>
    </xf>
    <xf numFmtId="0" fontId="55" fillId="0" borderId="12" xfId="0" applyFont="1" applyBorder="1" applyAlignment="1">
      <alignment horizontal="center"/>
    </xf>
    <xf numFmtId="0" fontId="55" fillId="19" borderId="0" xfId="0" applyFont="1" applyFill="1" applyAlignment="1">
      <alignment horizontal="center"/>
    </xf>
    <xf numFmtId="0" fontId="55" fillId="0" borderId="7" xfId="0" applyFont="1" applyBorder="1" applyAlignment="1">
      <alignment horizontal="center"/>
    </xf>
    <xf numFmtId="0" fontId="55" fillId="19" borderId="14" xfId="0" applyFont="1" applyFill="1" applyBorder="1" applyAlignment="1">
      <alignment horizontal="center"/>
    </xf>
    <xf numFmtId="0" fontId="55" fillId="19" borderId="12" xfId="0" applyFont="1" applyFill="1" applyBorder="1" applyAlignment="1">
      <alignment horizontal="center"/>
    </xf>
    <xf numFmtId="0" fontId="55" fillId="19" borderId="7" xfId="0" applyFont="1" applyFill="1" applyBorder="1" applyAlignment="1">
      <alignment horizontal="center"/>
    </xf>
    <xf numFmtId="0" fontId="67" fillId="14" borderId="0" xfId="0" applyFont="1" applyFill="1"/>
    <xf numFmtId="0" fontId="67" fillId="14" borderId="0" xfId="0" applyFont="1" applyFill="1" applyAlignment="1">
      <alignment horizontal="center"/>
    </xf>
    <xf numFmtId="0" fontId="55" fillId="0" borderId="8" xfId="0" applyFont="1" applyBorder="1" applyAlignment="1">
      <alignment horizontal="left" indent="1"/>
    </xf>
    <xf numFmtId="0" fontId="66" fillId="2" borderId="9" xfId="0" applyFont="1" applyFill="1" applyBorder="1" applyAlignment="1">
      <alignment horizontal="center"/>
    </xf>
    <xf numFmtId="0" fontId="66" fillId="2" borderId="10" xfId="0" applyFont="1" applyFill="1" applyBorder="1" applyAlignment="1">
      <alignment horizontal="center"/>
    </xf>
    <xf numFmtId="0" fontId="55" fillId="0" borderId="11" xfId="0" applyFont="1" applyBorder="1" applyAlignment="1">
      <alignment horizontal="left" indent="1"/>
    </xf>
    <xf numFmtId="0" fontId="67" fillId="18" borderId="0" xfId="0" applyFont="1" applyFill="1" applyAlignment="1">
      <alignment horizontal="center"/>
    </xf>
    <xf numFmtId="0" fontId="67" fillId="18" borderId="12" xfId="0" applyFont="1" applyFill="1" applyBorder="1" applyAlignment="1">
      <alignment horizontal="center"/>
    </xf>
    <xf numFmtId="0" fontId="63" fillId="6" borderId="11" xfId="0" applyFont="1" applyFill="1" applyBorder="1" applyAlignment="1">
      <alignment horizontal="left" indent="1"/>
    </xf>
    <xf numFmtId="0" fontId="63" fillId="6" borderId="12" xfId="0" applyFont="1" applyFill="1" applyBorder="1" applyAlignment="1">
      <alignment horizontal="center"/>
    </xf>
    <xf numFmtId="0" fontId="68" fillId="8" borderId="13" xfId="0" applyFont="1" applyFill="1" applyBorder="1" applyAlignment="1">
      <alignment horizontal="left" indent="1"/>
    </xf>
    <xf numFmtId="0" fontId="68" fillId="8" borderId="7" xfId="0" applyFont="1" applyFill="1" applyBorder="1" applyAlignment="1">
      <alignment horizontal="center"/>
    </xf>
    <xf numFmtId="0" fontId="68" fillId="8" borderId="14" xfId="0" applyFont="1" applyFill="1" applyBorder="1" applyAlignment="1">
      <alignment horizontal="center"/>
    </xf>
    <xf numFmtId="0" fontId="55" fillId="19" borderId="12" xfId="0" applyFont="1" applyFill="1" applyBorder="1" applyAlignment="1">
      <alignment horizontal="center" vertical="center"/>
    </xf>
    <xf numFmtId="0" fontId="55" fillId="19" borderId="14" xfId="0" applyFont="1" applyFill="1" applyBorder="1" applyAlignment="1">
      <alignment horizontal="center" vertical="center"/>
    </xf>
    <xf numFmtId="0" fontId="66" fillId="2" borderId="8" xfId="0" applyFont="1" applyFill="1" applyBorder="1" applyAlignment="1">
      <alignment horizontal="center"/>
    </xf>
    <xf numFmtId="0" fontId="67" fillId="18" borderId="9" xfId="0" applyFont="1" applyFill="1" applyBorder="1" applyAlignment="1">
      <alignment horizontal="center"/>
    </xf>
    <xf numFmtId="0" fontId="63" fillId="6" borderId="9" xfId="0" applyFont="1" applyFill="1" applyBorder="1" applyAlignment="1">
      <alignment horizontal="center"/>
    </xf>
    <xf numFmtId="0" fontId="68" fillId="8" borderId="9" xfId="0" applyFont="1" applyFill="1" applyBorder="1" applyAlignment="1">
      <alignment horizontal="center"/>
    </xf>
    <xf numFmtId="0" fontId="66" fillId="2" borderId="8" xfId="0" applyFont="1" applyFill="1" applyBorder="1" applyAlignment="1">
      <alignment horizontal="left"/>
    </xf>
    <xf numFmtId="0" fontId="55" fillId="19" borderId="9" xfId="0" applyFont="1" applyFill="1" applyBorder="1" applyAlignment="1">
      <alignment horizontal="center"/>
    </xf>
    <xf numFmtId="0" fontId="55" fillId="0" borderId="9" xfId="0" applyFont="1" applyBorder="1" applyAlignment="1">
      <alignment horizontal="center"/>
    </xf>
    <xf numFmtId="0" fontId="55" fillId="0" borderId="10" xfId="0" applyFont="1" applyBorder="1" applyAlignment="1">
      <alignment horizontal="center"/>
    </xf>
    <xf numFmtId="0" fontId="67" fillId="18" borderId="11" xfId="0" applyFont="1" applyFill="1" applyBorder="1" applyAlignment="1">
      <alignment horizontal="left"/>
    </xf>
    <xf numFmtId="0" fontId="63" fillId="6" borderId="11" xfId="0" applyFont="1" applyFill="1" applyBorder="1" applyAlignment="1">
      <alignment horizontal="left"/>
    </xf>
    <xf numFmtId="0" fontId="68" fillId="8" borderId="13" xfId="0" applyFont="1" applyFill="1" applyBorder="1" applyAlignment="1">
      <alignment horizontal="left"/>
    </xf>
    <xf numFmtId="0" fontId="55" fillId="19" borderId="10" xfId="0" applyFont="1" applyFill="1" applyBorder="1" applyAlignment="1">
      <alignment horizontal="center"/>
    </xf>
    <xf numFmtId="0" fontId="71" fillId="2" borderId="24" xfId="0" applyFont="1" applyFill="1" applyBorder="1" applyAlignment="1">
      <alignment horizontal="center"/>
    </xf>
    <xf numFmtId="0" fontId="70" fillId="0" borderId="25" xfId="0" applyFont="1" applyBorder="1" applyAlignment="1">
      <alignment horizontal="center"/>
    </xf>
    <xf numFmtId="0" fontId="72" fillId="18" borderId="26" xfId="0" applyFont="1" applyFill="1" applyBorder="1" applyAlignment="1">
      <alignment horizontal="center"/>
    </xf>
    <xf numFmtId="0" fontId="59" fillId="8" borderId="11" xfId="0" applyFont="1" applyFill="1" applyBorder="1"/>
    <xf numFmtId="0" fontId="55" fillId="8" borderId="0" xfId="0" applyFont="1" applyFill="1"/>
    <xf numFmtId="0" fontId="55" fillId="8" borderId="0" xfId="0" applyFont="1" applyFill="1" applyAlignment="1">
      <alignment horizontal="center"/>
    </xf>
    <xf numFmtId="0" fontId="55" fillId="8" borderId="12" xfId="0" applyFont="1" applyFill="1" applyBorder="1"/>
    <xf numFmtId="0" fontId="55" fillId="0" borderId="11" xfId="0" applyFont="1" applyBorder="1" applyAlignment="1">
      <alignment vertical="center"/>
    </xf>
    <xf numFmtId="0" fontId="55" fillId="0" borderId="12" xfId="0" applyFont="1" applyBorder="1" applyAlignment="1">
      <alignment horizontal="center" vertical="center"/>
    </xf>
    <xf numFmtId="0" fontId="59" fillId="8" borderId="0" xfId="0" applyFont="1" applyFill="1"/>
    <xf numFmtId="0" fontId="59" fillId="8" borderId="0" xfId="0" applyFont="1" applyFill="1" applyAlignment="1">
      <alignment horizontal="center"/>
    </xf>
    <xf numFmtId="0" fontId="59" fillId="8" borderId="12" xfId="0" applyFont="1" applyFill="1" applyBorder="1"/>
    <xf numFmtId="0" fontId="55" fillId="0" borderId="13" xfId="0" applyFont="1" applyBorder="1" applyAlignment="1">
      <alignment vertical="center"/>
    </xf>
    <xf numFmtId="0" fontId="55" fillId="0" borderId="7" xfId="0" applyFont="1" applyBorder="1" applyAlignment="1">
      <alignment horizontal="center" vertical="center"/>
    </xf>
    <xf numFmtId="0" fontId="55" fillId="0" borderId="7" xfId="0" applyFont="1" applyBorder="1" applyAlignment="1">
      <alignment vertical="center"/>
    </xf>
    <xf numFmtId="0" fontId="56" fillId="0" borderId="7" xfId="0" applyFont="1" applyBorder="1" applyAlignment="1">
      <alignment horizontal="center" vertical="center"/>
    </xf>
    <xf numFmtId="0" fontId="55" fillId="0" borderId="14" xfId="0" applyFont="1" applyBorder="1" applyAlignment="1">
      <alignment horizontal="center" vertical="center"/>
    </xf>
    <xf numFmtId="0" fontId="25" fillId="4" borderId="8" xfId="0" applyFont="1" applyFill="1" applyBorder="1"/>
    <xf numFmtId="0" fontId="25" fillId="4" borderId="9" xfId="0" applyFont="1" applyFill="1" applyBorder="1" applyAlignment="1">
      <alignment horizontal="center"/>
    </xf>
    <xf numFmtId="0" fontId="25" fillId="4" borderId="9" xfId="0" applyFont="1" applyFill="1" applyBorder="1"/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36" fillId="5" borderId="11" xfId="0" applyFont="1" applyFill="1" applyBorder="1"/>
    <xf numFmtId="2" fontId="42" fillId="0" borderId="12" xfId="0" applyNumberFormat="1" applyFont="1" applyBorder="1" applyAlignment="1">
      <alignment horizontal="center"/>
    </xf>
    <xf numFmtId="0" fontId="36" fillId="5" borderId="13" xfId="0" applyFont="1" applyFill="1" applyBorder="1"/>
    <xf numFmtId="0" fontId="37" fillId="5" borderId="7" xfId="0" applyFont="1" applyFill="1" applyBorder="1" applyAlignment="1">
      <alignment horizontal="center"/>
    </xf>
    <xf numFmtId="2" fontId="38" fillId="0" borderId="7" xfId="0" applyNumberFormat="1" applyFont="1" applyBorder="1" applyAlignment="1">
      <alignment horizontal="center"/>
    </xf>
    <xf numFmtId="2" fontId="42" fillId="0" borderId="7" xfId="0" applyNumberFormat="1" applyFont="1" applyBorder="1" applyAlignment="1">
      <alignment horizontal="center"/>
    </xf>
    <xf numFmtId="2" fontId="42" fillId="0" borderId="14" xfId="0" applyNumberFormat="1" applyFont="1" applyBorder="1" applyAlignment="1">
      <alignment horizontal="center"/>
    </xf>
    <xf numFmtId="165" fontId="6" fillId="6" borderId="2" xfId="0" applyNumberFormat="1" applyFont="1" applyFill="1" applyBorder="1" applyAlignment="1">
      <alignment horizontal="center"/>
    </xf>
    <xf numFmtId="0" fontId="69" fillId="14" borderId="0" xfId="0" applyFont="1" applyFill="1" applyAlignment="1">
      <alignment horizontal="center"/>
    </xf>
    <xf numFmtId="0" fontId="73" fillId="0" borderId="0" xfId="0" applyFont="1" applyAlignment="1">
      <alignment horizontal="center"/>
    </xf>
    <xf numFmtId="0" fontId="65" fillId="0" borderId="0" xfId="0" applyFont="1" applyAlignment="1">
      <alignment horizontal="center"/>
    </xf>
    <xf numFmtId="49" fontId="61" fillId="6" borderId="0" xfId="0" applyNumberFormat="1" applyFont="1" applyFill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0" xfId="0" applyFont="1" applyFill="1" applyAlignment="1">
      <alignment horizontal="center"/>
    </xf>
    <xf numFmtId="49" fontId="60" fillId="8" borderId="8" xfId="0" applyNumberFormat="1" applyFont="1" applyFill="1" applyBorder="1" applyAlignment="1">
      <alignment horizontal="center"/>
    </xf>
    <xf numFmtId="49" fontId="60" fillId="8" borderId="9" xfId="0" applyNumberFormat="1" applyFont="1" applyFill="1" applyBorder="1" applyAlignment="1">
      <alignment horizontal="center"/>
    </xf>
    <xf numFmtId="49" fontId="60" fillId="8" borderId="10" xfId="0" applyNumberFormat="1" applyFont="1" applyFill="1" applyBorder="1" applyAlignment="1">
      <alignment horizontal="center"/>
    </xf>
    <xf numFmtId="0" fontId="28" fillId="8" borderId="0" xfId="0" applyFont="1" applyFill="1" applyAlignment="1">
      <alignment horizontal="center"/>
    </xf>
    <xf numFmtId="49" fontId="57" fillId="2" borderId="0" xfId="0" applyNumberFormat="1" applyFont="1" applyFill="1" applyAlignment="1">
      <alignment horizontal="center"/>
    </xf>
    <xf numFmtId="0" fontId="58" fillId="4" borderId="1" xfId="0" applyFont="1" applyFill="1" applyBorder="1" applyAlignment="1">
      <alignment horizontal="center"/>
    </xf>
    <xf numFmtId="0" fontId="58" fillId="4" borderId="0" xfId="0" applyFont="1" applyFill="1" applyAlignment="1">
      <alignment horizontal="center"/>
    </xf>
    <xf numFmtId="0" fontId="36" fillId="5" borderId="0" xfId="0" applyFont="1" applyFill="1" applyBorder="1"/>
    <xf numFmtId="2" fontId="42" fillId="0" borderId="0" xfId="0" applyNumberFormat="1" applyFont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21" fillId="10" borderId="0" xfId="0" applyFont="1" applyFill="1" applyBorder="1" applyAlignment="1">
      <alignment horizontal="center"/>
    </xf>
    <xf numFmtId="0" fontId="21" fillId="10" borderId="0" xfId="0" applyFont="1" applyFill="1" applyBorder="1" applyAlignment="1">
      <alignment horizontal="left"/>
    </xf>
    <xf numFmtId="2" fontId="21" fillId="10" borderId="0" xfId="0" applyNumberFormat="1" applyFont="1" applyFill="1" applyBorder="1" applyAlignment="1">
      <alignment horizontal="center"/>
    </xf>
    <xf numFmtId="1" fontId="21" fillId="22" borderId="0" xfId="0" applyNumberFormat="1" applyFont="1" applyFill="1" applyBorder="1" applyAlignment="1">
      <alignment horizontal="left" indent="1"/>
    </xf>
    <xf numFmtId="1" fontId="21" fillId="0" borderId="0" xfId="0" applyNumberFormat="1" applyFont="1" applyBorder="1" applyAlignment="1">
      <alignment horizontal="center"/>
    </xf>
    <xf numFmtId="165" fontId="21" fillId="0" borderId="0" xfId="0" applyNumberFormat="1" applyFont="1" applyBorder="1" applyAlignment="1">
      <alignment horizontal="center"/>
    </xf>
    <xf numFmtId="0" fontId="21" fillId="10" borderId="0" xfId="0" applyFont="1" applyFill="1" applyBorder="1"/>
    <xf numFmtId="0" fontId="17" fillId="0" borderId="0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2" fontId="17" fillId="0" borderId="0" xfId="0" applyNumberFormat="1" applyFont="1" applyBorder="1" applyAlignment="1">
      <alignment horizontal="center"/>
    </xf>
    <xf numFmtId="1" fontId="17" fillId="0" borderId="0" xfId="0" applyNumberFormat="1" applyFont="1" applyBorder="1" applyAlignment="1">
      <alignment horizontal="center"/>
    </xf>
    <xf numFmtId="165" fontId="17" fillId="0" borderId="0" xfId="0" applyNumberFormat="1" applyFont="1" applyBorder="1" applyAlignment="1">
      <alignment horizontal="center"/>
    </xf>
    <xf numFmtId="0" fontId="17" fillId="0" borderId="0" xfId="0" applyFont="1" applyBorder="1"/>
    <xf numFmtId="0" fontId="17" fillId="13" borderId="0" xfId="0" applyFont="1" applyFill="1" applyBorder="1" applyAlignment="1">
      <alignment horizontal="center"/>
    </xf>
    <xf numFmtId="0" fontId="17" fillId="13" borderId="0" xfId="0" applyFont="1" applyFill="1" applyBorder="1" applyAlignment="1">
      <alignment horizontal="left"/>
    </xf>
    <xf numFmtId="2" fontId="17" fillId="13" borderId="0" xfId="0" applyNumberFormat="1" applyFont="1" applyFill="1" applyBorder="1" applyAlignment="1">
      <alignment horizontal="center"/>
    </xf>
    <xf numFmtId="0" fontId="17" fillId="13" borderId="0" xfId="0" applyFont="1" applyFill="1" applyBorder="1"/>
    <xf numFmtId="0" fontId="21" fillId="13" borderId="0" xfId="0" applyFont="1" applyFill="1" applyBorder="1" applyAlignment="1">
      <alignment horizontal="center"/>
    </xf>
    <xf numFmtId="0" fontId="21" fillId="13" borderId="0" xfId="0" applyFont="1" applyFill="1" applyBorder="1" applyAlignment="1">
      <alignment horizontal="left"/>
    </xf>
    <xf numFmtId="2" fontId="21" fillId="13" borderId="0" xfId="0" applyNumberFormat="1" applyFont="1" applyFill="1" applyBorder="1" applyAlignment="1">
      <alignment horizontal="center"/>
    </xf>
    <xf numFmtId="0" fontId="21" fillId="13" borderId="0" xfId="0" applyFont="1" applyFill="1" applyBorder="1"/>
    <xf numFmtId="0" fontId="21" fillId="0" borderId="0" xfId="0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2" fontId="21" fillId="0" borderId="0" xfId="0" applyNumberFormat="1" applyFont="1" applyBorder="1" applyAlignment="1">
      <alignment horizontal="center"/>
    </xf>
    <xf numFmtId="0" fontId="21" fillId="0" borderId="0" xfId="0" applyFont="1" applyBorder="1"/>
    <xf numFmtId="0" fontId="17" fillId="10" borderId="0" xfId="0" applyFont="1" applyFill="1" applyBorder="1" applyAlignment="1">
      <alignment horizontal="center"/>
    </xf>
    <xf numFmtId="0" fontId="17" fillId="10" borderId="0" xfId="0" applyFont="1" applyFill="1" applyBorder="1" applyAlignment="1">
      <alignment horizontal="left"/>
    </xf>
    <xf numFmtId="2" fontId="17" fillId="10" borderId="0" xfId="0" applyNumberFormat="1" applyFont="1" applyFill="1" applyBorder="1" applyAlignment="1">
      <alignment horizontal="center"/>
    </xf>
    <xf numFmtId="0" fontId="17" fillId="10" borderId="0" xfId="0" applyFont="1" applyFill="1" applyBorder="1"/>
    <xf numFmtId="0" fontId="33" fillId="3" borderId="0" xfId="0" applyFont="1" applyFill="1" applyBorder="1"/>
    <xf numFmtId="2" fontId="3" fillId="0" borderId="0" xfId="0" applyNumberFormat="1" applyFont="1" applyBorder="1" applyAlignment="1">
      <alignment horizontal="center"/>
    </xf>
    <xf numFmtId="0" fontId="26" fillId="2" borderId="8" xfId="0" applyFont="1" applyFill="1" applyBorder="1" applyAlignment="1">
      <alignment horizontal="left"/>
    </xf>
    <xf numFmtId="0" fontId="26" fillId="2" borderId="9" xfId="0" applyFont="1" applyFill="1" applyBorder="1" applyAlignment="1">
      <alignment horizontal="left"/>
    </xf>
    <xf numFmtId="0" fontId="26" fillId="2" borderId="9" xfId="0" applyFont="1" applyFill="1" applyBorder="1" applyAlignment="1">
      <alignment horizontal="center"/>
    </xf>
    <xf numFmtId="0" fontId="26" fillId="2" borderId="9" xfId="0" applyFont="1" applyFill="1" applyBorder="1" applyAlignment="1">
      <alignment horizontal="center"/>
    </xf>
    <xf numFmtId="0" fontId="26" fillId="2" borderId="10" xfId="0" applyFont="1" applyFill="1" applyBorder="1" applyAlignment="1">
      <alignment horizontal="center"/>
    </xf>
    <xf numFmtId="0" fontId="18" fillId="3" borderId="11" xfId="0" applyFont="1" applyFill="1" applyBorder="1"/>
    <xf numFmtId="2" fontId="3" fillId="0" borderId="12" xfId="0" applyNumberFormat="1" applyFont="1" applyBorder="1" applyAlignment="1">
      <alignment horizontal="center"/>
    </xf>
    <xf numFmtId="0" fontId="32" fillId="3" borderId="13" xfId="0" applyFont="1" applyFill="1" applyBorder="1"/>
    <xf numFmtId="0" fontId="34" fillId="3" borderId="7" xfId="0" applyFont="1" applyFill="1" applyBorder="1"/>
    <xf numFmtId="2" fontId="21" fillId="0" borderId="7" xfId="0" applyNumberFormat="1" applyFont="1" applyBorder="1" applyAlignment="1">
      <alignment horizontal="center"/>
    </xf>
    <xf numFmtId="2" fontId="40" fillId="0" borderId="7" xfId="0" applyNumberFormat="1" applyFont="1" applyBorder="1" applyAlignment="1">
      <alignment horizontal="center"/>
    </xf>
    <xf numFmtId="2" fontId="40" fillId="0" borderId="14" xfId="0" applyNumberFormat="1" applyFont="1" applyBorder="1" applyAlignment="1">
      <alignment horizontal="center"/>
    </xf>
  </cellXfs>
  <cellStyles count="1">
    <cellStyle name="Normal" xfId="0" builtinId="0"/>
  </cellStyles>
  <dxfs count="265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numFmt numFmtId="165" formatCode="0.00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65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strike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Roboto Slab Light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Roboto Slab Light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 Slab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 Slab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2"/>
        </top>
        <bottom style="thin">
          <color theme="2"/>
        </bottom>
      </border>
    </dxf>
    <dxf>
      <font>
        <outline val="0"/>
        <shadow val="0"/>
        <u val="none"/>
        <vertAlign val="baseline"/>
        <sz val="8"/>
        <name val="Roboto Slab Ligh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fill>
        <patternFill patternType="solid">
          <fgColor indexed="64"/>
          <bgColor rgb="FF18453B"/>
        </patternFill>
      </fill>
      <alignment horizontal="left" vertical="bottom" textRotation="0" wrapText="0" indent="0" justifyLastLine="0" shrinkToFit="0" readingOrder="0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font>
        <name val="Roboto Slab"/>
        <scheme val="none"/>
      </font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2"/>
        </top>
        <bottom style="thin">
          <color theme="2"/>
        </bottom>
      </border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Roboto Slab"/>
        <scheme val="none"/>
      </font>
      <fill>
        <patternFill patternType="solid">
          <fgColor indexed="64"/>
          <bgColor rgb="FF236192"/>
        </patternFill>
      </fill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theme="0" tint="-0.14996795556505021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dashed">
          <color theme="2"/>
        </top>
        <bottom style="dashed">
          <color theme="2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border>
        <top style="dashed">
          <color theme="2"/>
        </top>
      </border>
    </dxf>
    <dxf>
      <border diagonalUp="0" diagonalDown="0">
        <left/>
        <right/>
        <top/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</dxf>
    <dxf>
      <border>
        <bottom style="dashed">
          <color theme="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rgb="FFBA0C2F"/>
        </patternFill>
      </fill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 Slab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Roboto Slab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36192"/>
      <color rgb="FF18453B"/>
      <color rgb="FFFFC000"/>
      <color rgb="FFFFCD00"/>
      <color rgb="FFFCC917"/>
      <color rgb="FFBA0C2F"/>
      <color rgb="FFFFD043"/>
      <color rgb="FF569CD6"/>
      <color rgb="FFF23A5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068EF62A-6294-4FDC-840E-25A13193D214}" autoFormatId="16" applyNumberFormats="0" applyBorderFormats="0" applyFontFormats="0" applyPatternFormats="0" applyAlignmentFormats="0" applyWidthHeightFormats="0">
  <queryTableRefresh nextId="8">
    <queryTableFields count="6">
      <queryTableField id="1" name="Season" tableColumnId="1"/>
      <queryTableField id="2" name="Champion" tableColumnId="2"/>
      <queryTableField id="3" name="Runner-up" tableColumnId="3"/>
      <queryTableField id="4" name="Third place" tableColumnId="4"/>
      <queryTableField id="5" name="Fourth place" tableColumnId="5"/>
      <queryTableField id="6" name="Jack Tompkins Trophy (MVP)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BC8BCDA-91F0-484D-A825-2307648735CE}" autoFormatId="16" applyNumberFormats="0" applyBorderFormats="0" applyFontFormats="0" applyPatternFormats="0" applyAlignmentFormats="0" applyWidthHeightFormats="0">
  <queryTableRefresh nextId="33" unboundColumnsRight="2">
    <queryTableFields count="18">
      <queryTableField id="2" name="No." tableColumnId="2"/>
      <queryTableField id="26" dataBound="0" tableColumnId="25"/>
      <queryTableField id="3" name="Name" tableColumnId="3"/>
      <queryTableField id="30" dataBound="0" tableColumnId="12"/>
      <queryTableField id="29" dataBound="0" tableColumnId="13"/>
      <queryTableField id="28" dataBound="0" tableColumnId="14"/>
      <queryTableField id="31" dataBound="0" tableColumnId="15"/>
      <queryTableField id="25" dataBound="0" tableColumnId="20"/>
      <queryTableField id="24" dataBound="0" tableColumnId="21"/>
      <queryTableField id="23" dataBound="0" tableColumnId="22"/>
      <queryTableField id="32" dataBound="0" tableColumnId="4"/>
      <queryTableField id="21" dataBound="0" tableColumnId="24"/>
      <queryTableField id="27" dataBound="0" tableColumnId="26"/>
      <queryTableField id="8" name="Hometown" tableColumnId="8"/>
      <queryTableField id="9" name="Last Team" tableColumnId="9"/>
      <queryTableField id="10" name="NHL Draft" tableColumnId="10"/>
      <queryTableField id="11" dataBound="0" tableColumnId="11"/>
      <queryTableField id="19" dataBound="0" tableColumnId="1"/>
    </queryTableFields>
    <queryTableDeletedFields count="5">
      <deletedField name="Column1"/>
      <deletedField name="Yr."/>
      <deletedField name="Ht."/>
      <deletedField name="Wt."/>
      <deletedField name="DOB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0152495F-7000-4E14-9B9C-6AA241732A05}" autoFormatId="16" applyNumberFormats="0" applyBorderFormats="0" applyFontFormats="0" applyPatternFormats="0" applyAlignmentFormats="0" applyWidthHeightFormats="0">
  <queryTableRefresh headersInLastRefresh="0" nextId="102">
    <queryTableFields count="8">
      <queryTableField id="1" name="Column1" tableColumnId="1"/>
      <queryTableField id="2" dataBound="0" tableColumnId="2"/>
      <queryTableField id="100" dataBound="0" tableColumnId="100"/>
      <queryTableField id="3" name="Column3" tableColumnId="3"/>
      <queryTableField id="4" name="Column4" tableColumnId="4"/>
      <queryTableField id="101" dataBound="0" tableColumnId="7"/>
      <queryTableField id="5" name="Column5" tableColumnId="5"/>
      <queryTableField id="6" name="Column6" tableColumnId="6"/>
    </queryTableFields>
    <queryTableDeletedFields count="94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2"/>
      <deletedField name="Column7"/>
      <deletedField name="Column8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FD720360-1756-42CB-970D-57BCFDB6E9F8}" autoFormatId="16" applyNumberFormats="0" applyBorderFormats="0" applyFontFormats="0" applyPatternFormats="0" applyAlignmentFormats="0" applyWidthHeightFormats="0">
  <queryTableRefresh nextId="35" unboundColumnsRight="10">
    <queryTableFields count="27">
      <queryTableField id="2" name="No." tableColumnId="2"/>
      <queryTableField id="28" dataBound="0" tableColumnId="27"/>
      <queryTableField id="3" name="Name" tableColumnId="3"/>
      <queryTableField id="33" dataBound="0" tableColumnId="1"/>
      <queryTableField id="32" dataBound="0" tableColumnId="4"/>
      <queryTableField id="31" dataBound="0" tableColumnId="29"/>
      <queryTableField id="30" dataBound="0" tableColumnId="30"/>
      <queryTableField id="18" dataBound="0" tableColumnId="14"/>
      <queryTableField id="17" dataBound="0" tableColumnId="15"/>
      <queryTableField id="16" dataBound="0" tableColumnId="16"/>
      <queryTableField id="14" dataBound="0" tableColumnId="18"/>
      <queryTableField id="26" dataBound="0" tableColumnId="25"/>
      <queryTableField id="19" dataBound="0" tableColumnId="19"/>
      <queryTableField id="8" name="Hometown" tableColumnId="8"/>
      <queryTableField id="9" name="Last Team" tableColumnId="9"/>
      <queryTableField id="34" dataBound="0" tableColumnId="31"/>
      <queryTableField id="10" name="NHL Draft" tableColumnId="10"/>
      <queryTableField id="11" dataBound="0" tableColumnId="11"/>
      <queryTableField id="12" dataBound="0" tableColumnId="12"/>
      <queryTableField id="13" dataBound="0" tableColumnId="13"/>
      <queryTableField id="27" dataBound="0" tableColumnId="26"/>
      <queryTableField id="20" dataBound="0" tableColumnId="17"/>
      <queryTableField id="21" dataBound="0" tableColumnId="20"/>
      <queryTableField id="22" dataBound="0" tableColumnId="21"/>
      <queryTableField id="23" dataBound="0" tableColumnId="22"/>
      <queryTableField id="24" dataBound="0" tableColumnId="23"/>
      <queryTableField id="25" dataBound="0" tableColumnId="24"/>
    </queryTableFields>
    <queryTableDeletedFields count="5">
      <deletedField name="Column1"/>
      <deletedField name="Yr."/>
      <deletedField name="Ht."/>
      <deletedField name="Wt."/>
      <deletedField name="DOB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24536BFC-BDD5-4518-B4E6-9796F151E78F}" autoFormatId="16" applyNumberFormats="0" applyBorderFormats="0" applyFontFormats="0" applyPatternFormats="0" applyAlignmentFormats="0" applyWidthHeightFormats="0">
  <queryTableRefresh headersInLastRefresh="0" nextId="102" unboundColumnsRight="2">
    <queryTableFields count="10">
      <queryTableField id="1" name="Column1" tableColumnId="1"/>
      <queryTableField id="7" name="Column7" tableColumnId="2"/>
      <queryTableField id="8" name="Column8" tableColumnId="100"/>
      <queryTableField id="3" name="Column3" tableColumnId="3"/>
      <queryTableField id="4" name="Column4" tableColumnId="4"/>
      <queryTableField id="101" dataBound="0" tableColumnId="9"/>
      <queryTableField id="5" name="Column5" tableColumnId="5"/>
      <queryTableField id="6" name="Column6" tableColumnId="6"/>
      <queryTableField id="2" dataBound="0" tableColumnId="7"/>
      <queryTableField id="100" dataBound="0" tableColumnId="8"/>
    </queryTableFields>
    <queryTableDeletedFields count="92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2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EDE2AE1B-E729-4F90-B740-4EEF9B76B7C4}" autoFormatId="16" applyNumberFormats="0" applyBorderFormats="0" applyFontFormats="0" applyPatternFormats="0" applyAlignmentFormats="0" applyWidthHeightFormats="0">
  <queryTableRefresh nextId="39" unboundColumnsRight="3">
    <queryTableFields count="20">
      <queryTableField id="1" name="Column1" tableColumnId="1"/>
      <queryTableField id="2" name="No." tableColumnId="2"/>
      <queryTableField id="26" dataBound="0" tableColumnId="20"/>
      <queryTableField id="3" name="Name" tableColumnId="3"/>
      <queryTableField id="38" dataBound="0" tableColumnId="13"/>
      <queryTableField id="37" dataBound="0" tableColumnId="14"/>
      <queryTableField id="36" dataBound="0" tableColumnId="15"/>
      <queryTableField id="35" dataBound="0" tableColumnId="16"/>
      <queryTableField id="30" dataBound="0" tableColumnId="21"/>
      <queryTableField id="29" dataBound="0" tableColumnId="22"/>
      <queryTableField id="28" dataBound="0" tableColumnId="23"/>
      <queryTableField id="34" dataBound="0" tableColumnId="25"/>
      <queryTableField id="33" dataBound="0" tableColumnId="26"/>
      <queryTableField id="32" dataBound="0" tableColumnId="27"/>
      <queryTableField id="8" name="Hometown" tableColumnId="8"/>
      <queryTableField id="9" name="Last Team" tableColumnId="9"/>
      <queryTableField id="10" name="NHL Draft" tableColumnId="10"/>
      <queryTableField id="11" dataBound="0" tableColumnId="11"/>
      <queryTableField id="12" dataBound="0" tableColumnId="12"/>
      <queryTableField id="25" dataBound="0" tableColumnId="19"/>
    </queryTableFields>
    <queryTableDeletedFields count="4">
      <deletedField name="Yr."/>
      <deletedField name="Ht."/>
      <deletedField name="Wt."/>
      <deletedField name="DOB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6A0F5134-6AF5-4CE8-8A4A-B22B3C055814}" autoFormatId="16" applyNumberFormats="0" applyBorderFormats="0" applyFontFormats="0" applyPatternFormats="0" applyAlignmentFormats="0" applyWidthHeightFormats="0">
  <queryTableRefresh headersInLastRefresh="0" nextId="102">
    <queryTableFields count="8">
      <queryTableField id="1" name="Column1" tableColumnId="1"/>
      <queryTableField id="2" name="Column2" tableColumnId="2"/>
      <queryTableField id="100" dataBound="0" tableColumnId="100"/>
      <queryTableField id="3" name="Column3" tableColumnId="3"/>
      <queryTableField id="4" name="Column4" tableColumnId="4"/>
      <queryTableField id="101" dataBound="0" tableColumnId="7"/>
      <queryTableField id="5" name="Column5" tableColumnId="5"/>
      <queryTableField id="6" name="Column6" tableColumnId="6"/>
    </queryTableFields>
    <queryTableDeletedFields count="93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8"/>
      <deletedField name="Column7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ADBC1A29-4D79-4431-B962-3958892F3C38}" autoFormatId="16" applyNumberFormats="0" applyBorderFormats="0" applyFontFormats="0" applyPatternFormats="0" applyAlignmentFormats="0" applyWidthHeightFormats="0">
  <queryTableRefresh nextId="37" unboundColumnsRight="2">
    <queryTableFields count="18">
      <queryTableField id="2" name="No." tableColumnId="2"/>
      <queryTableField id="1" name="Column1" tableColumnId="24"/>
      <queryTableField id="3" name="Name" tableColumnId="3"/>
      <queryTableField id="36" dataBound="0" tableColumnId="1"/>
      <queryTableField id="35" dataBound="0" tableColumnId="12"/>
      <queryTableField id="34" dataBound="0" tableColumnId="13"/>
      <queryTableField id="33" dataBound="0" tableColumnId="14"/>
      <queryTableField id="31" dataBound="0" tableColumnId="25"/>
      <queryTableField id="30" dataBound="0" tableColumnId="26"/>
      <queryTableField id="29" dataBound="0" tableColumnId="27"/>
      <queryTableField id="32" dataBound="0" tableColumnId="31"/>
      <queryTableField id="28" dataBound="0" tableColumnId="28"/>
      <queryTableField id="26" dataBound="0" tableColumnId="30"/>
      <queryTableField id="8" name="Hometown" tableColumnId="8"/>
      <queryTableField id="9" name="Last Team" tableColumnId="9"/>
      <queryTableField id="10" name="NHL Draft" tableColumnId="10"/>
      <queryTableField id="12" dataBound="0" tableColumnId="11"/>
      <queryTableField id="18" dataBound="0" tableColumnId="17"/>
    </queryTableFields>
    <queryTableDeletedFields count="4">
      <deletedField name="Yr."/>
      <deletedField name="Ht."/>
      <deletedField name="Wt."/>
      <deletedField name="DOB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4" xr16:uid="{9662B3F1-AA3C-40A2-A281-A60F6CC70247}" autoFormatId="16" applyNumberFormats="0" applyBorderFormats="0" applyFontFormats="0" applyPatternFormats="0" applyAlignmentFormats="0" applyWidthHeightFormats="0">
  <queryTableRefresh headersInLastRefresh="0" nextId="102">
    <queryTableFields count="8">
      <queryTableField id="1" name="Column1" tableColumnId="1"/>
      <queryTableField id="2" name="Column2" tableColumnId="2"/>
      <queryTableField id="100" dataBound="0" tableColumnId="100"/>
      <queryTableField id="3" name="Column3" tableColumnId="3"/>
      <queryTableField id="4" name="Column4" tableColumnId="4"/>
      <queryTableField id="101" dataBound="0" tableColumnId="7"/>
      <queryTableField id="5" name="Column5" tableColumnId="5"/>
      <queryTableField id="6" name="Column6" tableColumnId="6"/>
    </queryTableFields>
    <queryTableDeletedFields count="93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79CB31D-5FBE-4B9D-928B-B73D517962D0}" name="Yearly_results_edit___2" displayName="Yearly_results_edit___2" ref="A1:F59" tableType="queryTable" totalsRowShown="0" headerRowDxfId="264" dataDxfId="263">
  <autoFilter ref="A1:F59" xr:uid="{C79CB31D-5FBE-4B9D-928B-B73D517962D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4FC5D2B-D0FA-4D36-BB2B-042534A2A8E4}" uniqueName="1" name="Year" queryTableFieldId="1" dataDxfId="262"/>
    <tableColumn id="2" xr3:uid="{CF9948D1-DBB4-435F-9284-D175652A138E}" uniqueName="2" name="Champion" queryTableFieldId="2" dataDxfId="261"/>
    <tableColumn id="3" xr3:uid="{DB794B98-3574-4DBD-8670-C66BE983CADA}" uniqueName="3" name="Runner-up" queryTableFieldId="3" dataDxfId="260"/>
    <tableColumn id="4" xr3:uid="{7F1D5338-C9A2-4D92-A8F1-7AEB75C488E2}" uniqueName="4" name="Third place" queryTableFieldId="4" dataDxfId="259"/>
    <tableColumn id="5" xr3:uid="{34DA1C87-1D9A-49F0-B9EC-2E5E498208AD}" uniqueName="5" name="Fourth place" queryTableFieldId="5" dataDxfId="258"/>
    <tableColumn id="6" xr3:uid="{E1C599F7-9311-465A-A268-5ADABA08B9B1}" uniqueName="6" name="MVP" queryTableFieldId="6" dataDxfId="257"/>
  </tableColumns>
  <tableStyleInfo name="TableStyleMedium7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54CDD2-74F8-46FD-BF27-FFB074FB83D6}" name="_2023_24_Michigan_Tech_Schedule_Results____Record__8_8_3__2_2_OT___6_4_0_CCHA" displayName="_2023_24_Michigan_Tech_Schedule_Results____Record__8_8_3__2_2_OT___6_4_0_CCHA" ref="A3:H24" tableType="queryTable" headerRowCount="0" totalsRowShown="0" headerRowDxfId="71" dataDxfId="70">
  <tableColumns count="8">
    <tableColumn id="1" xr3:uid="{2D4C24C9-AEBB-4418-A0DE-A9EF93AF2487}" uniqueName="1" name="Column1" queryTableFieldId="1" dataDxfId="69"/>
    <tableColumn id="2" xr3:uid="{103AB5A4-0B6E-4E43-A240-FC5D799A758D}" uniqueName="2" name="Column2" queryTableFieldId="2" dataDxfId="68"/>
    <tableColumn id="100" xr3:uid="{6BFC8D58-34C3-4FAC-9187-22AAF843DF02}" uniqueName="100" name="Column9" queryTableFieldId="100" dataDxfId="67"/>
    <tableColumn id="3" xr3:uid="{94C0702E-F440-4E04-AFE3-B39A42A87D64}" uniqueName="3" name="Column3" queryTableFieldId="3" dataDxfId="66"/>
    <tableColumn id="4" xr3:uid="{A4D3255B-D40C-48AF-A978-E56CE46FF475}" uniqueName="4" name="Column4" queryTableFieldId="4" dataDxfId="65"/>
    <tableColumn id="7" xr3:uid="{C2034D90-2163-4D6C-8CD9-19CF60B91CAD}" uniqueName="7" name="Column7" queryTableFieldId="101" dataDxfId="64"/>
    <tableColumn id="5" xr3:uid="{3A0A6ED2-93CC-41A3-A3DE-C9FA1C451B63}" uniqueName="5" name="Column5" queryTableFieldId="5" dataDxfId="63"/>
    <tableColumn id="6" xr3:uid="{5A4864CB-A489-41D4-A3F8-2DA35AB0A424}" uniqueName="6" name="Column6" queryTableFieldId="6" dataDxfId="62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4EA2D7-7D9E-47CA-8F61-4D097E3F1EA6}" name="Table_0" displayName="Table_0" ref="A1:R31" tableType="queryTable" totalsRowShown="0" headerRowDxfId="256" dataDxfId="254" headerRowBorderDxfId="255" tableBorderDxfId="253" totalsRowBorderDxfId="252">
  <autoFilter ref="A1:R31" xr:uid="{9E4EA2D7-7D9E-47CA-8F61-4D097E3F1E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sortState xmlns:xlrd2="http://schemas.microsoft.com/office/spreadsheetml/2017/richdata2" ref="A2:R31">
    <sortCondition ref="A2:A31"/>
  </sortState>
  <tableColumns count="18">
    <tableColumn id="2" xr3:uid="{0F922316-9F7A-44B9-A19C-A9B65C3CA2DE}" uniqueName="2" name="#" queryTableFieldId="2" dataDxfId="251"/>
    <tableColumn id="25" xr3:uid="{787BFBBC-A3DF-403A-B482-98F39D93E64F}" uniqueName="25" name="Pos" queryTableFieldId="26" dataDxfId="250"/>
    <tableColumn id="3" xr3:uid="{6C1501E5-F33B-42CF-876E-C8CC6D7A20DA}" uniqueName="3" name="Name" queryTableFieldId="3" dataDxfId="249"/>
    <tableColumn id="12" xr3:uid="{F4111E77-C5C2-42F7-9C56-35AD9E697954}" uniqueName="12" name="Yr." queryTableFieldId="30"/>
    <tableColumn id="13" xr3:uid="{9869F561-B9E1-46BC-B20B-110FDF2834BD}" uniqueName="13" name="Ht" queryTableFieldId="29"/>
    <tableColumn id="14" xr3:uid="{8A127238-AB11-4845-B916-576E99E049E7}" uniqueName="14" name="Wt" queryTableFieldId="28"/>
    <tableColumn id="15" xr3:uid="{E4444501-C18E-407E-A795-E8188E9BE4D1}" uniqueName="15" name="DOB" queryTableFieldId="31"/>
    <tableColumn id="20" xr3:uid="{27E73A2A-0A9B-4971-AAA8-387616129394}" uniqueName="20" name="G" queryTableFieldId="25" dataDxfId="248"/>
    <tableColumn id="21" xr3:uid="{260FE47A-9EB5-43C6-940B-0A6D6D6FFEE3}" uniqueName="21" name="A" queryTableFieldId="24" dataDxfId="247"/>
    <tableColumn id="22" xr3:uid="{0EAAEB45-511A-4A26-9760-779BA77EEF6B}" uniqueName="22" name="Pts" queryTableFieldId="23" dataDxfId="246"/>
    <tableColumn id="4" xr3:uid="{A580D544-B553-49E6-A932-9DC726D56EE4}" uniqueName="4" name="+/-" queryTableFieldId="32" dataDxfId="245"/>
    <tableColumn id="24" xr3:uid="{C428676F-0CB3-4847-A4A6-945AC2F9AD1F}" uniqueName="24" name="PIM" queryTableFieldId="21" dataDxfId="244"/>
    <tableColumn id="26" xr3:uid="{21A41D19-9CA1-44B2-BA32-35B79154EEE5}" uniqueName="26" name="AGS*" queryTableFieldId="27" dataDxfId="243"/>
    <tableColumn id="8" xr3:uid="{49A011B3-71F2-4C45-B63A-3BD4059B4B28}" uniqueName="8" name="Hometown" queryTableFieldId="8" dataDxfId="242"/>
    <tableColumn id="9" xr3:uid="{75001655-D569-4683-9182-999A8C9A3595}" uniqueName="9" name="Last Team" queryTableFieldId="9" dataDxfId="241"/>
    <tableColumn id="10" xr3:uid="{26ADEFAF-9C69-4EB6-BF89-0CCA4EEF3A89}" uniqueName="10" name="NHL Draft" queryTableFieldId="10" dataDxfId="240"/>
    <tableColumn id="11" xr3:uid="{0DE710AC-BF75-4E19-ABD3-24B612CE9BC6}" uniqueName="11" name="Mich?" queryTableFieldId="11" dataDxfId="239"/>
    <tableColumn id="1" xr3:uid="{2764F407-EC55-4F9B-9478-713EB5F05B36}" uniqueName="1" name="Easy_Name" queryTableFieldId="19" dataDxfId="238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402F84-D8A5-4927-B472-923EC0F4D622}" name="_2023_24_Ferris_State_Schedule_Results____Record__5_10_1__4_1_OT___3_7_0_CCHA" displayName="_2023_24_Ferris_State_Schedule_Results____Record__5_10_1__4_1_OT___3_7_0_CCHA" ref="A3:H23" tableType="queryTable" headerRowCount="0" totalsRowShown="0" headerRowDxfId="237" dataDxfId="236">
  <tableColumns count="8">
    <tableColumn id="1" xr3:uid="{53346734-0EAF-463A-A6E9-194B5856952F}" uniqueName="1" name="Column1" queryTableFieldId="1" dataDxfId="235"/>
    <tableColumn id="2" xr3:uid="{B7F08402-0676-46B0-9ABB-607ACE7C0EAE}" uniqueName="2" name="Column2" queryTableFieldId="2" dataDxfId="234"/>
    <tableColumn id="100" xr3:uid="{23CD9BC9-8015-4A5C-B676-014BB167C3BE}" uniqueName="100" name="Column9" queryTableFieldId="100" dataDxfId="233"/>
    <tableColumn id="3" xr3:uid="{4C53BAA5-1799-427D-9C7E-F7AAA6F481D7}" uniqueName="3" name="Column3" queryTableFieldId="3" dataDxfId="232"/>
    <tableColumn id="4" xr3:uid="{191BC3AB-07B1-4F88-B703-CF8710AB3EC3}" uniqueName="4" name="Column4" queryTableFieldId="4" dataDxfId="231"/>
    <tableColumn id="7" xr3:uid="{01706197-31B7-4EEB-BA7C-3961C60252A5}" uniqueName="7" name="Column7" queryTableFieldId="101" dataDxfId="230"/>
    <tableColumn id="5" xr3:uid="{0DE707ED-C390-4F66-B28B-02C2A4994CBC}" uniqueName="5" name="Column5" queryTableFieldId="5" dataDxfId="229"/>
    <tableColumn id="6" xr3:uid="{ADBE685A-6568-405D-8C72-C44918359749}" uniqueName="6" name="Column6" queryTableFieldId="6" dataDxfId="228"/>
  </tableColumns>
  <tableStyleInfo name="TableStyleMedium7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794AAA-2F47-4AC0-8081-5921E619083F}" name="Table_0__2" displayName="Table_0__2" ref="A1:AA32" tableType="queryTable" totalsRowShown="0" headerRowDxfId="227" dataDxfId="226" tableBorderDxfId="225">
  <autoFilter ref="A1:AA32" xr:uid="{D8794AAA-2F47-4AC0-8081-5921E61908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</autoFilter>
  <sortState xmlns:xlrd2="http://schemas.microsoft.com/office/spreadsheetml/2017/richdata2" ref="A2:AA32">
    <sortCondition ref="A2:A32"/>
  </sortState>
  <tableColumns count="27">
    <tableColumn id="2" xr3:uid="{4A2BEBC2-A866-42F2-80F1-33FF8E6DABB6}" uniqueName="2" name="No." queryTableFieldId="2" dataDxfId="224"/>
    <tableColumn id="27" xr3:uid="{9EBE325C-9EB8-43DA-AB39-7484264C1578}" uniqueName="27" name="Pos" queryTableFieldId="28" dataDxfId="223"/>
    <tableColumn id="3" xr3:uid="{20E9B834-A6A6-4E43-9C7B-4F65180DBFAF}" uniqueName="3" name="Name" queryTableFieldId="3" dataDxfId="222"/>
    <tableColumn id="1" xr3:uid="{6DD31B5D-BF69-48E8-B86A-010DD7B1B40E}" uniqueName="1" name="Yr." queryTableFieldId="33" dataDxfId="221"/>
    <tableColumn id="4" xr3:uid="{0801276C-A334-4CB6-B0E2-EF533108814C}" uniqueName="4" name="Ht." queryTableFieldId="32" dataDxfId="220"/>
    <tableColumn id="29" xr3:uid="{4350650A-9714-4DB9-852B-25B7607E55D4}" uniqueName="29" name="Wt." queryTableFieldId="31" dataDxfId="219"/>
    <tableColumn id="30" xr3:uid="{81DD4AF1-4168-48D2-A9E7-FAA9F2A61E7E}" uniqueName="30" name="DOB" queryTableFieldId="30" dataDxfId="218"/>
    <tableColumn id="14" xr3:uid="{A60E73BB-7CED-43F4-B92B-B4E296591A05}" uniqueName="14" name="G" queryTableFieldId="18" dataDxfId="217"/>
    <tableColumn id="15" xr3:uid="{A58135E8-9710-4FBE-998A-C55B18BB10FA}" uniqueName="15" name="A" queryTableFieldId="17" dataDxfId="216"/>
    <tableColumn id="16" xr3:uid="{7432CDC5-00F7-4457-92A5-26C0FDD075FD}" uniqueName="16" name="Pts" queryTableFieldId="16" dataDxfId="215"/>
    <tableColumn id="18" xr3:uid="{5124FFCF-E9F0-40D9-94DF-9B8771389EE0}" uniqueName="18" name="+/-" queryTableFieldId="14" dataDxfId="214"/>
    <tableColumn id="25" xr3:uid="{CA8D0195-35D5-41ED-8C1D-529A51FC3775}" uniqueName="25" name="PIM" queryTableFieldId="26" dataDxfId="213"/>
    <tableColumn id="19" xr3:uid="{B7135E4C-F47D-420C-826B-97E1C74DBEAC}" uniqueName="19" name="AGS*" queryTableFieldId="19" dataDxfId="212"/>
    <tableColumn id="8" xr3:uid="{86ECA435-45AD-4141-8DFC-B14CA143940D}" uniqueName="8" name="Hometown" queryTableFieldId="8" dataDxfId="211"/>
    <tableColumn id="9" xr3:uid="{2E25F0C6-90C6-4A62-A153-17297E5E1399}" uniqueName="9" name="Last Team" queryTableFieldId="9" dataDxfId="210"/>
    <tableColumn id="31" xr3:uid="{46834B86-C9B0-4668-8055-B25650FF97F3}" uniqueName="31" name="Column4" queryTableFieldId="34" dataDxfId="209"/>
    <tableColumn id="10" xr3:uid="{135B8394-CAB8-49B8-998B-BD51DE96BCD6}" uniqueName="10" name="NHL Draft" queryTableFieldId="10" dataDxfId="208"/>
    <tableColumn id="11" xr3:uid="{342A6491-87C9-4C67-B9E7-2B99314299B9}" uniqueName="11" name="Mich?" queryTableFieldId="11" dataDxfId="207"/>
    <tableColumn id="12" xr3:uid="{27528A4A-F7CD-4764-9F11-006448E0C884}" uniqueName="12" name="Column1" queryTableFieldId="12" dataDxfId="206"/>
    <tableColumn id="13" xr3:uid="{52004E0E-73A0-46AC-BBE4-C44478B2F423}" uniqueName="13" name="Column2" queryTableFieldId="13" dataDxfId="205">
      <calculatedColumnFormula>RIGHT(Table_0__2[[#This Row],[Name]], LEN(Table_0__2[[#This Row],[Name]]) - FIND(",", Table_0__2[[#This Row],[Name]]) - 1) &amp; " " &amp; LEFT(Table_0__2[[#This Row],[Name]], FIND(",", Table_0__2[[#This Row],[Name]]) - 1)</calculatedColumnFormula>
    </tableColumn>
    <tableColumn id="26" xr3:uid="{8F6D390E-6C70-4FBC-AC33-40716C7526A8}" uniqueName="26" name="Column3" queryTableFieldId="27" dataDxfId="204"/>
    <tableColumn id="17" xr3:uid="{A9BE461E-79FE-470F-9564-172C45C5952D}" uniqueName="17" name="G2" queryTableFieldId="20" dataDxfId="203"/>
    <tableColumn id="20" xr3:uid="{6899D660-5052-4147-8F4D-C76FA5F80C4A}" uniqueName="20" name="A3" queryTableFieldId="21" dataDxfId="202"/>
    <tableColumn id="21" xr3:uid="{098F310C-5E28-484A-A64B-63C56B983C60}" uniqueName="21" name="Pts." queryTableFieldId="22" dataDxfId="201"/>
    <tableColumn id="22" xr3:uid="{9AF2E3BE-3566-4860-911F-4EF027235D8C}" uniqueName="22" name="PIM2" queryTableFieldId="23" dataDxfId="200"/>
    <tableColumn id="23" xr3:uid="{8581EA42-8247-44A3-8B11-CE026BDDFFEB}" uniqueName="23" name="+/-4" queryTableFieldId="24" dataDxfId="199"/>
    <tableColumn id="24" xr3:uid="{D771DA65-DF57-4054-996E-857CCB42AEE0}" uniqueName="24" name="Column15" queryTableFieldId="25" dataDxfId="198"/>
  </tableColumns>
  <tableStyleInfo name="TableStyleMedium7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8A1F3C-2FB8-44A2-874A-87389D97702B}" name="_2023_24_Alaska_Schedule_Results____Record__8_5_1__0_0_OT" displayName="_2023_24_Alaska_Schedule_Results____Record__8_5_1__0_0_OT" ref="A4:J22" tableType="queryTable" headerRowCount="0" totalsRowShown="0" dataDxfId="197">
  <tableColumns count="10">
    <tableColumn id="1" xr3:uid="{D449B081-91F2-4B63-B755-10BDD7C48E63}" uniqueName="1" name="Column1" queryTableFieldId="1" dataDxfId="196"/>
    <tableColumn id="2" xr3:uid="{46445559-1F21-4215-B181-22520C664C12}" uniqueName="2" name="Column2" queryTableFieldId="7" dataDxfId="195"/>
    <tableColumn id="100" xr3:uid="{A4C7E061-5ED4-4526-841F-46C8FB53D606}" uniqueName="100" name="Column9" queryTableFieldId="8" dataDxfId="194"/>
    <tableColumn id="3" xr3:uid="{6DA9572C-51A7-4F80-8546-2D039804BF53}" uniqueName="3" name="Column3" queryTableFieldId="3" dataDxfId="193"/>
    <tableColumn id="4" xr3:uid="{62DDC23F-D6D6-4FA5-8A9F-DD47F5BE3562}" uniqueName="4" name="Column4" queryTableFieldId="4" dataDxfId="192"/>
    <tableColumn id="9" xr3:uid="{98D24093-028E-4A5E-8F3F-EE04C7800F7D}" uniqueName="9" name="Column10" queryTableFieldId="101" dataDxfId="191"/>
    <tableColumn id="5" xr3:uid="{69CFFFFC-EC0A-4994-A97D-913450660146}" uniqueName="5" name="Column5" queryTableFieldId="5" dataDxfId="190"/>
    <tableColumn id="6" xr3:uid="{D164F18D-E19E-49AF-AEE7-83B18339042D}" uniqueName="6" name="Column6" queryTableFieldId="6" dataDxfId="189"/>
    <tableColumn id="7" xr3:uid="{73D61AAF-CFB0-4471-9BA1-9F8F2D1A19AF}" uniqueName="7" name="Column7" queryTableFieldId="2" dataDxfId="188"/>
    <tableColumn id="8" xr3:uid="{94997F97-D993-4B9B-8702-AB4BCB59FEF5}" uniqueName="8" name="Column8" queryTableFieldId="100" dataDxfId="187"/>
  </tableColumns>
  <tableStyleInfo name="TableStyleMedium7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584BE5-77D7-45F1-9B77-E9834AC2C662}" name="Table_0__3" displayName="Table_0__3" ref="A1:T31" tableType="queryTable" totalsRowShown="0" headerRowDxfId="186" dataDxfId="185" tableBorderDxfId="184">
  <autoFilter ref="A1:T31" xr:uid="{BA584BE5-77D7-45F1-9B77-E9834AC2C66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sortState xmlns:xlrd2="http://schemas.microsoft.com/office/spreadsheetml/2017/richdata2" ref="A2:T31">
    <sortCondition ref="B1:B31"/>
  </sortState>
  <tableColumns count="20">
    <tableColumn id="1" xr3:uid="{D7B22373-E67F-4A41-9396-F833DAE8155A}" uniqueName="1" name="Pos0" queryTableFieldId="1" dataDxfId="183"/>
    <tableColumn id="2" xr3:uid="{3C3260AD-5BC7-4C30-914A-596F31FE7AA8}" uniqueName="2" name="No." queryTableFieldId="2" dataDxfId="182"/>
    <tableColumn id="20" xr3:uid="{3BBD414D-940D-49B6-9F59-66CE04DC0655}" uniqueName="20" name="Pos" queryTableFieldId="26" dataDxfId="181"/>
    <tableColumn id="3" xr3:uid="{9A735181-63E9-4F0F-81CB-1159F48392D4}" uniqueName="3" name="Name" queryTableFieldId="3" dataDxfId="180"/>
    <tableColumn id="13" xr3:uid="{A4DCE9DA-A2E0-4D32-B30C-0ABB0CBFE82A}" uniqueName="13" name="Yr." queryTableFieldId="38"/>
    <tableColumn id="14" xr3:uid="{C4951846-0F10-4482-9F03-94A5F5870621}" uniqueName="14" name="Ht." queryTableFieldId="37"/>
    <tableColumn id="15" xr3:uid="{48D90954-90F3-45CD-9EBF-1A5A178188CB}" uniqueName="15" name="Wt." queryTableFieldId="36"/>
    <tableColumn id="16" xr3:uid="{E3902254-1BBF-4920-9FE1-398C54CBE4DE}" uniqueName="16" name="DOB" queryTableFieldId="35"/>
    <tableColumn id="21" xr3:uid="{6108A4FE-5026-4570-AA14-8257607964AA}" uniqueName="21" name="G" queryTableFieldId="30" dataDxfId="179"/>
    <tableColumn id="22" xr3:uid="{4A24F29D-7290-449A-B590-0FD823C862E1}" uniqueName="22" name="A" queryTableFieldId="29" dataDxfId="178"/>
    <tableColumn id="23" xr3:uid="{8DBAD150-22B2-4E7F-8079-03C644BF2033}" uniqueName="23" name="Pts" queryTableFieldId="28" dataDxfId="177"/>
    <tableColumn id="25" xr3:uid="{C2F94E1D-4352-41A0-B40F-F175F0739B42}" uniqueName="25" name="+/-" queryTableFieldId="34" dataDxfId="176"/>
    <tableColumn id="26" xr3:uid="{C74C07B7-8D54-486E-8C00-338393DD3A5B}" uniqueName="26" name="PIM" queryTableFieldId="33" dataDxfId="175"/>
    <tableColumn id="27" xr3:uid="{5B65506E-714E-4997-BAFE-62E423886D02}" uniqueName="27" name="AGS*" queryTableFieldId="32" dataDxfId="174"/>
    <tableColumn id="8" xr3:uid="{94CE3779-1A02-4CF6-805A-F6612EFEB023}" uniqueName="8" name="Hometown" queryTableFieldId="8" dataDxfId="173"/>
    <tableColumn id="9" xr3:uid="{DC8D7F00-7604-4F77-8CD4-1C3FA6DAD5D2}" uniqueName="9" name="Last Team" queryTableFieldId="9" dataDxfId="172"/>
    <tableColumn id="10" xr3:uid="{E823C900-DC48-49F0-B3C9-272CE7189C74}" uniqueName="10" name="NHL Draft" queryTableFieldId="10" dataDxfId="171"/>
    <tableColumn id="11" xr3:uid="{D5408436-7918-4B83-9B2F-DA75F6A440A8}" uniqueName="11" name="Mich?" queryTableFieldId="11" dataDxfId="170"/>
    <tableColumn id="12" xr3:uid="{ED288E72-CC61-4978-A556-40A365FF23C7}" uniqueName="12" name="WJC?" queryTableFieldId="12" dataDxfId="169"/>
    <tableColumn id="19" xr3:uid="{AEE1148B-FE8A-496D-9494-902B1A60783D}" uniqueName="19" name="Column1" queryTableFieldId="25" dataDxfId="168">
      <calculatedColumnFormula>RIGHT(Table_0__3[[#This Row],[Name]], LEN(Table_0__3[[#This Row],[Name]]) - FIND(",", Table_0__3[[#This Row],[Name]]) - 1) &amp; " " &amp; LEFT(Table_0__3[[#This Row],[Name]], FIND(",", Table_0__3[[#This Row],[Name]]) - 1)</calculatedColumnFormula>
    </tableColumn>
  </tableColumns>
  <tableStyleInfo name="TableStyleMedium7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106EB2-7C63-4053-8E9F-903460E470C0}" name="_2023_24_Michigan_State_Schedule_Results____Record__12_4_2__0_1_OT___7_1_2_Big_Te" displayName="_2023_24_Michigan_State_Schedule_Results____Record__12_4_2__0_1_OT___7_1_2_Big_Te" ref="A4:H24" tableType="queryTable" headerRowCount="0" totalsRowShown="0" headerRowDxfId="167" dataDxfId="166">
  <tableColumns count="8">
    <tableColumn id="1" xr3:uid="{E7693142-0097-486E-86CF-C2110061626B}" uniqueName="1" name="Column1" queryTableFieldId="1" dataDxfId="165"/>
    <tableColumn id="2" xr3:uid="{C195A65A-B7DA-49DC-8F1D-96DB8A14E630}" uniqueName="2" name="Column2" queryTableFieldId="2" dataDxfId="164"/>
    <tableColumn id="100" xr3:uid="{5AB5D7FE-5CEB-4929-81EB-0560979F66EC}" uniqueName="100" name="Column9" queryTableFieldId="100" dataDxfId="163"/>
    <tableColumn id="3" xr3:uid="{6E889744-FBBE-4883-AAC2-630640F72375}" uniqueName="3" name="Column3" queryTableFieldId="3" dataDxfId="162"/>
    <tableColumn id="4" xr3:uid="{11BD2168-956A-4887-BF27-20991D48A0F6}" uniqueName="4" name="Column4" queryTableFieldId="4" dataDxfId="161"/>
    <tableColumn id="7" xr3:uid="{ED0AC634-CB3B-4ED4-B9B0-6987100297C6}" uniqueName="7" name="Column7" queryTableFieldId="101" dataDxfId="160"/>
    <tableColumn id="5" xr3:uid="{5252EBC9-7455-46A0-A267-CD5E80686AE2}" uniqueName="5" name="Column5" queryTableFieldId="5" dataDxfId="159"/>
    <tableColumn id="6" xr3:uid="{E80AA23A-CFE0-4BD4-8366-D8A5064EDD4A}" uniqueName="6" name="Column6" queryTableFieldId="6" dataDxfId="158"/>
  </tableColumns>
  <tableStyleInfo name="TableStyleMedium7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A96678E-B18E-4435-8096-584A7DE69540}" name="Table17" displayName="Table17" ref="A2:W25" headerRowCount="0" totalsRowShown="0" headerRowDxfId="157" dataDxfId="156">
  <sortState xmlns:xlrd2="http://schemas.microsoft.com/office/spreadsheetml/2017/richdata2" ref="A2:W25">
    <sortCondition descending="1" ref="V2:V25"/>
  </sortState>
  <tableColumns count="23">
    <tableColumn id="1" xr3:uid="{91E4C519-CC5D-4FB8-8D48-065055CCC488}" name="Column1" headerRowDxfId="155" dataDxfId="154"/>
    <tableColumn id="2" xr3:uid="{3B75972C-411C-4A97-AE44-01D44DDBC027}" name="Column2" headerRowDxfId="153" dataDxfId="152"/>
    <tableColumn id="3" xr3:uid="{6444BAF4-A015-45F9-9475-B6DA1DBCD841}" name="Column3" headerRowDxfId="151" dataDxfId="150"/>
    <tableColumn id="4" xr3:uid="{BD094113-6AF4-47B9-B3D2-FE7829D9E338}" name="Column4" headerRowDxfId="149" dataDxfId="148"/>
    <tableColumn id="5" xr3:uid="{9DECA774-1E92-4876-A3C8-E368E4A1828C}" name="Column5" headerRowDxfId="147" dataDxfId="146"/>
    <tableColumn id="6" xr3:uid="{813B793A-0D0C-47C3-ABE7-E3BEFF6E8C5B}" name="Column6" headerRowDxfId="145" dataDxfId="144"/>
    <tableColumn id="7" xr3:uid="{34830AD2-933A-4045-8FF7-3F9ABE2E2732}" name="Column7" headerRowDxfId="143" dataDxfId="142"/>
    <tableColumn id="8" xr3:uid="{99CF69B7-BF1C-4FC7-A569-0622523CE8EB}" name="Column8" headerRowDxfId="141" dataDxfId="140"/>
    <tableColumn id="9" xr3:uid="{A431701F-095B-444C-90DF-54EE7C7FD717}" name="Column9" headerRowDxfId="139" dataDxfId="138"/>
    <tableColumn id="10" xr3:uid="{644FFB93-CD02-4C76-9DA2-E5B09BC26522}" name="Column10" headerRowDxfId="137" dataDxfId="136"/>
    <tableColumn id="11" xr3:uid="{BBEE9871-58FD-4D60-9F82-D332546EFB8B}" name="Column11" headerRowDxfId="135" dataDxfId="134"/>
    <tableColumn id="12" xr3:uid="{A7738E5B-394A-4E46-BBA4-AA77637BF42A}" name="Column12" headerRowDxfId="133" dataDxfId="132"/>
    <tableColumn id="13" xr3:uid="{D2CBEF2E-1AAD-4085-876F-966990382F25}" name="Column13" headerRowDxfId="131" dataDxfId="130"/>
    <tableColumn id="14" xr3:uid="{4F1B203C-DE7F-4CD7-A488-59D46634A5E3}" name="Column14" headerRowDxfId="129" dataDxfId="128"/>
    <tableColumn id="15" xr3:uid="{10D81EC1-5A5F-4AB1-BA9E-4FAB26CA8B3E}" name="Column15" headerRowDxfId="127" dataDxfId="126"/>
    <tableColumn id="16" xr3:uid="{9563391D-7408-411B-8C01-E0B1A99B4FA2}" name="Column16" headerRowDxfId="125" dataDxfId="124"/>
    <tableColumn id="17" xr3:uid="{CA89F097-77E3-4052-BFD0-CA76BD62C107}" name="Column17" headerRowDxfId="123" dataDxfId="122"/>
    <tableColumn id="18" xr3:uid="{922D6D27-802B-4E67-AC24-D127AD66B692}" name="Column18" headerRowDxfId="121" dataDxfId="120"/>
    <tableColumn id="19" xr3:uid="{23B5B2A8-B3B1-4114-9348-C61083B6C9E3}" name="Column19" headerRowDxfId="119" dataDxfId="118"/>
    <tableColumn id="20" xr3:uid="{CA9EE6E7-E64A-432B-A3A6-DEB82FEEAAC0}" name="Column20" headerRowDxfId="117" dataDxfId="116"/>
    <tableColumn id="21" xr3:uid="{CDD18BAB-7817-4A38-897D-DE1A51EFCA00}" name="Column21" headerRowDxfId="115" dataDxfId="114"/>
    <tableColumn id="22" xr3:uid="{C54A4FD5-2003-4307-B12F-348F0AC2CAE1}" name="Column22" headerRowDxfId="113" dataDxfId="112">
      <calculatedColumnFormula>+IF(SUM(Q3:U3)=0,0,AVERAGEIF(Q3:U3,"&lt;&gt;0"))</calculatedColumnFormula>
    </tableColumn>
    <tableColumn id="23" xr3:uid="{0B36BC2E-4EA4-49D1-9532-C23669B4E836}" name="Column23" headerRowDxfId="111" dataDxfId="110">
      <calculatedColumnFormula>AVERAGEIF(D3:U3,"&lt;&gt;0")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C9DC91-D127-4DCC-A799-F41E3E34CAA4}" name="Table_0__4" displayName="Table_0__4" ref="A1:R32" tableType="queryTable" totalsRowCount="1" headerRowDxfId="109" dataDxfId="108">
  <autoFilter ref="A1:R31" xr:uid="{0AC9DC91-D127-4DCC-A799-F41E3E34CAA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sortState xmlns:xlrd2="http://schemas.microsoft.com/office/spreadsheetml/2017/richdata2" ref="A2:R31">
    <sortCondition ref="A2:A31"/>
  </sortState>
  <tableColumns count="18">
    <tableColumn id="2" xr3:uid="{348FE5C6-8B9F-427A-AB95-CF9E776501B5}" uniqueName="2" name="No." queryTableFieldId="2" dataDxfId="107" totalsRowDxfId="106"/>
    <tableColumn id="24" xr3:uid="{58490C04-3B8E-4083-88DB-352C88CBED74}" uniqueName="24" name="Pos" queryTableFieldId="1" dataDxfId="105" totalsRowDxfId="104"/>
    <tableColumn id="3" xr3:uid="{5C16F95B-0490-4979-A87A-9CC0045F36B3}" uniqueName="3" name="Name" totalsRowLabel="TOTALS" queryTableFieldId="3" dataDxfId="103" totalsRowDxfId="102"/>
    <tableColumn id="1" xr3:uid="{FF1AF465-C59F-4CE3-A333-CF2998AE80CE}" uniqueName="1" name="Yr." queryTableFieldId="36" dataDxfId="101" totalsRowDxfId="100"/>
    <tableColumn id="12" xr3:uid="{90ACA95D-4EEA-4B11-92C2-A207AF06FE8E}" uniqueName="12" name="Ht." queryTableFieldId="35" dataDxfId="99" totalsRowDxfId="98"/>
    <tableColumn id="13" xr3:uid="{7C31E3D3-FC4D-4F66-9F5D-AAA4D3D1C148}" uniqueName="13" name="Wt." queryTableFieldId="34" dataDxfId="97" totalsRowDxfId="96"/>
    <tableColumn id="14" xr3:uid="{FBD7A1D9-229D-4743-807D-6F4C30CB651C}" uniqueName="14" name="DOB" queryTableFieldId="33" dataDxfId="95" totalsRowDxfId="94"/>
    <tableColumn id="25" xr3:uid="{64D9984A-F40B-48B9-A81B-0D20C3852737}" uniqueName="25" name="G" totalsRowFunction="custom" queryTableFieldId="31" dataDxfId="93" totalsRowDxfId="92">
      <totalsRowFormula>SUM(Table_0__4[G])</totalsRowFormula>
    </tableColumn>
    <tableColumn id="26" xr3:uid="{4FB77BF1-5743-41A9-992B-C4095A8A0B01}" uniqueName="26" name="A" totalsRowFunction="custom" queryTableFieldId="30" dataDxfId="91" totalsRowDxfId="90">
      <totalsRowFormula>SUM(Table_0__4[A])</totalsRowFormula>
    </tableColumn>
    <tableColumn id="27" xr3:uid="{72255CD5-8401-438D-B69E-E5E55422C978}" uniqueName="27" name="Pts" totalsRowFunction="custom" queryTableFieldId="29" dataDxfId="89" totalsRowDxfId="88">
      <totalsRowFormula>SUM(Table_0__4[Pts])</totalsRowFormula>
    </tableColumn>
    <tableColumn id="31" xr3:uid="{D0F40BF3-76D5-4ADC-B7B1-DF615C9248A8}" uniqueName="31" name="+/-" totalsRowFunction="custom" queryTableFieldId="32" dataDxfId="87" totalsRowDxfId="86">
      <totalsRowFormula>SUM(Table_0__4[+/-])</totalsRowFormula>
    </tableColumn>
    <tableColumn id="28" xr3:uid="{96C53AF9-D1BB-41F3-868A-0E4AA76522B2}" uniqueName="28" name="PIM" totalsRowFunction="custom" queryTableFieldId="28" dataDxfId="85" totalsRowDxfId="84">
      <totalsRowFormula>SUM(Table_0__4[PIM])</totalsRowFormula>
    </tableColumn>
    <tableColumn id="30" xr3:uid="{582AE7B0-CBD1-4349-91B5-BD96CE8E1ED4}" uniqueName="30" name="AGS*" totalsRowFunction="sum" queryTableFieldId="26" dataDxfId="83" totalsRowDxfId="82"/>
    <tableColumn id="8" xr3:uid="{E89B8716-B10E-4273-B5F9-F41053905623}" uniqueName="8" name="Hometown" queryTableFieldId="8" dataDxfId="81" totalsRowDxfId="80"/>
    <tableColumn id="9" xr3:uid="{A72F7626-1718-46A0-88F8-BD1C2A382FB2}" uniqueName="9" name="Last Team" queryTableFieldId="9" dataDxfId="79" totalsRowDxfId="78"/>
    <tableColumn id="10" xr3:uid="{FE024FD3-E833-4599-B727-46AD9C1440EA}" uniqueName="10" name="NHL Draft" queryTableFieldId="10" dataDxfId="77" totalsRowDxfId="76"/>
    <tableColumn id="11" xr3:uid="{7FE68449-DE7D-4F46-9149-7E2ADA9A65E4}" uniqueName="11" name="Mich" queryTableFieldId="12" dataDxfId="75" totalsRowDxfId="74"/>
    <tableColumn id="17" xr3:uid="{6F56E943-93F8-43CC-B736-54E4081B7BB1}" uniqueName="17" name="Column1" queryTableFieldId="18" dataDxfId="73" totalsRowDxfId="72">
      <calculatedColumnFormula>RIGHT(Table_0__4[[#This Row],[Name]], LEN(Table_0__4[[#This Row],[Name]]) - FIND(",", Table_0__4[[#This Row],[Name]]) - 1) &amp; " " &amp; LEFT(Table_0__4[[#This Row],[Name]], FIND(",", Table_0__4[[#This Row],[Name]]) - 1)</calculatedColumnFormula>
    </tableColumn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404F-3C3C-4A92-B3B6-82FC7068F358}">
  <dimension ref="A1:X4"/>
  <sheetViews>
    <sheetView topLeftCell="G1" workbookViewId="0">
      <selection activeCell="L3" sqref="L3"/>
    </sheetView>
  </sheetViews>
  <sheetFormatPr defaultRowHeight="15" x14ac:dyDescent="0.25"/>
  <sheetData>
    <row r="1" spans="1:24" x14ac:dyDescent="0.25">
      <c r="B1" t="s">
        <v>801</v>
      </c>
      <c r="C1" t="s">
        <v>785</v>
      </c>
      <c r="D1" t="s">
        <v>804</v>
      </c>
      <c r="E1" t="s">
        <v>830</v>
      </c>
      <c r="I1" t="s">
        <v>833</v>
      </c>
    </row>
    <row r="2" spans="1:24" x14ac:dyDescent="0.25">
      <c r="A2" t="s">
        <v>1</v>
      </c>
    </row>
    <row r="3" spans="1:24" ht="18" x14ac:dyDescent="0.35">
      <c r="A3" t="s">
        <v>831</v>
      </c>
      <c r="I3" s="82" t="s">
        <v>186</v>
      </c>
      <c r="J3" s="82"/>
      <c r="K3" s="82"/>
      <c r="L3" s="82"/>
      <c r="M3" s="82"/>
      <c r="N3" s="82" t="s">
        <v>183</v>
      </c>
      <c r="O3" s="82"/>
      <c r="P3" s="82"/>
      <c r="Q3" s="82"/>
      <c r="R3" s="82"/>
      <c r="S3" s="82" t="s">
        <v>189</v>
      </c>
      <c r="T3" s="82"/>
      <c r="U3" s="82"/>
      <c r="V3" s="82"/>
      <c r="W3" s="82"/>
      <c r="X3" s="82" t="s">
        <v>803</v>
      </c>
    </row>
    <row r="4" spans="1:24" x14ac:dyDescent="0.25">
      <c r="A4" t="s">
        <v>832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9B34-A55F-43BC-91A6-D31A83156D45}">
  <sheetPr>
    <pageSetUpPr fitToPage="1"/>
  </sheetPr>
  <dimension ref="A1:AD31"/>
  <sheetViews>
    <sheetView topLeftCell="B1" workbookViewId="0">
      <selection activeCell="B1" sqref="B1:P30"/>
    </sheetView>
  </sheetViews>
  <sheetFormatPr defaultRowHeight="15" x14ac:dyDescent="0.25"/>
  <cols>
    <col min="1" max="1" width="5.140625" style="38" hidden="1" customWidth="1"/>
    <col min="2" max="2" width="4.7109375" style="38" bestFit="1" customWidth="1"/>
    <col min="3" max="3" width="5" style="38" customWidth="1"/>
    <col min="4" max="4" width="15.42578125" style="57" bestFit="1" customWidth="1"/>
    <col min="5" max="6" width="4.28515625" style="57" bestFit="1" customWidth="1"/>
    <col min="7" max="7" width="4.85546875" style="57" bestFit="1" customWidth="1"/>
    <col min="8" max="8" width="8.7109375" style="57" bestFit="1" customWidth="1"/>
    <col min="9" max="9" width="4.42578125" style="38" customWidth="1"/>
    <col min="10" max="10" width="5" style="38" customWidth="1"/>
    <col min="11" max="11" width="4.5703125" style="38" bestFit="1" customWidth="1"/>
    <col min="12" max="12" width="4.85546875" style="38" bestFit="1" customWidth="1"/>
    <col min="13" max="13" width="5.5703125" style="38" bestFit="1" customWidth="1"/>
    <col min="14" max="14" width="7.5703125" style="38" bestFit="1" customWidth="1"/>
    <col min="15" max="15" width="16.5703125" style="17" bestFit="1" customWidth="1"/>
    <col min="16" max="16" width="20" style="17" bestFit="1" customWidth="1"/>
    <col min="20" max="20" width="10.28515625" bestFit="1" customWidth="1"/>
    <col min="23" max="23" width="13.85546875" style="17" bestFit="1" customWidth="1"/>
    <col min="24" max="25" width="9.140625" style="38"/>
    <col min="26" max="30" width="9.28515625" bestFit="1" customWidth="1"/>
  </cols>
  <sheetData>
    <row r="1" spans="1:30" ht="17.25" x14ac:dyDescent="0.35">
      <c r="A1" s="156" t="s">
        <v>852</v>
      </c>
      <c r="B1" s="156" t="s">
        <v>0</v>
      </c>
      <c r="C1" s="157" t="s">
        <v>599</v>
      </c>
      <c r="D1" s="158" t="s">
        <v>1</v>
      </c>
      <c r="E1" s="157" t="s">
        <v>2</v>
      </c>
      <c r="F1" s="157" t="s">
        <v>3</v>
      </c>
      <c r="G1" s="157" t="s">
        <v>4</v>
      </c>
      <c r="H1" s="157" t="s">
        <v>5</v>
      </c>
      <c r="I1" s="157" t="s">
        <v>602</v>
      </c>
      <c r="J1" s="157" t="s">
        <v>777</v>
      </c>
      <c r="K1" s="157" t="s">
        <v>779</v>
      </c>
      <c r="L1" s="159" t="s">
        <v>781</v>
      </c>
      <c r="M1" s="157" t="s">
        <v>778</v>
      </c>
      <c r="N1" s="157" t="s">
        <v>824</v>
      </c>
      <c r="O1" s="158" t="s">
        <v>6</v>
      </c>
      <c r="P1" s="160" t="s">
        <v>7</v>
      </c>
      <c r="Q1" s="138" t="s">
        <v>8</v>
      </c>
      <c r="R1" s="137" t="s">
        <v>716</v>
      </c>
      <c r="S1" s="137" t="s">
        <v>719</v>
      </c>
      <c r="T1" s="138" t="s">
        <v>836</v>
      </c>
      <c r="W1"/>
      <c r="X1"/>
      <c r="Y1"/>
    </row>
    <row r="2" spans="1:30" s="173" customFormat="1" ht="12.75" x14ac:dyDescent="0.25">
      <c r="A2" s="161" t="s">
        <v>602</v>
      </c>
      <c r="B2" s="161" t="s">
        <v>172</v>
      </c>
      <c r="C2" s="346" t="s">
        <v>602</v>
      </c>
      <c r="D2" s="347" t="s">
        <v>491</v>
      </c>
      <c r="E2" s="346" t="s">
        <v>34</v>
      </c>
      <c r="F2" s="346" t="s">
        <v>12</v>
      </c>
      <c r="G2" s="348" t="s">
        <v>492</v>
      </c>
      <c r="H2" s="346" t="s">
        <v>493</v>
      </c>
      <c r="I2" s="349" t="s">
        <v>861</v>
      </c>
      <c r="J2" s="350"/>
      <c r="K2" s="350"/>
      <c r="L2" s="350"/>
      <c r="M2" s="350"/>
      <c r="N2" s="351"/>
      <c r="O2" s="352" t="s">
        <v>494</v>
      </c>
      <c r="P2" s="162" t="s">
        <v>495</v>
      </c>
      <c r="Q2" s="140" t="s">
        <v>496</v>
      </c>
      <c r="R2" s="139" t="s">
        <v>717</v>
      </c>
      <c r="S2" s="139" t="s">
        <v>717</v>
      </c>
      <c r="T2" s="147" t="str">
        <f>RIGHT(Table_0__3[[#This Row],[Name]], LEN(Table_0__3[[#This Row],[Name]]) - FIND(",", Table_0__3[[#This Row],[Name]]) - 1) &amp; " " &amp; LEFT(Table_0__3[[#This Row],[Name]], FIND(",", Table_0__3[[#This Row],[Name]]) - 1)</f>
        <v>Trey Augustine</v>
      </c>
      <c r="W2" s="173" t="s">
        <v>610</v>
      </c>
      <c r="X2" s="173">
        <v>0.78513791968400204</v>
      </c>
      <c r="Y2" s="173">
        <v>1.2755292072025937</v>
      </c>
      <c r="AD2" s="174"/>
    </row>
    <row r="3" spans="1:30" s="17" customFormat="1" ht="12.75" x14ac:dyDescent="0.25">
      <c r="A3" s="126" t="s">
        <v>600</v>
      </c>
      <c r="B3" s="126" t="s">
        <v>53</v>
      </c>
      <c r="C3" s="353" t="s">
        <v>600</v>
      </c>
      <c r="D3" s="354" t="s">
        <v>404</v>
      </c>
      <c r="E3" s="353" t="s">
        <v>34</v>
      </c>
      <c r="F3" s="353" t="s">
        <v>12</v>
      </c>
      <c r="G3" s="355" t="s">
        <v>95</v>
      </c>
      <c r="H3" s="353" t="s">
        <v>405</v>
      </c>
      <c r="I3" s="356">
        <v>3</v>
      </c>
      <c r="J3" s="356">
        <v>3</v>
      </c>
      <c r="K3" s="356">
        <v>6</v>
      </c>
      <c r="L3" s="356">
        <v>2</v>
      </c>
      <c r="M3" s="356">
        <v>14</v>
      </c>
      <c r="N3" s="357">
        <v>0.6792750663315178</v>
      </c>
      <c r="O3" s="358" t="s">
        <v>406</v>
      </c>
      <c r="P3" s="163" t="s">
        <v>177</v>
      </c>
      <c r="Q3" s="141"/>
      <c r="R3" s="58"/>
      <c r="S3" s="58" t="s">
        <v>717</v>
      </c>
      <c r="T3" s="141" t="str">
        <f>RIGHT(Table_0__3[[#This Row],[Name]], LEN(Table_0__3[[#This Row],[Name]]) - FIND(",", Table_0__3[[#This Row],[Name]]) - 1) &amp; " " &amp; LEFT(Table_0__3[[#This Row],[Name]], FIND(",", Table_0__3[[#This Row],[Name]]) - 1)</f>
        <v>Patrick Geary</v>
      </c>
      <c r="W3" s="17" t="s">
        <v>611</v>
      </c>
      <c r="X3" s="17">
        <v>0.4537643552044473</v>
      </c>
      <c r="Y3" s="17">
        <v>0.43811267594595449</v>
      </c>
    </row>
    <row r="4" spans="1:30" s="177" customFormat="1" ht="12.75" x14ac:dyDescent="0.25">
      <c r="A4" s="126" t="s">
        <v>600</v>
      </c>
      <c r="B4" s="126" t="s">
        <v>46</v>
      </c>
      <c r="C4" s="353" t="s">
        <v>600</v>
      </c>
      <c r="D4" s="354" t="s">
        <v>411</v>
      </c>
      <c r="E4" s="353" t="s">
        <v>41</v>
      </c>
      <c r="F4" s="353" t="s">
        <v>412</v>
      </c>
      <c r="G4" s="355" t="s">
        <v>13</v>
      </c>
      <c r="H4" s="353" t="s">
        <v>413</v>
      </c>
      <c r="I4" s="356">
        <v>1</v>
      </c>
      <c r="J4" s="356">
        <v>1</v>
      </c>
      <c r="K4" s="356">
        <v>2</v>
      </c>
      <c r="L4" s="356">
        <v>2</v>
      </c>
      <c r="M4" s="356">
        <v>6</v>
      </c>
      <c r="N4" s="357">
        <v>0.45116994263143073</v>
      </c>
      <c r="O4" s="358" t="s">
        <v>414</v>
      </c>
      <c r="P4" s="163" t="s">
        <v>415</v>
      </c>
      <c r="Q4" s="141"/>
      <c r="R4" s="175"/>
      <c r="S4" s="175"/>
      <c r="T4" s="176" t="str">
        <f>RIGHT(Table_0__3[[#This Row],[Name]], LEN(Table_0__3[[#This Row],[Name]]) - FIND(",", Table_0__3[[#This Row],[Name]]) - 1) &amp; " " &amp; LEFT(Table_0__3[[#This Row],[Name]], FIND(",", Table_0__3[[#This Row],[Name]]) - 1)</f>
        <v>Viktor Hurtig</v>
      </c>
      <c r="V4" s="17"/>
      <c r="W4" s="17" t="s">
        <v>612</v>
      </c>
      <c r="X4" s="17">
        <v>0.90687930656133398</v>
      </c>
      <c r="Y4" s="17">
        <v>0.88834290346963107</v>
      </c>
      <c r="Z4" s="17"/>
      <c r="AA4" s="17"/>
      <c r="AB4" s="17"/>
      <c r="AC4" s="17"/>
      <c r="AD4" s="178"/>
    </row>
    <row r="5" spans="1:30" s="17" customFormat="1" ht="12.75" x14ac:dyDescent="0.25">
      <c r="A5" s="126" t="s">
        <v>600</v>
      </c>
      <c r="B5" s="126" t="s">
        <v>9</v>
      </c>
      <c r="C5" s="353" t="s">
        <v>600</v>
      </c>
      <c r="D5" s="354" t="s">
        <v>420</v>
      </c>
      <c r="E5" s="353" t="s">
        <v>11</v>
      </c>
      <c r="F5" s="353" t="s">
        <v>102</v>
      </c>
      <c r="G5" s="355" t="s">
        <v>95</v>
      </c>
      <c r="H5" s="353" t="s">
        <v>421</v>
      </c>
      <c r="I5" s="356">
        <v>6</v>
      </c>
      <c r="J5" s="356">
        <v>8</v>
      </c>
      <c r="K5" s="356">
        <v>14</v>
      </c>
      <c r="L5" s="356">
        <v>12</v>
      </c>
      <c r="M5" s="356">
        <v>4</v>
      </c>
      <c r="N5" s="357">
        <v>1.1667385036451856</v>
      </c>
      <c r="O5" s="358" t="s">
        <v>422</v>
      </c>
      <c r="P5" s="163" t="s">
        <v>423</v>
      </c>
      <c r="Q5" s="141"/>
      <c r="R5" s="58"/>
      <c r="S5" s="58"/>
      <c r="T5" s="141" t="str">
        <f>RIGHT(Table_0__3[[#This Row],[Name]], LEN(Table_0__3[[#This Row],[Name]]) - FIND(",", Table_0__3[[#This Row],[Name]]) - 1) &amp; " " &amp; LEFT(Table_0__3[[#This Row],[Name]], FIND(",", Table_0__3[[#This Row],[Name]]) - 1)</f>
        <v>Nash Nienhuis</v>
      </c>
      <c r="W5" s="17" t="s">
        <v>613</v>
      </c>
      <c r="X5" s="17">
        <v>1.2632866332016675</v>
      </c>
      <c r="Y5" s="17">
        <v>0.67634337740472528</v>
      </c>
      <c r="AD5" s="178"/>
    </row>
    <row r="6" spans="1:30" s="17" customFormat="1" ht="12.75" x14ac:dyDescent="0.25">
      <c r="A6" s="126" t="s">
        <v>600</v>
      </c>
      <c r="B6" s="126" t="s">
        <v>17</v>
      </c>
      <c r="C6" s="353" t="s">
        <v>600</v>
      </c>
      <c r="D6" s="354" t="s">
        <v>416</v>
      </c>
      <c r="E6" s="353" t="s">
        <v>34</v>
      </c>
      <c r="F6" s="353" t="s">
        <v>19</v>
      </c>
      <c r="G6" s="355" t="s">
        <v>42</v>
      </c>
      <c r="H6" s="353" t="s">
        <v>417</v>
      </c>
      <c r="I6" s="356">
        <v>5</v>
      </c>
      <c r="J6" s="356">
        <v>13</v>
      </c>
      <c r="K6" s="356">
        <v>18</v>
      </c>
      <c r="L6" s="356">
        <v>16</v>
      </c>
      <c r="M6" s="356">
        <v>14</v>
      </c>
      <c r="N6" s="357">
        <v>1.2755292072025937</v>
      </c>
      <c r="O6" s="358" t="s">
        <v>418</v>
      </c>
      <c r="P6" s="163" t="s">
        <v>419</v>
      </c>
      <c r="Q6" s="141"/>
      <c r="R6" s="58"/>
      <c r="S6" s="58"/>
      <c r="T6" s="141" t="str">
        <f>RIGHT(Table_0__3[[#This Row],[Name]], LEN(Table_0__3[[#This Row],[Name]]) - FIND(",", Table_0__3[[#This Row],[Name]]) - 1) &amp; " " &amp; LEFT(Table_0__3[[#This Row],[Name]], FIND(",", Table_0__3[[#This Row],[Name]]) - 1)</f>
        <v>Artyom Levshunov</v>
      </c>
      <c r="W6" s="17" t="s">
        <v>614</v>
      </c>
      <c r="X6" s="17">
        <v>0</v>
      </c>
      <c r="Y6" s="17">
        <v>0.13</v>
      </c>
    </row>
    <row r="7" spans="1:30" s="17" customFormat="1" ht="12.75" x14ac:dyDescent="0.25">
      <c r="A7" s="126" t="s">
        <v>600</v>
      </c>
      <c r="B7" s="126" t="s">
        <v>32</v>
      </c>
      <c r="C7" s="353" t="s">
        <v>600</v>
      </c>
      <c r="D7" s="354" t="s">
        <v>424</v>
      </c>
      <c r="E7" s="353" t="s">
        <v>34</v>
      </c>
      <c r="F7" s="353" t="s">
        <v>27</v>
      </c>
      <c r="G7" s="355" t="s">
        <v>425</v>
      </c>
      <c r="H7" s="353" t="s">
        <v>426</v>
      </c>
      <c r="I7" s="356">
        <v>0</v>
      </c>
      <c r="J7" s="356">
        <v>3</v>
      </c>
      <c r="K7" s="356">
        <v>3</v>
      </c>
      <c r="L7" s="356">
        <v>5</v>
      </c>
      <c r="M7" s="356">
        <v>13</v>
      </c>
      <c r="N7" s="357">
        <v>0.43811267594595449</v>
      </c>
      <c r="O7" s="358" t="s">
        <v>427</v>
      </c>
      <c r="P7" s="163" t="s">
        <v>419</v>
      </c>
      <c r="Q7" s="141"/>
      <c r="R7" s="58"/>
      <c r="S7" s="58"/>
      <c r="T7" s="141" t="str">
        <f>RIGHT(Table_0__3[[#This Row],[Name]], LEN(Table_0__3[[#This Row],[Name]]) - FIND(",", Table_0__3[[#This Row],[Name]]) - 1) &amp; " " &amp; LEFT(Table_0__3[[#This Row],[Name]], FIND(",", Table_0__3[[#This Row],[Name]]) - 1)</f>
        <v>Austin Oravetz</v>
      </c>
      <c r="W7" s="17" t="s">
        <v>615</v>
      </c>
      <c r="X7" s="17">
        <v>0.90187930656133397</v>
      </c>
      <c r="Y7" s="17">
        <v>1.0182662814229628</v>
      </c>
    </row>
    <row r="8" spans="1:30" s="17" customFormat="1" ht="12.75" x14ac:dyDescent="0.25">
      <c r="A8" s="164" t="s">
        <v>600</v>
      </c>
      <c r="B8" s="164" t="s">
        <v>136</v>
      </c>
      <c r="C8" s="359" t="s">
        <v>600</v>
      </c>
      <c r="D8" s="360" t="s">
        <v>407</v>
      </c>
      <c r="E8" s="359" t="s">
        <v>101</v>
      </c>
      <c r="F8" s="359" t="s">
        <v>12</v>
      </c>
      <c r="G8" s="361" t="s">
        <v>149</v>
      </c>
      <c r="H8" s="359" t="s">
        <v>408</v>
      </c>
      <c r="I8" s="356">
        <v>1</v>
      </c>
      <c r="J8" s="356">
        <v>2</v>
      </c>
      <c r="K8" s="356">
        <v>3</v>
      </c>
      <c r="L8" s="356">
        <v>6</v>
      </c>
      <c r="M8" s="356">
        <v>27</v>
      </c>
      <c r="N8" s="357">
        <v>0.67634337740472528</v>
      </c>
      <c r="O8" s="362" t="s">
        <v>409</v>
      </c>
      <c r="P8" s="165" t="s">
        <v>177</v>
      </c>
      <c r="Q8" s="143" t="s">
        <v>410</v>
      </c>
      <c r="R8" s="142"/>
      <c r="S8" s="142"/>
      <c r="T8" s="141" t="str">
        <f>RIGHT(Table_0__3[[#This Row],[Name]], LEN(Table_0__3[[#This Row],[Name]]) - FIND(",", Table_0__3[[#This Row],[Name]]) - 1) &amp; " " &amp; LEFT(Table_0__3[[#This Row],[Name]], FIND(",", Table_0__3[[#This Row],[Name]]) - 1)</f>
        <v>David Gucciardi</v>
      </c>
      <c r="W8" s="17" t="s">
        <v>616</v>
      </c>
      <c r="X8" s="17">
        <v>0.6</v>
      </c>
      <c r="Y8" s="17">
        <v>0.32500000000000001</v>
      </c>
    </row>
    <row r="9" spans="1:30" s="173" customFormat="1" ht="12.75" x14ac:dyDescent="0.25">
      <c r="A9" s="166" t="s">
        <v>600</v>
      </c>
      <c r="B9" s="166" t="s">
        <v>130</v>
      </c>
      <c r="C9" s="363" t="s">
        <v>600</v>
      </c>
      <c r="D9" s="364" t="s">
        <v>428</v>
      </c>
      <c r="E9" s="363" t="s">
        <v>34</v>
      </c>
      <c r="F9" s="363" t="s">
        <v>19</v>
      </c>
      <c r="G9" s="365" t="s">
        <v>155</v>
      </c>
      <c r="H9" s="363" t="s">
        <v>429</v>
      </c>
      <c r="I9" s="350">
        <v>1</v>
      </c>
      <c r="J9" s="350">
        <v>4</v>
      </c>
      <c r="K9" s="350">
        <v>5</v>
      </c>
      <c r="L9" s="350">
        <v>2</v>
      </c>
      <c r="M9" s="350">
        <v>6</v>
      </c>
      <c r="N9" s="351">
        <v>0.60346263989466753</v>
      </c>
      <c r="O9" s="366" t="s">
        <v>430</v>
      </c>
      <c r="P9" s="167" t="s">
        <v>431</v>
      </c>
      <c r="Q9" s="145" t="s">
        <v>432</v>
      </c>
      <c r="R9" s="144"/>
      <c r="S9" s="144" t="s">
        <v>717</v>
      </c>
      <c r="T9" s="147" t="str">
        <f>RIGHT(Table_0__3[[#This Row],[Name]], LEN(Table_0__3[[#This Row],[Name]]) - FIND(",", Table_0__3[[#This Row],[Name]]) - 1) &amp; " " &amp; LEFT(Table_0__3[[#This Row],[Name]], FIND(",", Table_0__3[[#This Row],[Name]]) - 1)</f>
        <v>Maxim Štrbák</v>
      </c>
      <c r="W9" s="173" t="s">
        <v>617</v>
      </c>
      <c r="X9" s="173">
        <v>1.262879306561334</v>
      </c>
      <c r="Y9" s="173">
        <v>1.3711494221344447</v>
      </c>
      <c r="AD9" s="174"/>
    </row>
    <row r="10" spans="1:30" s="177" customFormat="1" ht="12.75" x14ac:dyDescent="0.25">
      <c r="A10" s="126" t="s">
        <v>600</v>
      </c>
      <c r="B10" s="126" t="s">
        <v>142</v>
      </c>
      <c r="C10" s="353" t="s">
        <v>600</v>
      </c>
      <c r="D10" s="354" t="s">
        <v>397</v>
      </c>
      <c r="E10" s="353" t="s">
        <v>41</v>
      </c>
      <c r="F10" s="353" t="s">
        <v>27</v>
      </c>
      <c r="G10" s="355" t="s">
        <v>149</v>
      </c>
      <c r="H10" s="353" t="s">
        <v>398</v>
      </c>
      <c r="I10" s="356">
        <v>0</v>
      </c>
      <c r="J10" s="356">
        <v>7</v>
      </c>
      <c r="K10" s="356">
        <v>7</v>
      </c>
      <c r="L10" s="356">
        <v>-3</v>
      </c>
      <c r="M10" s="356">
        <v>2</v>
      </c>
      <c r="N10" s="357">
        <v>0.68350814071148114</v>
      </c>
      <c r="O10" s="358" t="s">
        <v>399</v>
      </c>
      <c r="P10" s="163" t="s">
        <v>400</v>
      </c>
      <c r="Q10" s="141"/>
      <c r="R10" s="175"/>
      <c r="S10" s="175"/>
      <c r="T10" s="176" t="str">
        <f>RIGHT(Table_0__3[[#This Row],[Name]], LEN(Table_0__3[[#This Row],[Name]]) - FIND(",", Table_0__3[[#This Row],[Name]]) - 1) &amp; " " &amp; LEFT(Table_0__3[[#This Row],[Name]], FIND(",", Table_0__3[[#This Row],[Name]]) - 1)</f>
        <v>Matt Basgall</v>
      </c>
      <c r="V10" s="17"/>
      <c r="W10" s="17" t="s">
        <v>618</v>
      </c>
      <c r="X10" s="17">
        <v>0</v>
      </c>
      <c r="Y10" s="17">
        <v>0.29000000000000004</v>
      </c>
      <c r="Z10" s="17"/>
      <c r="AA10" s="17"/>
      <c r="AB10" s="17"/>
      <c r="AC10" s="17"/>
      <c r="AD10" s="178"/>
    </row>
    <row r="11" spans="1:30" s="173" customFormat="1" ht="12.75" x14ac:dyDescent="0.25">
      <c r="A11" s="168" t="s">
        <v>601</v>
      </c>
      <c r="B11" s="168" t="s">
        <v>92</v>
      </c>
      <c r="C11" s="367" t="s">
        <v>601</v>
      </c>
      <c r="D11" s="368" t="s">
        <v>468</v>
      </c>
      <c r="E11" s="367" t="s">
        <v>34</v>
      </c>
      <c r="F11" s="367" t="s">
        <v>67</v>
      </c>
      <c r="G11" s="369" t="s">
        <v>95</v>
      </c>
      <c r="H11" s="367" t="s">
        <v>469</v>
      </c>
      <c r="I11" s="350">
        <v>1</v>
      </c>
      <c r="J11" s="350">
        <v>4</v>
      </c>
      <c r="K11" s="350">
        <v>5</v>
      </c>
      <c r="L11" s="350">
        <v>-1</v>
      </c>
      <c r="M11" s="350">
        <v>34</v>
      </c>
      <c r="N11" s="351">
        <v>0.41655171530977991</v>
      </c>
      <c r="O11" s="370" t="s">
        <v>470</v>
      </c>
      <c r="P11" s="169" t="s">
        <v>471</v>
      </c>
      <c r="Q11" s="147"/>
      <c r="R11" s="146"/>
      <c r="S11" s="146" t="s">
        <v>717</v>
      </c>
      <c r="T11" s="147" t="str">
        <f>RIGHT(Table_0__3[[#This Row],[Name]], LEN(Table_0__3[[#This Row],[Name]]) - FIND(",", Table_0__3[[#This Row],[Name]]) - 1) &amp; " " &amp; LEFT(Table_0__3[[#This Row],[Name]], FIND(",", Table_0__3[[#This Row],[Name]]) - 1)</f>
        <v>Tommi Männistö</v>
      </c>
      <c r="V11" s="17"/>
      <c r="W11" s="17" t="s">
        <v>619</v>
      </c>
      <c r="X11" s="17">
        <v>0.88700000000000012</v>
      </c>
      <c r="Y11" s="17">
        <v>0.62122125911296422</v>
      </c>
      <c r="Z11" s="17"/>
      <c r="AA11" s="17"/>
      <c r="AB11" s="17"/>
      <c r="AC11" s="17"/>
      <c r="AD11" s="17"/>
    </row>
    <row r="12" spans="1:30" s="17" customFormat="1" ht="12.75" x14ac:dyDescent="0.25">
      <c r="A12" s="170" t="s">
        <v>601</v>
      </c>
      <c r="B12" s="170" t="s">
        <v>86</v>
      </c>
      <c r="C12" s="371" t="s">
        <v>601</v>
      </c>
      <c r="D12" s="372" t="s">
        <v>440</v>
      </c>
      <c r="E12" s="371" t="s">
        <v>11</v>
      </c>
      <c r="F12" s="371" t="s">
        <v>102</v>
      </c>
      <c r="G12" s="373" t="s">
        <v>82</v>
      </c>
      <c r="H12" s="371" t="s">
        <v>441</v>
      </c>
      <c r="I12" s="356">
        <v>3</v>
      </c>
      <c r="J12" s="356">
        <v>6</v>
      </c>
      <c r="K12" s="356">
        <v>9</v>
      </c>
      <c r="L12" s="356">
        <v>3</v>
      </c>
      <c r="M12" s="356">
        <v>10</v>
      </c>
      <c r="N12" s="357">
        <v>0.62122125911296422</v>
      </c>
      <c r="O12" s="374" t="s">
        <v>442</v>
      </c>
      <c r="P12" s="171" t="s">
        <v>443</v>
      </c>
      <c r="Q12" s="150"/>
      <c r="R12" s="148" t="s">
        <v>717</v>
      </c>
      <c r="S12" s="148"/>
      <c r="T12" s="141" t="str">
        <f>RIGHT(Table_0__3[[#This Row],[Name]], LEN(Table_0__3[[#This Row],[Name]]) - FIND(",", Table_0__3[[#This Row],[Name]]) - 1) &amp; " " &amp; LEFT(Table_0__3[[#This Row],[Name]], FIND(",", Table_0__3[[#This Row],[Name]]) - 1)</f>
        <v>Jeremy Davidson</v>
      </c>
      <c r="W12" s="17" t="s">
        <v>620</v>
      </c>
      <c r="X12" s="17">
        <v>2.0778793065613343</v>
      </c>
      <c r="Y12" s="17">
        <v>1.5161829480896301</v>
      </c>
    </row>
    <row r="13" spans="1:30" s="17" customFormat="1" ht="12.75" x14ac:dyDescent="0.25">
      <c r="A13" s="170" t="s">
        <v>601</v>
      </c>
      <c r="B13" s="170" t="s">
        <v>72</v>
      </c>
      <c r="C13" s="371" t="s">
        <v>601</v>
      </c>
      <c r="D13" s="372" t="s">
        <v>453</v>
      </c>
      <c r="E13" s="371" t="s">
        <v>34</v>
      </c>
      <c r="F13" s="371" t="s">
        <v>102</v>
      </c>
      <c r="G13" s="373" t="s">
        <v>454</v>
      </c>
      <c r="H13" s="371" t="s">
        <v>455</v>
      </c>
      <c r="I13" s="356">
        <v>0</v>
      </c>
      <c r="J13" s="356">
        <v>0</v>
      </c>
      <c r="K13" s="356">
        <v>0</v>
      </c>
      <c r="L13" s="356">
        <v>1</v>
      </c>
      <c r="M13" s="356">
        <v>0</v>
      </c>
      <c r="N13" s="357">
        <v>0.32500000000000001</v>
      </c>
      <c r="O13" s="374" t="s">
        <v>456</v>
      </c>
      <c r="P13" s="171" t="s">
        <v>423</v>
      </c>
      <c r="Q13" s="150"/>
      <c r="R13" s="148" t="s">
        <v>717</v>
      </c>
      <c r="S13" s="148"/>
      <c r="T13" s="141" t="str">
        <f>RIGHT(Table_0__3[[#This Row],[Name]], LEN(Table_0__3[[#This Row],[Name]]) - FIND(",", Table_0__3[[#This Row],[Name]]) - 1) &amp; " " &amp; LEFT(Table_0__3[[#This Row],[Name]], FIND(",", Table_0__3[[#This Row],[Name]]) - 1)</f>
        <v>Griffin Jurecki</v>
      </c>
    </row>
    <row r="14" spans="1:30" s="17" customFormat="1" ht="12.75" x14ac:dyDescent="0.25">
      <c r="A14" s="170" t="s">
        <v>601</v>
      </c>
      <c r="B14" s="170" t="s">
        <v>285</v>
      </c>
      <c r="C14" s="371" t="s">
        <v>601</v>
      </c>
      <c r="D14" s="372" t="s">
        <v>489</v>
      </c>
      <c r="E14" s="371" t="s">
        <v>41</v>
      </c>
      <c r="F14" s="371" t="s">
        <v>27</v>
      </c>
      <c r="G14" s="373" t="s">
        <v>339</v>
      </c>
      <c r="H14" s="371" t="s">
        <v>56</v>
      </c>
      <c r="I14" s="356">
        <v>2</v>
      </c>
      <c r="J14" s="356">
        <v>4</v>
      </c>
      <c r="K14" s="356">
        <v>6</v>
      </c>
      <c r="L14" s="356">
        <v>1</v>
      </c>
      <c r="M14" s="356">
        <v>18</v>
      </c>
      <c r="N14" s="357">
        <v>0.55969826640333553</v>
      </c>
      <c r="O14" s="374" t="s">
        <v>57</v>
      </c>
      <c r="P14" s="171" t="s">
        <v>490</v>
      </c>
      <c r="Q14" s="150"/>
      <c r="R14" s="148" t="s">
        <v>717</v>
      </c>
      <c r="S14" s="148"/>
      <c r="T14" s="141" t="str">
        <f>RIGHT(Table_0__3[[#This Row],[Name]], LEN(Table_0__3[[#This Row],[Name]]) - FIND(",", Table_0__3[[#This Row],[Name]]) - 1) &amp; " " &amp; LEFT(Table_0__3[[#This Row],[Name]], FIND(",", Table_0__3[[#This Row],[Name]]) - 1)</f>
        <v>Tiernan Shoudy</v>
      </c>
      <c r="W14" s="17" t="s">
        <v>621</v>
      </c>
      <c r="X14" s="38">
        <v>0.84975861312266809</v>
      </c>
      <c r="Y14" s="38">
        <v>1.3050071776022227</v>
      </c>
    </row>
    <row r="15" spans="1:30" s="177" customFormat="1" ht="12.75" x14ac:dyDescent="0.25">
      <c r="A15" s="170" t="s">
        <v>601</v>
      </c>
      <c r="B15" s="170" t="s">
        <v>113</v>
      </c>
      <c r="C15" s="371" t="s">
        <v>601</v>
      </c>
      <c r="D15" s="372" t="s">
        <v>433</v>
      </c>
      <c r="E15" s="371" t="s">
        <v>34</v>
      </c>
      <c r="F15" s="371" t="s">
        <v>102</v>
      </c>
      <c r="G15" s="373" t="s">
        <v>95</v>
      </c>
      <c r="H15" s="371" t="s">
        <v>434</v>
      </c>
      <c r="I15" s="356">
        <v>1</v>
      </c>
      <c r="J15" s="356">
        <v>1</v>
      </c>
      <c r="K15" s="356">
        <v>2</v>
      </c>
      <c r="L15" s="356">
        <v>0</v>
      </c>
      <c r="M15" s="356">
        <v>15</v>
      </c>
      <c r="N15" s="357">
        <v>0.25769826640333543</v>
      </c>
      <c r="O15" s="374" t="s">
        <v>435</v>
      </c>
      <c r="P15" s="171" t="s">
        <v>177</v>
      </c>
      <c r="Q15" s="150"/>
      <c r="R15" s="179" t="s">
        <v>717</v>
      </c>
      <c r="S15" s="179"/>
      <c r="T15" s="176" t="str">
        <f>RIGHT(Table_0__3[[#This Row],[Name]], LEN(Table_0__3[[#This Row],[Name]]) - FIND(",", Table_0__3[[#This Row],[Name]]) - 1) &amp; " " &amp; LEFT(Table_0__3[[#This Row],[Name]], FIND(",", Table_0__3[[#This Row],[Name]]) - 1)</f>
        <v>Owen Baker</v>
      </c>
      <c r="V15" s="17"/>
      <c r="Z15" s="17"/>
      <c r="AA15" s="17"/>
      <c r="AB15" s="17"/>
      <c r="AC15" s="17"/>
      <c r="AD15" s="178"/>
    </row>
    <row r="16" spans="1:30" s="17" customFormat="1" ht="12.75" x14ac:dyDescent="0.25">
      <c r="A16" s="170" t="s">
        <v>601</v>
      </c>
      <c r="B16" s="170" t="s">
        <v>99</v>
      </c>
      <c r="C16" s="371" t="s">
        <v>601</v>
      </c>
      <c r="D16" s="372" t="s">
        <v>461</v>
      </c>
      <c r="E16" s="371" t="s">
        <v>41</v>
      </c>
      <c r="F16" s="371" t="s">
        <v>12</v>
      </c>
      <c r="G16" s="373" t="s">
        <v>311</v>
      </c>
      <c r="H16" s="371" t="s">
        <v>462</v>
      </c>
      <c r="I16" s="356">
        <v>9</v>
      </c>
      <c r="J16" s="356">
        <v>11</v>
      </c>
      <c r="K16" s="356">
        <v>20</v>
      </c>
      <c r="L16" s="356">
        <v>8</v>
      </c>
      <c r="M16" s="356">
        <v>4</v>
      </c>
      <c r="N16" s="357">
        <v>1.5161829480896301</v>
      </c>
      <c r="O16" s="374" t="s">
        <v>463</v>
      </c>
      <c r="P16" s="171" t="s">
        <v>460</v>
      </c>
      <c r="Q16" s="150"/>
      <c r="R16" s="148" t="s">
        <v>717</v>
      </c>
      <c r="S16" s="148"/>
      <c r="T16" s="141" t="str">
        <f>RIGHT(Table_0__3[[#This Row],[Name]], LEN(Table_0__3[[#This Row],[Name]]) - FIND(",", Table_0__3[[#This Row],[Name]]) - 1) &amp; " " &amp; LEFT(Table_0__3[[#This Row],[Name]], FIND(",", Table_0__3[[#This Row],[Name]]) - 1)</f>
        <v>Joey Larson</v>
      </c>
      <c r="W16" s="17" t="s">
        <v>622</v>
      </c>
      <c r="X16" s="17">
        <v>0.69650000000000001</v>
      </c>
      <c r="Y16" s="17">
        <v>0.68350814071148114</v>
      </c>
    </row>
    <row r="17" spans="1:30" s="173" customFormat="1" ht="12.75" x14ac:dyDescent="0.25">
      <c r="A17" s="126" t="s">
        <v>601</v>
      </c>
      <c r="B17" s="126" t="s">
        <v>147</v>
      </c>
      <c r="C17" s="353" t="s">
        <v>601</v>
      </c>
      <c r="D17" s="354" t="s">
        <v>472</v>
      </c>
      <c r="E17" s="353" t="s">
        <v>26</v>
      </c>
      <c r="F17" s="353" t="s">
        <v>67</v>
      </c>
      <c r="G17" s="355" t="s">
        <v>88</v>
      </c>
      <c r="H17" s="353" t="s">
        <v>473</v>
      </c>
      <c r="I17" s="356">
        <v>4</v>
      </c>
      <c r="J17" s="356">
        <v>10</v>
      </c>
      <c r="K17" s="356">
        <v>14</v>
      </c>
      <c r="L17" s="356">
        <v>3</v>
      </c>
      <c r="M17" s="356">
        <v>14</v>
      </c>
      <c r="N17" s="357">
        <v>0.68657087386926063</v>
      </c>
      <c r="O17" s="358" t="s">
        <v>474</v>
      </c>
      <c r="P17" s="163" t="s">
        <v>475</v>
      </c>
      <c r="Q17" s="141"/>
      <c r="R17" s="58"/>
      <c r="S17" s="58"/>
      <c r="T17" s="141" t="str">
        <f>RIGHT(Table_0__3[[#This Row],[Name]], LEN(Table_0__3[[#This Row],[Name]]) - FIND(",", Table_0__3[[#This Row],[Name]]) - 1) &amp; " " &amp; LEFT(Table_0__3[[#This Row],[Name]], FIND(",", Table_0__3[[#This Row],[Name]]) - 1)</f>
        <v>Nicolas Muller</v>
      </c>
      <c r="W17" s="173" t="s">
        <v>709</v>
      </c>
      <c r="X17" s="173">
        <v>0.50237930656133434</v>
      </c>
      <c r="Y17" s="173">
        <v>0.60346263989466753</v>
      </c>
      <c r="AD17" s="174"/>
    </row>
    <row r="18" spans="1:30" s="17" customFormat="1" ht="12.75" x14ac:dyDescent="0.25">
      <c r="A18" s="170" t="s">
        <v>601</v>
      </c>
      <c r="B18" s="170" t="s">
        <v>39</v>
      </c>
      <c r="C18" s="371" t="s">
        <v>601</v>
      </c>
      <c r="D18" s="372" t="s">
        <v>480</v>
      </c>
      <c r="E18" s="371" t="s">
        <v>41</v>
      </c>
      <c r="F18" s="371" t="s">
        <v>27</v>
      </c>
      <c r="G18" s="373" t="s">
        <v>481</v>
      </c>
      <c r="H18" s="371" t="s">
        <v>482</v>
      </c>
      <c r="I18" s="356">
        <v>7</v>
      </c>
      <c r="J18" s="356">
        <v>7</v>
      </c>
      <c r="K18" s="356">
        <v>14</v>
      </c>
      <c r="L18" s="356">
        <v>5</v>
      </c>
      <c r="M18" s="356">
        <v>26</v>
      </c>
      <c r="N18" s="357">
        <v>0.88834290346963107</v>
      </c>
      <c r="O18" s="374" t="s">
        <v>483</v>
      </c>
      <c r="P18" s="171" t="s">
        <v>447</v>
      </c>
      <c r="Q18" s="150"/>
      <c r="R18" s="148" t="s">
        <v>717</v>
      </c>
      <c r="S18" s="148"/>
      <c r="T18" s="141" t="str">
        <f>RIGHT(Table_0__3[[#This Row],[Name]], LEN(Table_0__3[[#This Row],[Name]]) - FIND(",", Table_0__3[[#This Row],[Name]]) - 1) &amp; " " &amp; LEFT(Table_0__3[[#This Row],[Name]], FIND(",", Table_0__3[[#This Row],[Name]]) - 1)</f>
        <v>Daniel Russell</v>
      </c>
      <c r="W18" s="17" t="s">
        <v>623</v>
      </c>
      <c r="X18" s="17">
        <v>1.5873793065613337</v>
      </c>
      <c r="Y18" s="17">
        <v>1.1667385036451856</v>
      </c>
      <c r="AD18" s="178"/>
    </row>
    <row r="19" spans="1:30" s="17" customFormat="1" ht="12.75" x14ac:dyDescent="0.25">
      <c r="A19" s="164" t="s">
        <v>601</v>
      </c>
      <c r="B19" s="164" t="s">
        <v>79</v>
      </c>
      <c r="C19" s="359" t="s">
        <v>601</v>
      </c>
      <c r="D19" s="360" t="s">
        <v>484</v>
      </c>
      <c r="E19" s="359" t="s">
        <v>101</v>
      </c>
      <c r="F19" s="359" t="s">
        <v>94</v>
      </c>
      <c r="G19" s="361" t="s">
        <v>95</v>
      </c>
      <c r="H19" s="359" t="s">
        <v>485</v>
      </c>
      <c r="I19" s="356">
        <v>6</v>
      </c>
      <c r="J19" s="356">
        <v>12</v>
      </c>
      <c r="K19" s="356">
        <v>18</v>
      </c>
      <c r="L19" s="356">
        <v>12</v>
      </c>
      <c r="M19" s="356">
        <v>6</v>
      </c>
      <c r="N19" s="357">
        <v>1.3806633110233335</v>
      </c>
      <c r="O19" s="362" t="s">
        <v>486</v>
      </c>
      <c r="P19" s="165" t="s">
        <v>487</v>
      </c>
      <c r="Q19" s="143" t="s">
        <v>488</v>
      </c>
      <c r="R19" s="142"/>
      <c r="S19" s="142"/>
      <c r="T19" s="141" t="str">
        <f>RIGHT(Table_0__3[[#This Row],[Name]], LEN(Table_0__3[[#This Row],[Name]]) - FIND(",", Table_0__3[[#This Row],[Name]]) - 1) &amp; " " &amp; LEFT(Table_0__3[[#This Row],[Name]], FIND(",", Table_0__3[[#This Row],[Name]]) - 1)</f>
        <v>Red Savage</v>
      </c>
      <c r="W19" s="173" t="s">
        <v>624</v>
      </c>
      <c r="X19" s="173">
        <v>-0.12498277375466241</v>
      </c>
      <c r="Y19" s="173">
        <v>0.68657087386926063</v>
      </c>
    </row>
    <row r="20" spans="1:30" s="182" customFormat="1" ht="12.75" x14ac:dyDescent="0.25">
      <c r="A20" s="166" t="s">
        <v>601</v>
      </c>
      <c r="B20" s="166" t="s">
        <v>24</v>
      </c>
      <c r="C20" s="363" t="s">
        <v>601</v>
      </c>
      <c r="D20" s="364" t="s">
        <v>448</v>
      </c>
      <c r="E20" s="363" t="s">
        <v>101</v>
      </c>
      <c r="F20" s="363" t="s">
        <v>94</v>
      </c>
      <c r="G20" s="365" t="s">
        <v>149</v>
      </c>
      <c r="H20" s="363" t="s">
        <v>449</v>
      </c>
      <c r="I20" s="350">
        <v>5</v>
      </c>
      <c r="J20" s="350">
        <v>15</v>
      </c>
      <c r="K20" s="350">
        <v>20</v>
      </c>
      <c r="L20" s="350">
        <v>4</v>
      </c>
      <c r="M20" s="350">
        <v>6</v>
      </c>
      <c r="N20" s="351">
        <v>1.3711494221344447</v>
      </c>
      <c r="O20" s="366" t="s">
        <v>450</v>
      </c>
      <c r="P20" s="167" t="s">
        <v>451</v>
      </c>
      <c r="Q20" s="145" t="s">
        <v>452</v>
      </c>
      <c r="R20" s="180"/>
      <c r="S20" s="180" t="s">
        <v>717</v>
      </c>
      <c r="T20" s="181" t="str">
        <f>RIGHT(Table_0__3[[#This Row],[Name]], LEN(Table_0__3[[#This Row],[Name]]) - FIND(",", Table_0__3[[#This Row],[Name]]) - 1) &amp; " " &amp; LEFT(Table_0__3[[#This Row],[Name]], FIND(",", Table_0__3[[#This Row],[Name]]) - 1)</f>
        <v>Isaac Howard</v>
      </c>
      <c r="V20" s="17"/>
      <c r="W20" s="17" t="s">
        <v>625</v>
      </c>
      <c r="X20" s="17">
        <v>0</v>
      </c>
      <c r="Y20" s="17">
        <v>0.25769826640333543</v>
      </c>
      <c r="Z20" s="17"/>
      <c r="AA20" s="17"/>
      <c r="AB20" s="17"/>
      <c r="AC20" s="17"/>
      <c r="AD20" s="178"/>
    </row>
    <row r="21" spans="1:30" s="17" customFormat="1" ht="12.75" x14ac:dyDescent="0.25">
      <c r="A21" s="170" t="s">
        <v>601</v>
      </c>
      <c r="B21" s="170" t="s">
        <v>159</v>
      </c>
      <c r="C21" s="371" t="s">
        <v>601</v>
      </c>
      <c r="D21" s="372" t="s">
        <v>464</v>
      </c>
      <c r="E21" s="371" t="s">
        <v>26</v>
      </c>
      <c r="F21" s="371" t="s">
        <v>67</v>
      </c>
      <c r="G21" s="373" t="s">
        <v>88</v>
      </c>
      <c r="H21" s="371" t="s">
        <v>465</v>
      </c>
      <c r="I21" s="356">
        <v>3</v>
      </c>
      <c r="J21" s="356">
        <v>6</v>
      </c>
      <c r="K21" s="356">
        <v>9</v>
      </c>
      <c r="L21" s="356">
        <v>6</v>
      </c>
      <c r="M21" s="356">
        <v>2</v>
      </c>
      <c r="N21" s="357">
        <v>1.0165431021871114</v>
      </c>
      <c r="O21" s="374" t="s">
        <v>466</v>
      </c>
      <c r="P21" s="171" t="s">
        <v>467</v>
      </c>
      <c r="Q21" s="150"/>
      <c r="R21" s="148" t="s">
        <v>717</v>
      </c>
      <c r="S21" s="148"/>
      <c r="T21" s="141" t="str">
        <f>RIGHT(Table_0__3[[#This Row],[Name]], LEN(Table_0__3[[#This Row],[Name]]) - FIND(",", Table_0__3[[#This Row],[Name]]) - 1) &amp; " " &amp; LEFT(Table_0__3[[#This Row],[Name]], FIND(",", Table_0__3[[#This Row],[Name]]) - 1)</f>
        <v>Reed Lebster</v>
      </c>
      <c r="W21" s="17" t="s">
        <v>626</v>
      </c>
      <c r="X21" s="17">
        <v>0.28051722624533698</v>
      </c>
      <c r="Y21" s="17">
        <v>0.6792750663315178</v>
      </c>
      <c r="AD21" s="178"/>
    </row>
    <row r="22" spans="1:30" s="17" customFormat="1" ht="12.75" x14ac:dyDescent="0.25">
      <c r="A22" s="126" t="s">
        <v>600</v>
      </c>
      <c r="B22" s="126" t="s">
        <v>125</v>
      </c>
      <c r="C22" s="353" t="s">
        <v>600</v>
      </c>
      <c r="D22" s="354" t="s">
        <v>401</v>
      </c>
      <c r="E22" s="353" t="s">
        <v>11</v>
      </c>
      <c r="F22" s="353" t="s">
        <v>48</v>
      </c>
      <c r="G22" s="355" t="s">
        <v>20</v>
      </c>
      <c r="H22" s="353" t="s">
        <v>402</v>
      </c>
      <c r="I22" s="356">
        <v>0</v>
      </c>
      <c r="J22" s="356">
        <v>0</v>
      </c>
      <c r="K22" s="356">
        <v>0</v>
      </c>
      <c r="L22" s="356">
        <v>0</v>
      </c>
      <c r="M22" s="356">
        <v>0</v>
      </c>
      <c r="N22" s="357">
        <v>0.29000000000000004</v>
      </c>
      <c r="O22" s="358" t="s">
        <v>403</v>
      </c>
      <c r="P22" s="163" t="s">
        <v>121</v>
      </c>
      <c r="Q22" s="141"/>
      <c r="R22" s="58"/>
      <c r="S22" s="58"/>
      <c r="T22" s="141" t="str">
        <f>RIGHT(Table_0__3[[#This Row],[Name]], LEN(Table_0__3[[#This Row],[Name]]) - FIND(",", Table_0__3[[#This Row],[Name]]) - 1) &amp; " " &amp; LEFT(Table_0__3[[#This Row],[Name]], FIND(",", Table_0__3[[#This Row],[Name]]) - 1)</f>
        <v>James Crossman</v>
      </c>
      <c r="W22" s="17" t="s">
        <v>627</v>
      </c>
      <c r="X22" s="17">
        <v>1.6594999999999978</v>
      </c>
      <c r="Y22" s="17">
        <v>1.3806633110233335</v>
      </c>
      <c r="AD22" s="178"/>
    </row>
    <row r="23" spans="1:30" s="17" customFormat="1" ht="12.75" x14ac:dyDescent="0.25">
      <c r="A23" s="126" t="s">
        <v>601</v>
      </c>
      <c r="B23" s="126" t="s">
        <v>65</v>
      </c>
      <c r="C23" s="353" t="s">
        <v>601</v>
      </c>
      <c r="D23" s="354" t="s">
        <v>457</v>
      </c>
      <c r="E23" s="353" t="s">
        <v>101</v>
      </c>
      <c r="F23" s="353" t="s">
        <v>102</v>
      </c>
      <c r="G23" s="355" t="s">
        <v>28</v>
      </c>
      <c r="H23" s="353" t="s">
        <v>458</v>
      </c>
      <c r="I23" s="356">
        <v>3</v>
      </c>
      <c r="J23" s="356">
        <v>4</v>
      </c>
      <c r="K23" s="356">
        <v>7</v>
      </c>
      <c r="L23" s="356">
        <v>3</v>
      </c>
      <c r="M23" s="356">
        <v>8</v>
      </c>
      <c r="N23" s="357">
        <v>0.74971094889568679</v>
      </c>
      <c r="O23" s="358" t="s">
        <v>459</v>
      </c>
      <c r="P23" s="163" t="s">
        <v>460</v>
      </c>
      <c r="Q23" s="141"/>
      <c r="R23" s="58"/>
      <c r="S23" s="58"/>
      <c r="T23" s="141" t="str">
        <f>RIGHT(Table_0__3[[#This Row],[Name]], LEN(Table_0__3[[#This Row],[Name]]) - FIND(",", Table_0__3[[#This Row],[Name]]) - 1) &amp; " " &amp; LEFT(Table_0__3[[#This Row],[Name]], FIND(",", Table_0__3[[#This Row],[Name]]) - 1)</f>
        <v>Tanner Kelly</v>
      </c>
      <c r="W23" s="17" t="s">
        <v>628</v>
      </c>
      <c r="X23" s="17">
        <v>0.65050000000000008</v>
      </c>
      <c r="Y23" s="17">
        <v>1.0165431021871114</v>
      </c>
      <c r="AD23" s="178"/>
    </row>
    <row r="24" spans="1:30" s="17" customFormat="1" ht="12.75" x14ac:dyDescent="0.25">
      <c r="A24" s="126" t="s">
        <v>601</v>
      </c>
      <c r="B24" s="126" t="s">
        <v>117</v>
      </c>
      <c r="C24" s="353" t="s">
        <v>601</v>
      </c>
      <c r="D24" s="354" t="s">
        <v>436</v>
      </c>
      <c r="E24" s="353" t="s">
        <v>41</v>
      </c>
      <c r="F24" s="353" t="s">
        <v>19</v>
      </c>
      <c r="G24" s="355" t="s">
        <v>271</v>
      </c>
      <c r="H24" s="353" t="s">
        <v>437</v>
      </c>
      <c r="I24" s="356">
        <v>0</v>
      </c>
      <c r="J24" s="356">
        <v>0</v>
      </c>
      <c r="K24" s="356">
        <v>0</v>
      </c>
      <c r="L24" s="356">
        <v>0</v>
      </c>
      <c r="M24" s="356">
        <v>0</v>
      </c>
      <c r="N24" s="357">
        <v>0.13</v>
      </c>
      <c r="O24" s="358" t="s">
        <v>438</v>
      </c>
      <c r="P24" s="163" t="s">
        <v>439</v>
      </c>
      <c r="Q24" s="141"/>
      <c r="R24" s="58"/>
      <c r="S24" s="58"/>
      <c r="T24" s="141" t="str">
        <f>RIGHT(Table_0__3[[#This Row],[Name]], LEN(Table_0__3[[#This Row],[Name]]) - FIND(",", Table_0__3[[#This Row],[Name]]) - 1) &amp; " " &amp; LEFT(Table_0__3[[#This Row],[Name]], FIND(",", Table_0__3[[#This Row],[Name]]) - 1)</f>
        <v>Gavin Best</v>
      </c>
      <c r="W24" s="17" t="s">
        <v>629</v>
      </c>
      <c r="X24" s="17">
        <v>0.75687930656133418</v>
      </c>
      <c r="Y24" s="17">
        <v>0.74971094889568679</v>
      </c>
      <c r="AD24" s="178"/>
    </row>
    <row r="25" spans="1:30" s="17" customFormat="1" ht="12.75" x14ac:dyDescent="0.25">
      <c r="A25" s="126" t="s">
        <v>601</v>
      </c>
      <c r="B25" s="126" t="s">
        <v>59</v>
      </c>
      <c r="C25" s="353" t="s">
        <v>601</v>
      </c>
      <c r="D25" s="354" t="s">
        <v>444</v>
      </c>
      <c r="E25" s="353" t="s">
        <v>41</v>
      </c>
      <c r="F25" s="353" t="s">
        <v>12</v>
      </c>
      <c r="G25" s="355" t="s">
        <v>13</v>
      </c>
      <c r="H25" s="353" t="s">
        <v>445</v>
      </c>
      <c r="I25" s="356">
        <v>7</v>
      </c>
      <c r="J25" s="356">
        <v>11</v>
      </c>
      <c r="K25" s="356">
        <v>18</v>
      </c>
      <c r="L25" s="356">
        <v>6</v>
      </c>
      <c r="M25" s="356">
        <v>12</v>
      </c>
      <c r="N25" s="357">
        <v>1.3050071776022227</v>
      </c>
      <c r="O25" s="358" t="s">
        <v>446</v>
      </c>
      <c r="P25" s="163" t="s">
        <v>447</v>
      </c>
      <c r="Q25" s="141"/>
      <c r="R25" s="58"/>
      <c r="S25" s="58"/>
      <c r="T25" s="141" t="str">
        <f>RIGHT(Table_0__3[[#This Row],[Name]], LEN(Table_0__3[[#This Row],[Name]]) - FIND(",", Table_0__3[[#This Row],[Name]]) - 1) &amp; " " &amp; LEFT(Table_0__3[[#This Row],[Name]], FIND(",", Table_0__3[[#This Row],[Name]]) - 1)</f>
        <v>Karsen Dorwart</v>
      </c>
      <c r="W25" s="17" t="s">
        <v>630</v>
      </c>
      <c r="X25" s="17">
        <v>0.84587930656133425</v>
      </c>
      <c r="Y25" s="17">
        <v>0.55969826640333553</v>
      </c>
    </row>
    <row r="26" spans="1:30" s="182" customFormat="1" ht="12.75" x14ac:dyDescent="0.25">
      <c r="A26" s="126" t="s">
        <v>601</v>
      </c>
      <c r="B26" s="126" t="s">
        <v>383</v>
      </c>
      <c r="C26" s="353" t="s">
        <v>601</v>
      </c>
      <c r="D26" s="354" t="s">
        <v>476</v>
      </c>
      <c r="E26" s="353" t="s">
        <v>34</v>
      </c>
      <c r="F26" s="353" t="s">
        <v>67</v>
      </c>
      <c r="G26" s="355" t="s">
        <v>477</v>
      </c>
      <c r="H26" s="353" t="s">
        <v>478</v>
      </c>
      <c r="I26" s="356">
        <v>8</v>
      </c>
      <c r="J26" s="356">
        <v>6</v>
      </c>
      <c r="K26" s="356">
        <v>14</v>
      </c>
      <c r="L26" s="356">
        <v>7</v>
      </c>
      <c r="M26" s="356">
        <v>4</v>
      </c>
      <c r="N26" s="357">
        <v>1.0182662814229628</v>
      </c>
      <c r="O26" s="358" t="s">
        <v>479</v>
      </c>
      <c r="P26" s="163" t="s">
        <v>177</v>
      </c>
      <c r="Q26" s="141"/>
      <c r="R26" s="175"/>
      <c r="S26" s="175"/>
      <c r="T26" s="176" t="str">
        <f>RIGHT(Table_0__3[[#This Row],[Name]], LEN(Table_0__3[[#This Row],[Name]]) - FIND(",", Table_0__3[[#This Row],[Name]]) - 1) &amp; " " &amp; LEFT(Table_0__3[[#This Row],[Name]], FIND(",", Table_0__3[[#This Row],[Name]]) - 1)</f>
        <v>Gavin O'Connell</v>
      </c>
      <c r="V26" s="173"/>
      <c r="W26" s="173" t="s">
        <v>710</v>
      </c>
      <c r="X26" s="173">
        <v>-7.840520078999326E-2</v>
      </c>
      <c r="Y26" s="173">
        <v>0.41655171530977991</v>
      </c>
      <c r="Z26" s="173"/>
      <c r="AA26" s="173"/>
      <c r="AB26" s="173"/>
      <c r="AC26" s="173"/>
      <c r="AD26" s="173"/>
    </row>
    <row r="27" spans="1:30" s="173" customFormat="1" ht="12.75" x14ac:dyDescent="0.25">
      <c r="A27" s="126" t="s">
        <v>602</v>
      </c>
      <c r="B27" s="126" t="s">
        <v>168</v>
      </c>
      <c r="C27" s="353" t="s">
        <v>602</v>
      </c>
      <c r="D27" s="354" t="s">
        <v>501</v>
      </c>
      <c r="E27" s="353" t="s">
        <v>11</v>
      </c>
      <c r="F27" s="353" t="s">
        <v>19</v>
      </c>
      <c r="G27" s="355" t="s">
        <v>20</v>
      </c>
      <c r="H27" s="353" t="s">
        <v>502</v>
      </c>
      <c r="I27" s="356"/>
      <c r="J27" s="356"/>
      <c r="K27" s="356"/>
      <c r="L27" s="356"/>
      <c r="M27" s="356"/>
      <c r="N27" s="357"/>
      <c r="O27" s="358" t="s">
        <v>503</v>
      </c>
      <c r="P27" s="163" t="s">
        <v>158</v>
      </c>
      <c r="Q27" s="141"/>
      <c r="R27" s="58"/>
      <c r="S27" s="58"/>
      <c r="T27" s="141" t="str">
        <f>RIGHT(Table_0__3[[#This Row],[Name]], LEN(Table_0__3[[#This Row],[Name]]) - FIND(",", Table_0__3[[#This Row],[Name]]) - 1) &amp; " " &amp; LEFT(Table_0__3[[#This Row],[Name]], FIND(",", Table_0__3[[#This Row],[Name]]) - 1)</f>
        <v>Jon Mor</v>
      </c>
    </row>
    <row r="28" spans="1:30" s="17" customFormat="1" ht="12.75" x14ac:dyDescent="0.25">
      <c r="A28" s="183" t="s">
        <v>602</v>
      </c>
      <c r="B28" s="183" t="s">
        <v>163</v>
      </c>
      <c r="C28" s="184" t="s">
        <v>602</v>
      </c>
      <c r="D28" s="172" t="s">
        <v>497</v>
      </c>
      <c r="E28" s="184" t="s">
        <v>34</v>
      </c>
      <c r="F28" s="184" t="s">
        <v>67</v>
      </c>
      <c r="G28" s="185" t="s">
        <v>174</v>
      </c>
      <c r="H28" s="184" t="s">
        <v>498</v>
      </c>
      <c r="I28" s="260" t="s">
        <v>860</v>
      </c>
      <c r="J28" s="117"/>
      <c r="K28" s="117"/>
      <c r="L28" s="117"/>
      <c r="M28" s="117"/>
      <c r="N28" s="118"/>
      <c r="O28" s="186" t="s">
        <v>499</v>
      </c>
      <c r="P28" s="187" t="s">
        <v>500</v>
      </c>
      <c r="Q28" s="150"/>
      <c r="R28" s="148" t="s">
        <v>717</v>
      </c>
      <c r="S28" s="148"/>
      <c r="T28" s="141" t="str">
        <f>RIGHT(Table_0__3[[#This Row],[Name]], LEN(Table_0__3[[#This Row],[Name]]) - FIND(",", Table_0__3[[#This Row],[Name]]) - 1) &amp; " " &amp; LEFT(Table_0__3[[#This Row],[Name]], FIND(",", Table_0__3[[#This Row],[Name]]) - 1)</f>
        <v>Luca Di Pasquo</v>
      </c>
      <c r="W28" s="17" t="s">
        <v>631</v>
      </c>
      <c r="X28" s="17">
        <v>0</v>
      </c>
      <c r="Y28" s="17">
        <v>0.45116994263143073</v>
      </c>
    </row>
    <row r="29" spans="1:30" s="17" customFormat="1" ht="17.25" x14ac:dyDescent="0.35">
      <c r="A29" s="62"/>
      <c r="B29" s="58"/>
      <c r="C29" s="58"/>
      <c r="D29" s="137" t="s">
        <v>851</v>
      </c>
      <c r="E29" s="137"/>
      <c r="F29" s="137"/>
      <c r="G29" s="137"/>
      <c r="H29" s="137"/>
      <c r="I29" s="258">
        <f>SUM(I3:I28)</f>
        <v>76</v>
      </c>
      <c r="J29" s="258">
        <f>SUM(J3:J28)</f>
        <v>138</v>
      </c>
      <c r="K29" s="258">
        <f>SUM(K3:K28)</f>
        <v>214</v>
      </c>
      <c r="L29" s="258">
        <f>SUM(L3:L28)</f>
        <v>100</v>
      </c>
      <c r="M29" s="258">
        <f>SUM(M3:M28)</f>
        <v>245</v>
      </c>
      <c r="N29" s="151">
        <f t="shared" ref="N29" si="0">SUBTOTAL(109,N2:N28)</f>
        <v>18.506746029691257</v>
      </c>
      <c r="O29" s="141"/>
      <c r="P29" s="141"/>
      <c r="Q29" s="141"/>
      <c r="R29" s="58"/>
      <c r="S29" s="58"/>
      <c r="T29" s="141"/>
    </row>
    <row r="30" spans="1:30" s="17" customFormat="1" ht="12.75" x14ac:dyDescent="0.25">
      <c r="B30" s="149" t="s">
        <v>782</v>
      </c>
      <c r="C30" s="149"/>
      <c r="D30" s="149"/>
      <c r="E30" s="127"/>
      <c r="F30" s="127"/>
      <c r="G30" s="127"/>
      <c r="H30" s="205"/>
      <c r="I30" s="152"/>
      <c r="J30" s="153" t="s">
        <v>721</v>
      </c>
      <c r="K30" s="154"/>
      <c r="L30" s="155"/>
      <c r="N30" s="155"/>
      <c r="O30" s="345" t="s">
        <v>898</v>
      </c>
      <c r="R30" s="58"/>
      <c r="S30" s="58"/>
      <c r="T30" s="141"/>
    </row>
    <row r="31" spans="1:30" x14ac:dyDescent="0.25">
      <c r="A31" s="58"/>
      <c r="B31" s="58"/>
      <c r="C31" s="58"/>
      <c r="O31" s="141"/>
      <c r="P31" s="141"/>
      <c r="Q31" s="141"/>
      <c r="R31" s="58"/>
      <c r="S31" s="58"/>
      <c r="T31" s="141"/>
      <c r="W31"/>
      <c r="X31"/>
      <c r="Y31"/>
    </row>
  </sheetData>
  <sortState xmlns:xlrd2="http://schemas.microsoft.com/office/spreadsheetml/2017/richdata2" ref="V2:AA28">
    <sortCondition ref="V2:V28"/>
  </sortState>
  <phoneticPr fontId="47" type="noConversion"/>
  <conditionalFormatting sqref="A1:H1 O1:Q1">
    <cfRule type="cellIs" dxfId="14" priority="204" operator="equal">
      <formula>0</formula>
    </cfRule>
  </conditionalFormatting>
  <conditionalFormatting sqref="G2:G28">
    <cfRule type="colorScale" priority="206">
      <colorScale>
        <cfvo type="min"/>
        <cfvo type="max"/>
        <color theme="0"/>
        <color rgb="FFFFD043"/>
      </colorScale>
    </cfRule>
    <cfRule type="colorScale" priority="207">
      <colorScale>
        <cfvo type="min"/>
        <cfvo type="max"/>
        <color theme="0"/>
        <color rgb="FFFFD043"/>
      </colorScale>
    </cfRule>
  </conditionalFormatting>
  <conditionalFormatting sqref="I2">
    <cfRule type="colorScale" priority="5">
      <colorScale>
        <cfvo type="min"/>
        <cfvo type="max"/>
        <color rgb="FFFCFCFF"/>
        <color rgb="FFFFCD00"/>
      </colorScale>
    </cfRule>
    <cfRule type="cellIs" dxfId="13" priority="6" operator="equal">
      <formula>0</formula>
    </cfRule>
    <cfRule type="colorScale" priority="7">
      <colorScale>
        <cfvo type="min"/>
        <cfvo type="max"/>
        <color rgb="FFFCFCFF"/>
        <color rgb="FFFFCD00"/>
      </colorScale>
    </cfRule>
  </conditionalFormatting>
  <conditionalFormatting sqref="I28">
    <cfRule type="colorScale" priority="8">
      <colorScale>
        <cfvo type="min"/>
        <cfvo type="max"/>
        <color rgb="FFFCFCFF"/>
        <color rgb="FFFFCD00"/>
      </colorScale>
    </cfRule>
    <cfRule type="cellIs" dxfId="12" priority="9" operator="equal">
      <formula>0</formula>
    </cfRule>
    <cfRule type="colorScale" priority="10">
      <colorScale>
        <cfvo type="min"/>
        <cfvo type="max"/>
        <color rgb="FFFCFCFF"/>
        <color rgb="FFFFCD00"/>
      </colorScale>
    </cfRule>
  </conditionalFormatting>
  <conditionalFormatting sqref="I3:L27 K28:L28 J2:L2">
    <cfRule type="colorScale" priority="16">
      <colorScale>
        <cfvo type="min"/>
        <cfvo type="max"/>
        <color rgb="FFFCFCFF"/>
        <color rgb="FF63BE7B"/>
      </colorScale>
    </cfRule>
  </conditionalFormatting>
  <conditionalFormatting sqref="I1:N1">
    <cfRule type="cellIs" dxfId="11" priority="17" operator="equal">
      <formula>0</formula>
    </cfRule>
    <cfRule type="colorScale" priority="18">
      <colorScale>
        <cfvo type="min"/>
        <cfvo type="max"/>
        <color rgb="FFFCFCFF"/>
        <color rgb="FF63BE7B"/>
      </colorScale>
    </cfRule>
  </conditionalFormatting>
  <conditionalFormatting sqref="J28">
    <cfRule type="cellIs" dxfId="10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J2:L2 I3:L27 K28:L28">
    <cfRule type="cellIs" dxfId="9" priority="15" operator="equal">
      <formula>0</formula>
    </cfRule>
  </conditionalFormatting>
  <conditionalFormatting sqref="M2:M28">
    <cfRule type="cellIs" dxfId="8" priority="13" operator="equal">
      <formula>0</formula>
    </cfRule>
    <cfRule type="colorScale" priority="14">
      <colorScale>
        <cfvo type="min"/>
        <cfvo type="max"/>
        <color rgb="FFFCFCFF"/>
        <color rgb="FF63BE7B"/>
      </colorScale>
    </cfRule>
  </conditionalFormatting>
  <conditionalFormatting sqref="N2:N28">
    <cfRule type="cellIs" dxfId="7" priority="11" operator="equal">
      <formula>0</formula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O1:Q1 A1:H1">
    <cfRule type="colorScale" priority="205">
      <colorScale>
        <cfvo type="min"/>
        <cfvo type="max"/>
        <color rgb="FFFCFCFF"/>
        <color rgb="FF63BE7B"/>
      </colorScale>
    </cfRule>
  </conditionalFormatting>
  <pageMargins left="0.25" right="0.25" top="0.75" bottom="0.75" header="0.3" footer="0.3"/>
  <pageSetup scale="53" fitToHeight="0"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6E7F-0ACF-432D-A94B-C0536FCA5426}">
  <sheetPr>
    <pageSetUpPr fitToPage="1"/>
  </sheetPr>
  <dimension ref="A2:H24"/>
  <sheetViews>
    <sheetView topLeftCell="A3" workbookViewId="0">
      <selection activeCell="A3" sqref="A3:H3"/>
    </sheetView>
  </sheetViews>
  <sheetFormatPr defaultRowHeight="15" x14ac:dyDescent="0.25"/>
  <cols>
    <col min="1" max="1" width="13.140625" customWidth="1"/>
    <col min="2" max="2" width="4" style="4" bestFit="1" customWidth="1"/>
    <col min="3" max="3" width="29.140625" style="5" bestFit="1" customWidth="1"/>
    <col min="4" max="4" width="11.7109375" style="7" bestFit="1" customWidth="1"/>
    <col min="5" max="5" width="3" style="4" bestFit="1" customWidth="1"/>
    <col min="6" max="6" width="2.42578125" style="4" bestFit="1" customWidth="1"/>
    <col min="7" max="7" width="3" style="4" bestFit="1" customWidth="1"/>
    <col min="8" max="8" width="5.28515625" style="4" bestFit="1" customWidth="1"/>
  </cols>
  <sheetData>
    <row r="2" spans="1:8" ht="17.25" x14ac:dyDescent="0.35">
      <c r="A2" s="3"/>
    </row>
    <row r="3" spans="1:8" ht="38.25" x14ac:dyDescent="0.7">
      <c r="A3" s="340" t="s">
        <v>753</v>
      </c>
      <c r="B3" s="340"/>
      <c r="C3" s="340"/>
      <c r="D3" s="340"/>
      <c r="E3" s="340"/>
      <c r="F3" s="340"/>
      <c r="G3" s="340"/>
      <c r="H3" s="340"/>
    </row>
    <row r="4" spans="1:8" s="10" customFormat="1" ht="22.5" x14ac:dyDescent="0.4">
      <c r="A4" s="89" t="s">
        <v>722</v>
      </c>
      <c r="B4" s="89"/>
      <c r="C4" s="89"/>
      <c r="D4" s="89"/>
      <c r="E4" s="89"/>
      <c r="F4" s="89"/>
      <c r="G4" s="89"/>
      <c r="H4" s="89"/>
    </row>
    <row r="5" spans="1:8" ht="22.5" x14ac:dyDescent="0.25">
      <c r="A5" s="90" t="s">
        <v>723</v>
      </c>
      <c r="B5" s="91"/>
      <c r="C5" s="92" t="s">
        <v>724</v>
      </c>
      <c r="D5" s="93" t="s">
        <v>605</v>
      </c>
      <c r="E5" s="91" t="s">
        <v>17</v>
      </c>
      <c r="F5" s="91" t="s">
        <v>800</v>
      </c>
      <c r="G5" s="91">
        <v>2</v>
      </c>
      <c r="H5" s="91"/>
    </row>
    <row r="6" spans="1:8" ht="22.5" x14ac:dyDescent="0.25">
      <c r="A6" s="90" t="s">
        <v>725</v>
      </c>
      <c r="B6" s="91"/>
      <c r="C6" s="92" t="s">
        <v>724</v>
      </c>
      <c r="D6" s="93" t="s">
        <v>605</v>
      </c>
      <c r="E6" s="91" t="s">
        <v>9</v>
      </c>
      <c r="F6" s="91" t="s">
        <v>800</v>
      </c>
      <c r="G6" s="91">
        <v>2</v>
      </c>
      <c r="H6" s="91"/>
    </row>
    <row r="7" spans="1:8" ht="22.5" x14ac:dyDescent="0.25">
      <c r="A7" s="90" t="s">
        <v>726</v>
      </c>
      <c r="B7" s="91" t="s">
        <v>752</v>
      </c>
      <c r="C7" s="92" t="s">
        <v>727</v>
      </c>
      <c r="D7" s="93" t="s">
        <v>604</v>
      </c>
      <c r="E7" s="91" t="s">
        <v>17</v>
      </c>
      <c r="F7" s="91" t="s">
        <v>800</v>
      </c>
      <c r="G7" s="91">
        <v>6</v>
      </c>
      <c r="H7" s="91"/>
    </row>
    <row r="8" spans="1:8" ht="22.5" x14ac:dyDescent="0.25">
      <c r="A8" s="90" t="s">
        <v>728</v>
      </c>
      <c r="B8" s="91" t="s">
        <v>752</v>
      </c>
      <c r="C8" s="92" t="s">
        <v>727</v>
      </c>
      <c r="D8" s="93" t="s">
        <v>605</v>
      </c>
      <c r="E8" s="91" t="s">
        <v>17</v>
      </c>
      <c r="F8" s="91" t="s">
        <v>800</v>
      </c>
      <c r="G8" s="91">
        <v>3</v>
      </c>
      <c r="H8" s="91"/>
    </row>
    <row r="9" spans="1:8" ht="22.5" x14ac:dyDescent="0.25">
      <c r="A9" s="90" t="s">
        <v>729</v>
      </c>
      <c r="B9" s="91"/>
      <c r="C9" s="92" t="s">
        <v>730</v>
      </c>
      <c r="D9" s="93" t="s">
        <v>605</v>
      </c>
      <c r="E9" s="91" t="s">
        <v>32</v>
      </c>
      <c r="F9" s="91" t="s">
        <v>800</v>
      </c>
      <c r="G9" s="91">
        <v>3</v>
      </c>
      <c r="H9" s="91"/>
    </row>
    <row r="10" spans="1:8" ht="22.5" x14ac:dyDescent="0.25">
      <c r="A10" s="90" t="s">
        <v>731</v>
      </c>
      <c r="B10" s="91"/>
      <c r="C10" s="92" t="s">
        <v>730</v>
      </c>
      <c r="D10" s="93" t="s">
        <v>605</v>
      </c>
      <c r="E10" s="91" t="s">
        <v>9</v>
      </c>
      <c r="F10" s="91" t="s">
        <v>800</v>
      </c>
      <c r="G10" s="91">
        <v>3</v>
      </c>
      <c r="H10" s="91"/>
    </row>
    <row r="11" spans="1:8" ht="22.5" x14ac:dyDescent="0.25">
      <c r="A11" s="90" t="s">
        <v>732</v>
      </c>
      <c r="B11" s="91" t="s">
        <v>752</v>
      </c>
      <c r="C11" s="92" t="s">
        <v>733</v>
      </c>
      <c r="D11" s="93" t="s">
        <v>604</v>
      </c>
      <c r="E11" s="91" t="s">
        <v>9</v>
      </c>
      <c r="F11" s="91" t="s">
        <v>800</v>
      </c>
      <c r="G11" s="91">
        <v>6</v>
      </c>
      <c r="H11" s="91"/>
    </row>
    <row r="12" spans="1:8" ht="22.5" x14ac:dyDescent="0.25">
      <c r="A12" s="90" t="s">
        <v>734</v>
      </c>
      <c r="B12" s="91" t="s">
        <v>752</v>
      </c>
      <c r="C12" s="92" t="s">
        <v>733</v>
      </c>
      <c r="D12" s="93" t="s">
        <v>604</v>
      </c>
      <c r="E12" s="91" t="s">
        <v>172</v>
      </c>
      <c r="F12" s="91" t="s">
        <v>800</v>
      </c>
      <c r="G12" s="91">
        <v>5</v>
      </c>
      <c r="H12" s="91"/>
    </row>
    <row r="13" spans="1:8" s="10" customFormat="1" ht="22.5" x14ac:dyDescent="0.4">
      <c r="A13" s="89" t="s">
        <v>735</v>
      </c>
      <c r="B13" s="94"/>
      <c r="C13" s="95"/>
      <c r="D13" s="94"/>
      <c r="E13" s="94"/>
      <c r="F13" s="94"/>
      <c r="G13" s="94"/>
      <c r="H13" s="94"/>
    </row>
    <row r="14" spans="1:8" ht="22.5" x14ac:dyDescent="0.25">
      <c r="A14" s="90" t="s">
        <v>736</v>
      </c>
      <c r="B14" s="91" t="s">
        <v>752</v>
      </c>
      <c r="C14" s="92" t="s">
        <v>253</v>
      </c>
      <c r="D14" s="93" t="s">
        <v>605</v>
      </c>
      <c r="E14" s="91" t="s">
        <v>32</v>
      </c>
      <c r="F14" s="91" t="s">
        <v>800</v>
      </c>
      <c r="G14" s="91">
        <v>0</v>
      </c>
      <c r="H14" s="91"/>
    </row>
    <row r="15" spans="1:8" ht="22.5" x14ac:dyDescent="0.25">
      <c r="A15" s="90" t="s">
        <v>737</v>
      </c>
      <c r="B15" s="91" t="s">
        <v>752</v>
      </c>
      <c r="C15" s="92" t="s">
        <v>253</v>
      </c>
      <c r="D15" s="93" t="s">
        <v>605</v>
      </c>
      <c r="E15" s="91" t="s">
        <v>32</v>
      </c>
      <c r="F15" s="91" t="s">
        <v>800</v>
      </c>
      <c r="G15" s="91">
        <v>4</v>
      </c>
      <c r="H15" s="91"/>
    </row>
    <row r="16" spans="1:8" ht="22.5" x14ac:dyDescent="0.25">
      <c r="A16" s="90" t="s">
        <v>738</v>
      </c>
      <c r="B16" s="91"/>
      <c r="C16" s="92" t="s">
        <v>608</v>
      </c>
      <c r="D16" s="93" t="s">
        <v>739</v>
      </c>
      <c r="E16" s="91" t="s">
        <v>46</v>
      </c>
      <c r="F16" s="91" t="s">
        <v>800</v>
      </c>
      <c r="G16" s="91">
        <v>3</v>
      </c>
      <c r="H16" s="91" t="s">
        <v>751</v>
      </c>
    </row>
    <row r="17" spans="1:8" ht="22.5" x14ac:dyDescent="0.25">
      <c r="A17" s="90" t="s">
        <v>740</v>
      </c>
      <c r="B17" s="91"/>
      <c r="C17" s="92" t="s">
        <v>608</v>
      </c>
      <c r="D17" s="93" t="s">
        <v>605</v>
      </c>
      <c r="E17" s="91" t="s">
        <v>17</v>
      </c>
      <c r="F17" s="91" t="s">
        <v>800</v>
      </c>
      <c r="G17" s="91">
        <v>3</v>
      </c>
      <c r="H17" s="91"/>
    </row>
    <row r="18" spans="1:8" ht="22.5" x14ac:dyDescent="0.25">
      <c r="A18" s="90" t="s">
        <v>741</v>
      </c>
      <c r="B18" s="91"/>
      <c r="C18" s="92" t="s">
        <v>243</v>
      </c>
      <c r="D18" s="93" t="s">
        <v>605</v>
      </c>
      <c r="E18" s="91" t="s">
        <v>9</v>
      </c>
      <c r="F18" s="91" t="s">
        <v>800</v>
      </c>
      <c r="G18" s="91">
        <v>2</v>
      </c>
      <c r="H18" s="91"/>
    </row>
    <row r="19" spans="1:8" ht="22.5" x14ac:dyDescent="0.25">
      <c r="A19" s="90" t="s">
        <v>742</v>
      </c>
      <c r="B19" s="91"/>
      <c r="C19" s="92" t="s">
        <v>243</v>
      </c>
      <c r="D19" s="93" t="s">
        <v>605</v>
      </c>
      <c r="E19" s="91" t="s">
        <v>46</v>
      </c>
      <c r="F19" s="91" t="s">
        <v>800</v>
      </c>
      <c r="G19" s="91">
        <v>2</v>
      </c>
      <c r="H19" s="91"/>
    </row>
    <row r="20" spans="1:8" ht="22.5" x14ac:dyDescent="0.25">
      <c r="A20" s="90" t="s">
        <v>743</v>
      </c>
      <c r="B20" s="91" t="s">
        <v>752</v>
      </c>
      <c r="C20" s="92" t="s">
        <v>609</v>
      </c>
      <c r="D20" s="93" t="s">
        <v>744</v>
      </c>
      <c r="E20" s="91" t="s">
        <v>46</v>
      </c>
      <c r="F20" s="91" t="s">
        <v>800</v>
      </c>
      <c r="G20" s="91">
        <v>3</v>
      </c>
      <c r="H20" s="91" t="s">
        <v>751</v>
      </c>
    </row>
    <row r="21" spans="1:8" ht="22.5" x14ac:dyDescent="0.25">
      <c r="A21" s="90" t="s">
        <v>745</v>
      </c>
      <c r="B21" s="91" t="s">
        <v>752</v>
      </c>
      <c r="C21" s="92" t="s">
        <v>609</v>
      </c>
      <c r="D21" s="93" t="s">
        <v>604</v>
      </c>
      <c r="E21" s="91" t="s">
        <v>17</v>
      </c>
      <c r="F21" s="91" t="s">
        <v>800</v>
      </c>
      <c r="G21" s="91">
        <v>6</v>
      </c>
      <c r="H21" s="91" t="s">
        <v>751</v>
      </c>
    </row>
    <row r="22" spans="1:8" s="10" customFormat="1" ht="22.5" x14ac:dyDescent="0.4">
      <c r="A22" s="89" t="s">
        <v>746</v>
      </c>
      <c r="B22" s="94"/>
      <c r="C22" s="95"/>
      <c r="D22" s="94"/>
      <c r="E22" s="94"/>
      <c r="F22" s="94"/>
      <c r="G22" s="94"/>
      <c r="H22" s="94"/>
    </row>
    <row r="23" spans="1:8" ht="22.5" x14ac:dyDescent="0.25">
      <c r="A23" s="90" t="s">
        <v>747</v>
      </c>
      <c r="B23" s="91"/>
      <c r="C23" s="92" t="s">
        <v>236</v>
      </c>
      <c r="D23" s="93" t="s">
        <v>605</v>
      </c>
      <c r="E23" s="91" t="s">
        <v>17</v>
      </c>
      <c r="F23" s="91" t="s">
        <v>800</v>
      </c>
      <c r="G23" s="91">
        <v>2</v>
      </c>
      <c r="H23" s="91"/>
    </row>
    <row r="24" spans="1:8" ht="22.5" x14ac:dyDescent="0.25">
      <c r="A24" s="90" t="s">
        <v>748</v>
      </c>
      <c r="B24" s="91"/>
      <c r="C24" s="92" t="s">
        <v>236</v>
      </c>
      <c r="D24" s="93" t="s">
        <v>605</v>
      </c>
      <c r="E24" s="91" t="s">
        <v>53</v>
      </c>
      <c r="F24" s="91" t="s">
        <v>800</v>
      </c>
      <c r="G24" s="91">
        <v>1</v>
      </c>
      <c r="H24" s="91"/>
    </row>
  </sheetData>
  <mergeCells count="1">
    <mergeCell ref="A3:H3"/>
  </mergeCells>
  <pageMargins left="0.7" right="0.7" top="0.75" bottom="0.75" header="0.3" footer="0.3"/>
  <pageSetup paperSize="6" scale="54"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1136-00E4-498D-9C55-375E720FE606}">
  <sheetPr>
    <pageSetUpPr fitToPage="1"/>
  </sheetPr>
  <dimension ref="A1:W25"/>
  <sheetViews>
    <sheetView tabSelected="1" workbookViewId="0">
      <selection activeCell="W6" sqref="B1:W6"/>
    </sheetView>
  </sheetViews>
  <sheetFormatPr defaultRowHeight="15" x14ac:dyDescent="0.25"/>
  <cols>
    <col min="1" max="1" width="10.140625" style="10" customWidth="1"/>
    <col min="2" max="2" width="18.42578125" style="10" bestFit="1" customWidth="1"/>
    <col min="3" max="3" width="4.5703125" hidden="1" customWidth="1"/>
    <col min="4" max="4" width="4.5703125" bestFit="1" customWidth="1"/>
    <col min="5" max="5" width="4" bestFit="1" customWidth="1"/>
    <col min="6" max="15" width="4.5703125" bestFit="1" customWidth="1"/>
    <col min="16" max="16" width="4" bestFit="1" customWidth="1"/>
    <col min="17" max="21" width="4.5703125" bestFit="1" customWidth="1"/>
    <col min="22" max="22" width="6.42578125" style="4" bestFit="1" customWidth="1"/>
    <col min="23" max="23" width="11.85546875" style="4" bestFit="1" customWidth="1"/>
  </cols>
  <sheetData>
    <row r="1" spans="1:23" s="10" customFormat="1" ht="16.5" customHeight="1" x14ac:dyDescent="0.3">
      <c r="A1" s="39" t="s">
        <v>711</v>
      </c>
      <c r="B1" s="377" t="s">
        <v>847</v>
      </c>
      <c r="C1" s="378" t="s">
        <v>712</v>
      </c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80" t="s">
        <v>846</v>
      </c>
      <c r="Q1" s="380"/>
      <c r="R1" s="380" t="s">
        <v>850</v>
      </c>
      <c r="S1" s="380"/>
      <c r="T1" s="380" t="s">
        <v>845</v>
      </c>
      <c r="U1" s="380"/>
      <c r="V1" s="379" t="s">
        <v>848</v>
      </c>
      <c r="W1" s="381" t="s">
        <v>849</v>
      </c>
    </row>
    <row r="2" spans="1:23" ht="17.25" x14ac:dyDescent="0.35">
      <c r="B2" s="382" t="s">
        <v>620</v>
      </c>
      <c r="C2" s="375"/>
      <c r="D2" s="355">
        <v>0.53</v>
      </c>
      <c r="E2" s="355">
        <v>2.1825000000000001</v>
      </c>
      <c r="F2" s="355">
        <v>0.88500000000000001</v>
      </c>
      <c r="G2" s="355">
        <v>4.8224999999999998</v>
      </c>
      <c r="H2" s="355">
        <v>1.6950000000000001</v>
      </c>
      <c r="I2" s="355">
        <v>1.3149999999999999</v>
      </c>
      <c r="J2" s="355">
        <v>0.83499999999999996</v>
      </c>
      <c r="K2" s="355">
        <v>0.48499999999999899</v>
      </c>
      <c r="L2" s="355">
        <v>1.085</v>
      </c>
      <c r="M2" s="355">
        <v>0.93439653280667101</v>
      </c>
      <c r="N2" s="355">
        <v>0.13</v>
      </c>
      <c r="O2" s="355">
        <v>0.81</v>
      </c>
      <c r="P2" s="355">
        <v>1.1924999999999999</v>
      </c>
      <c r="Q2" s="355">
        <v>2.5924999999999998</v>
      </c>
      <c r="R2" s="355">
        <v>1.79</v>
      </c>
      <c r="S2" s="355">
        <v>4.09</v>
      </c>
      <c r="T2" s="355">
        <v>1.7324999999999999</v>
      </c>
      <c r="U2" s="355">
        <v>0.18439653280667101</v>
      </c>
      <c r="V2" s="376">
        <f t="shared" ref="V2:V25" si="0">+IF(SUM(Q2:U2)=0,0,AVERAGEIF(Q2:U2,"&lt;&gt;0"))</f>
        <v>2.0778793065613343</v>
      </c>
      <c r="W2" s="383">
        <f t="shared" ref="W2:W25" si="1">AVERAGEIF(D2:U2,"&lt;&gt;0")</f>
        <v>1.5161829480896301</v>
      </c>
    </row>
    <row r="3" spans="1:23" ht="17.25" x14ac:dyDescent="0.35">
      <c r="B3" s="382" t="s">
        <v>627</v>
      </c>
      <c r="C3" s="375"/>
      <c r="D3" s="355">
        <v>2.31</v>
      </c>
      <c r="E3" s="355">
        <v>2.0068965328066701</v>
      </c>
      <c r="F3" s="355">
        <v>1.385</v>
      </c>
      <c r="G3" s="355">
        <v>1.9125000000000001</v>
      </c>
      <c r="H3" s="355">
        <v>1.6443965328066701</v>
      </c>
      <c r="I3" s="355">
        <v>0.61939653280667095</v>
      </c>
      <c r="J3" s="355">
        <v>2.03125</v>
      </c>
      <c r="K3" s="355">
        <v>0.57999999999999996</v>
      </c>
      <c r="L3" s="355">
        <v>0.30499999999999999</v>
      </c>
      <c r="M3" s="355">
        <v>1.2725</v>
      </c>
      <c r="N3" s="355">
        <v>-9.9999999999999895E-2</v>
      </c>
      <c r="O3" s="355">
        <v>1.9125000000000001</v>
      </c>
      <c r="P3" s="355">
        <v>0.67499999999999905</v>
      </c>
      <c r="Q3" s="355">
        <v>0.55500000000000005</v>
      </c>
      <c r="R3" s="355">
        <v>1.2925</v>
      </c>
      <c r="S3" s="355">
        <v>3.8774999999999999</v>
      </c>
      <c r="T3" s="355">
        <v>1.1074999999999999</v>
      </c>
      <c r="U3" s="355">
        <v>1.4649999999999901</v>
      </c>
      <c r="V3" s="376">
        <f t="shared" si="0"/>
        <v>1.6594999999999978</v>
      </c>
      <c r="W3" s="383">
        <f t="shared" si="1"/>
        <v>1.3806633110233335</v>
      </c>
    </row>
    <row r="4" spans="1:23" ht="17.25" x14ac:dyDescent="0.35">
      <c r="B4" s="382" t="s">
        <v>623</v>
      </c>
      <c r="C4" s="375"/>
      <c r="D4" s="355">
        <v>2.02</v>
      </c>
      <c r="E4" s="355">
        <v>1.1399999999999999</v>
      </c>
      <c r="F4" s="355">
        <v>0.05</v>
      </c>
      <c r="G4" s="355">
        <v>1.085</v>
      </c>
      <c r="H4" s="355">
        <v>0.60499999999999998</v>
      </c>
      <c r="I4" s="355">
        <v>2.2137500000000001</v>
      </c>
      <c r="J4" s="355">
        <v>0.87124999999999997</v>
      </c>
      <c r="K4" s="355">
        <v>0.18</v>
      </c>
      <c r="L4" s="355">
        <v>1.18</v>
      </c>
      <c r="M4" s="355">
        <v>2.0874999999999999</v>
      </c>
      <c r="N4" s="355">
        <v>0.88</v>
      </c>
      <c r="O4" s="355">
        <v>0.29189653280667099</v>
      </c>
      <c r="P4" s="355">
        <v>0.45999999999999902</v>
      </c>
      <c r="Q4" s="355">
        <v>1.05439653280667</v>
      </c>
      <c r="R4" s="355">
        <v>2.4725000000000001</v>
      </c>
      <c r="S4" s="355">
        <v>1.665</v>
      </c>
      <c r="T4" s="355">
        <v>1.5549999999999999</v>
      </c>
      <c r="U4" s="355">
        <v>1.19</v>
      </c>
      <c r="V4" s="376">
        <f t="shared" si="0"/>
        <v>1.5873793065613337</v>
      </c>
      <c r="W4" s="383">
        <f t="shared" si="1"/>
        <v>1.1667385036451856</v>
      </c>
    </row>
    <row r="5" spans="1:23" s="6" customFormat="1" ht="17.25" x14ac:dyDescent="0.35">
      <c r="A5" s="10"/>
      <c r="B5" s="382" t="s">
        <v>613</v>
      </c>
      <c r="C5" s="375"/>
      <c r="D5" s="355">
        <v>1.0825</v>
      </c>
      <c r="E5" s="355">
        <v>0.919396532806671</v>
      </c>
      <c r="F5" s="355">
        <v>0.109396532806671</v>
      </c>
      <c r="G5" s="355">
        <v>0.46</v>
      </c>
      <c r="H5" s="355">
        <v>0.45</v>
      </c>
      <c r="I5" s="355">
        <v>-0.62650866798332205</v>
      </c>
      <c r="J5" s="355">
        <v>-2.1810401579986802E-2</v>
      </c>
      <c r="K5" s="355">
        <v>0.69</v>
      </c>
      <c r="L5" s="355">
        <v>0</v>
      </c>
      <c r="M5" s="355">
        <v>0</v>
      </c>
      <c r="N5" s="355">
        <v>0</v>
      </c>
      <c r="O5" s="355">
        <v>0</v>
      </c>
      <c r="P5" s="355">
        <v>0</v>
      </c>
      <c r="Q5" s="355">
        <v>0</v>
      </c>
      <c r="R5" s="355">
        <v>1.1825000000000001</v>
      </c>
      <c r="S5" s="355">
        <v>2.1112500000000001</v>
      </c>
      <c r="T5" s="355">
        <v>1.12939653280667</v>
      </c>
      <c r="U5" s="355">
        <v>0.63</v>
      </c>
      <c r="V5" s="376">
        <f t="shared" si="0"/>
        <v>1.2632866332016675</v>
      </c>
      <c r="W5" s="383">
        <f t="shared" si="1"/>
        <v>0.67634337740472528</v>
      </c>
    </row>
    <row r="6" spans="1:23" s="6" customFormat="1" ht="17.25" x14ac:dyDescent="0.35">
      <c r="A6" s="52"/>
      <c r="B6" s="384" t="s">
        <v>617</v>
      </c>
      <c r="C6" s="385"/>
      <c r="D6" s="386">
        <v>0.33439653280667098</v>
      </c>
      <c r="E6" s="386">
        <v>0.43</v>
      </c>
      <c r="F6" s="386">
        <v>1.7524999999999999</v>
      </c>
      <c r="G6" s="386">
        <v>1.2150000000000001</v>
      </c>
      <c r="H6" s="386">
        <v>1.56</v>
      </c>
      <c r="I6" s="386">
        <v>1.7224999999999999</v>
      </c>
      <c r="J6" s="386">
        <v>1.15499999999999</v>
      </c>
      <c r="K6" s="386">
        <v>1.09439653280667</v>
      </c>
      <c r="L6" s="386">
        <v>2.06</v>
      </c>
      <c r="M6" s="386">
        <v>2.8525</v>
      </c>
      <c r="N6" s="386">
        <v>3.0474999999999999</v>
      </c>
      <c r="O6" s="386">
        <v>0.41249999999999998</v>
      </c>
      <c r="P6" s="386">
        <v>0.73</v>
      </c>
      <c r="Q6" s="386">
        <v>1.01439653280667</v>
      </c>
      <c r="R6" s="386">
        <v>0.85</v>
      </c>
      <c r="S6" s="386">
        <v>1.3674999999999999</v>
      </c>
      <c r="T6" s="386">
        <v>1.97</v>
      </c>
      <c r="U6" s="386">
        <v>1.1125</v>
      </c>
      <c r="V6" s="387">
        <f t="shared" si="0"/>
        <v>1.262879306561334</v>
      </c>
      <c r="W6" s="388">
        <f t="shared" si="1"/>
        <v>1.3711494221344447</v>
      </c>
    </row>
    <row r="7" spans="1:23" ht="17.25" x14ac:dyDescent="0.35">
      <c r="B7" s="48" t="s">
        <v>612</v>
      </c>
      <c r="C7" s="50"/>
      <c r="D7" s="25">
        <v>-7.0000000000000007E-2</v>
      </c>
      <c r="E7" s="25">
        <v>0.95499999999999996</v>
      </c>
      <c r="F7" s="25">
        <v>1.4125000000000001</v>
      </c>
      <c r="G7" s="25">
        <v>0.86439653280667095</v>
      </c>
      <c r="H7" s="25">
        <v>2.8025000000000002</v>
      </c>
      <c r="I7" s="25">
        <v>1.6418965328066699</v>
      </c>
      <c r="J7" s="25">
        <v>-0.110603467193328</v>
      </c>
      <c r="K7" s="25">
        <v>-0.200603467193328</v>
      </c>
      <c r="L7" s="25">
        <v>2.59499999999999</v>
      </c>
      <c r="M7" s="25">
        <v>9.9396532806671004E-2</v>
      </c>
      <c r="N7" s="25">
        <v>1.73189653280667</v>
      </c>
      <c r="O7" s="25">
        <v>-0.44060346719332799</v>
      </c>
      <c r="P7" s="25">
        <v>0.17499999999999999</v>
      </c>
      <c r="Q7" s="25">
        <v>0.55499999999999905</v>
      </c>
      <c r="R7" s="25">
        <v>1.18</v>
      </c>
      <c r="S7" s="25">
        <v>0.57939653280667103</v>
      </c>
      <c r="T7" s="25">
        <v>1.67</v>
      </c>
      <c r="U7" s="25">
        <v>0.55000000000000004</v>
      </c>
      <c r="V7" s="63">
        <f t="shared" si="0"/>
        <v>0.90687930656133398</v>
      </c>
      <c r="W7" s="63">
        <f t="shared" si="1"/>
        <v>0.88834290346963107</v>
      </c>
    </row>
    <row r="8" spans="1:23" ht="17.25" x14ac:dyDescent="0.35">
      <c r="B8" s="48" t="s">
        <v>615</v>
      </c>
      <c r="C8" s="50"/>
      <c r="D8" s="25">
        <v>1.1850000000000001</v>
      </c>
      <c r="E8" s="25">
        <v>0.76</v>
      </c>
      <c r="F8" s="25">
        <v>0.16500000000000001</v>
      </c>
      <c r="G8" s="25">
        <v>2.2149999999999999</v>
      </c>
      <c r="H8" s="25">
        <v>0.94499999999999995</v>
      </c>
      <c r="I8" s="25">
        <v>1.1099999999999901</v>
      </c>
      <c r="J8" s="25">
        <v>0.63500000000000001</v>
      </c>
      <c r="K8" s="25">
        <v>1.06</v>
      </c>
      <c r="L8" s="25">
        <v>1.76</v>
      </c>
      <c r="M8" s="25">
        <v>1.6143965328066701</v>
      </c>
      <c r="N8" s="25">
        <v>-0.39999999999999902</v>
      </c>
      <c r="O8" s="25">
        <v>2.5950000000000002</v>
      </c>
      <c r="P8" s="25">
        <v>0.17499999999999999</v>
      </c>
      <c r="Q8" s="25">
        <v>0.5</v>
      </c>
      <c r="R8" s="25">
        <v>1.3125</v>
      </c>
      <c r="S8" s="25">
        <v>1.3618965328066699</v>
      </c>
      <c r="T8" s="25">
        <v>0.73499999999999999</v>
      </c>
      <c r="U8" s="25">
        <v>0.6</v>
      </c>
      <c r="V8" s="63">
        <f t="shared" si="0"/>
        <v>0.90187930656133397</v>
      </c>
      <c r="W8" s="63">
        <f t="shared" si="1"/>
        <v>1.0182662814229628</v>
      </c>
    </row>
    <row r="9" spans="1:23" ht="17.25" x14ac:dyDescent="0.35">
      <c r="B9" s="48" t="s">
        <v>619</v>
      </c>
      <c r="C9" s="50"/>
      <c r="D9" s="25">
        <v>1.1125</v>
      </c>
      <c r="E9" s="25">
        <v>1.5125</v>
      </c>
      <c r="F9" s="25">
        <v>0.70499999999999996</v>
      </c>
      <c r="G9" s="25">
        <v>0.33939653280667098</v>
      </c>
      <c r="H9" s="25">
        <v>-0.15060346719332801</v>
      </c>
      <c r="I9" s="25">
        <v>-0.50120693438665698</v>
      </c>
      <c r="J9" s="25">
        <v>1.1825000000000001</v>
      </c>
      <c r="K9" s="25">
        <v>-2.4999999999999901E-2</v>
      </c>
      <c r="L9" s="25">
        <v>-7.0603467193328898E-2</v>
      </c>
      <c r="M9" s="25">
        <v>0.78249999999999997</v>
      </c>
      <c r="N9" s="25">
        <v>0.2</v>
      </c>
      <c r="O9" s="25">
        <v>0.45500000000000002</v>
      </c>
      <c r="P9" s="25">
        <v>1.2050000000000001</v>
      </c>
      <c r="Q9" s="25">
        <v>1.6924999999999999</v>
      </c>
      <c r="R9" s="25">
        <v>0.6825</v>
      </c>
      <c r="S9" s="25">
        <v>0.57999999999999996</v>
      </c>
      <c r="T9" s="25">
        <v>1.03</v>
      </c>
      <c r="U9" s="25">
        <v>0.45</v>
      </c>
      <c r="V9" s="63">
        <f t="shared" si="0"/>
        <v>0.88700000000000012</v>
      </c>
      <c r="W9" s="63">
        <f t="shared" si="1"/>
        <v>0.62122125911296422</v>
      </c>
    </row>
    <row r="10" spans="1:23" ht="17.25" x14ac:dyDescent="0.35">
      <c r="B10" s="48" t="s">
        <v>621</v>
      </c>
      <c r="C10" s="50"/>
      <c r="D10" s="25">
        <v>1.385</v>
      </c>
      <c r="E10" s="25">
        <v>1.7649999999999999</v>
      </c>
      <c r="F10" s="25">
        <v>0.59750000000000003</v>
      </c>
      <c r="G10" s="25">
        <v>2.0149999999999899</v>
      </c>
      <c r="H10" s="25">
        <v>1.3725000000000001</v>
      </c>
      <c r="I10" s="25">
        <v>1.50189653280667</v>
      </c>
      <c r="J10" s="25">
        <v>1.68814653280667</v>
      </c>
      <c r="K10" s="25">
        <v>0.97439653280667105</v>
      </c>
      <c r="L10" s="25">
        <v>1.94</v>
      </c>
      <c r="M10" s="25">
        <v>2.08</v>
      </c>
      <c r="N10" s="25">
        <v>1.76</v>
      </c>
      <c r="O10" s="25">
        <v>0.3175</v>
      </c>
      <c r="P10" s="25">
        <v>1.84439653280667</v>
      </c>
      <c r="Q10" s="25">
        <v>0.63</v>
      </c>
      <c r="R10" s="25">
        <v>0.91500000000000004</v>
      </c>
      <c r="S10" s="25">
        <v>0.79249999999999898</v>
      </c>
      <c r="T10" s="25">
        <v>1.12939653280667</v>
      </c>
      <c r="U10" s="25">
        <v>0.78189653280667104</v>
      </c>
      <c r="V10" s="63">
        <f t="shared" si="0"/>
        <v>0.84975861312266809</v>
      </c>
      <c r="W10" s="63">
        <f t="shared" si="1"/>
        <v>1.3050071776022227</v>
      </c>
    </row>
    <row r="11" spans="1:23" ht="17.25" x14ac:dyDescent="0.35">
      <c r="B11" s="48" t="s">
        <v>630</v>
      </c>
      <c r="C11" s="50"/>
      <c r="D11" s="25">
        <v>0.82439653280667102</v>
      </c>
      <c r="E11" s="25">
        <v>0.78499999999999903</v>
      </c>
      <c r="F11" s="25">
        <v>-0.450603467193329</v>
      </c>
      <c r="G11" s="25">
        <v>-0.495</v>
      </c>
      <c r="H11" s="25">
        <v>-0.50181040157998602</v>
      </c>
      <c r="I11" s="25">
        <v>0.27999999999999903</v>
      </c>
      <c r="J11" s="25">
        <v>-0.47560346719332802</v>
      </c>
      <c r="K11" s="25">
        <v>0.625</v>
      </c>
      <c r="L11" s="25">
        <v>0.299396532806671</v>
      </c>
      <c r="M11" s="25">
        <v>1.1575</v>
      </c>
      <c r="N11" s="25">
        <v>0.78</v>
      </c>
      <c r="O11" s="25">
        <v>1.4875</v>
      </c>
      <c r="P11" s="25">
        <v>1.5293965328066701</v>
      </c>
      <c r="Q11" s="25">
        <v>0.13</v>
      </c>
      <c r="R11" s="25">
        <v>1.4575</v>
      </c>
      <c r="S11" s="25">
        <v>0.8</v>
      </c>
      <c r="T11" s="25">
        <v>1.3625</v>
      </c>
      <c r="U11" s="25">
        <v>0.47939653280667099</v>
      </c>
      <c r="V11" s="63">
        <f t="shared" si="0"/>
        <v>0.84587930656133425</v>
      </c>
      <c r="W11" s="63">
        <f t="shared" si="1"/>
        <v>0.55969826640333553</v>
      </c>
    </row>
    <row r="12" spans="1:23" ht="17.25" x14ac:dyDescent="0.35">
      <c r="B12" s="48" t="s">
        <v>610</v>
      </c>
      <c r="C12" s="50"/>
      <c r="D12" s="25">
        <v>1.0793965328066699</v>
      </c>
      <c r="E12" s="25">
        <v>3.5750000000000002</v>
      </c>
      <c r="F12" s="25">
        <v>1.1199999999999899</v>
      </c>
      <c r="G12" s="25">
        <v>1.74439653280667</v>
      </c>
      <c r="H12" s="25">
        <v>1.105</v>
      </c>
      <c r="I12" s="25">
        <v>2.6287500000000001</v>
      </c>
      <c r="J12" s="25">
        <v>-0.120603467193328</v>
      </c>
      <c r="K12" s="25">
        <v>0.94499999999999995</v>
      </c>
      <c r="L12" s="25">
        <v>0.85499999999999998</v>
      </c>
      <c r="M12" s="25">
        <v>1.7350000000000001</v>
      </c>
      <c r="N12" s="25">
        <v>1.0549999999999999</v>
      </c>
      <c r="O12" s="25">
        <v>1.7975000000000001</v>
      </c>
      <c r="P12" s="25">
        <v>1.51439653280667</v>
      </c>
      <c r="Q12" s="25">
        <v>0.48</v>
      </c>
      <c r="R12" s="25">
        <v>0.70939653280667103</v>
      </c>
      <c r="S12" s="25">
        <v>0.71499999999999997</v>
      </c>
      <c r="T12" s="25">
        <v>1.56629306561334</v>
      </c>
      <c r="U12" s="25">
        <v>0.45499999999999902</v>
      </c>
      <c r="V12" s="63">
        <f t="shared" si="0"/>
        <v>0.78513791968400204</v>
      </c>
      <c r="W12" s="63">
        <f t="shared" si="1"/>
        <v>1.2755292072025937</v>
      </c>
    </row>
    <row r="13" spans="1:23" ht="17.25" x14ac:dyDescent="0.35">
      <c r="B13" s="48" t="s">
        <v>629</v>
      </c>
      <c r="C13" s="50"/>
      <c r="D13" s="25">
        <v>1.27999999999999</v>
      </c>
      <c r="E13" s="25">
        <v>7.4999999999999997E-2</v>
      </c>
      <c r="F13" s="25">
        <v>-0.55060346719332798</v>
      </c>
      <c r="G13" s="25">
        <v>0.26</v>
      </c>
      <c r="H13" s="25">
        <v>0.45</v>
      </c>
      <c r="I13" s="25">
        <v>0</v>
      </c>
      <c r="J13" s="25">
        <v>0.2</v>
      </c>
      <c r="K13" s="25">
        <v>-0.25</v>
      </c>
      <c r="L13" s="25">
        <v>0.98</v>
      </c>
      <c r="M13" s="25">
        <v>1.6924999999999999</v>
      </c>
      <c r="N13" s="25">
        <v>-0.26620693438665699</v>
      </c>
      <c r="O13" s="25">
        <v>2.4700000000000002</v>
      </c>
      <c r="P13" s="25">
        <v>2.62</v>
      </c>
      <c r="Q13" s="25">
        <v>0.40939653280667099</v>
      </c>
      <c r="R13" s="25">
        <v>1.2825</v>
      </c>
      <c r="S13" s="25">
        <v>0.7</v>
      </c>
      <c r="T13" s="25">
        <v>1.1125</v>
      </c>
      <c r="U13" s="25">
        <v>0.28000000000000003</v>
      </c>
      <c r="V13" s="63">
        <f t="shared" si="0"/>
        <v>0.75687930656133418</v>
      </c>
      <c r="W13" s="63">
        <f t="shared" si="1"/>
        <v>0.74971094889568679</v>
      </c>
    </row>
    <row r="14" spans="1:23" ht="17.25" x14ac:dyDescent="0.35">
      <c r="B14" s="48" t="s">
        <v>622</v>
      </c>
      <c r="C14" s="50"/>
      <c r="D14" s="25">
        <v>0.05</v>
      </c>
      <c r="E14" s="25">
        <v>0.71</v>
      </c>
      <c r="F14" s="25">
        <v>1.1749999999999901</v>
      </c>
      <c r="G14" s="25">
        <v>7.9396532806671E-2</v>
      </c>
      <c r="H14" s="25">
        <v>1.2649999999999999</v>
      </c>
      <c r="I14" s="25">
        <v>0.61</v>
      </c>
      <c r="J14" s="25">
        <v>-0.72</v>
      </c>
      <c r="K14" s="25">
        <v>0.32999999999999902</v>
      </c>
      <c r="L14" s="25">
        <v>0.43</v>
      </c>
      <c r="M14" s="25">
        <v>2.6349999999999998</v>
      </c>
      <c r="N14" s="25">
        <v>0.94625000000000004</v>
      </c>
      <c r="O14" s="25">
        <v>0.68</v>
      </c>
      <c r="P14" s="25">
        <v>0.63</v>
      </c>
      <c r="Q14" s="25">
        <v>-1.99999999999999E-2</v>
      </c>
      <c r="R14" s="25">
        <v>0.68</v>
      </c>
      <c r="S14" s="25">
        <v>2.0225</v>
      </c>
      <c r="T14" s="25">
        <v>0.55000000000000004</v>
      </c>
      <c r="U14" s="25">
        <v>0.25</v>
      </c>
      <c r="V14" s="63">
        <f t="shared" si="0"/>
        <v>0.69650000000000001</v>
      </c>
      <c r="W14" s="63">
        <f t="shared" si="1"/>
        <v>0.68350814071148114</v>
      </c>
    </row>
    <row r="15" spans="1:23" ht="17.25" x14ac:dyDescent="0.35">
      <c r="B15" s="48" t="s">
        <v>628</v>
      </c>
      <c r="C15" s="50"/>
      <c r="D15" s="25">
        <v>0.76</v>
      </c>
      <c r="E15" s="25">
        <v>1.9350000000000001</v>
      </c>
      <c r="F15" s="25">
        <v>0.90689653280667104</v>
      </c>
      <c r="G15" s="25">
        <v>0.18</v>
      </c>
      <c r="H15" s="25">
        <v>1.8674999999999999</v>
      </c>
      <c r="I15" s="25">
        <v>2.03125</v>
      </c>
      <c r="J15" s="25">
        <v>0.64249999999999996</v>
      </c>
      <c r="K15" s="25">
        <v>0</v>
      </c>
      <c r="L15" s="25">
        <v>0</v>
      </c>
      <c r="M15" s="25">
        <v>0</v>
      </c>
      <c r="N15" s="25">
        <v>0.61</v>
      </c>
      <c r="O15" s="25">
        <v>1.25</v>
      </c>
      <c r="P15" s="25">
        <v>1.8125</v>
      </c>
      <c r="Q15" s="25">
        <v>0.43</v>
      </c>
      <c r="R15" s="25">
        <v>0.25</v>
      </c>
      <c r="S15" s="25">
        <v>1.0900000000000001</v>
      </c>
      <c r="T15" s="25">
        <v>1.2825</v>
      </c>
      <c r="U15" s="25">
        <v>0.2</v>
      </c>
      <c r="V15" s="63">
        <f t="shared" si="0"/>
        <v>0.65050000000000008</v>
      </c>
      <c r="W15" s="63">
        <f t="shared" si="1"/>
        <v>1.0165431021871114</v>
      </c>
    </row>
    <row r="16" spans="1:23" s="6" customFormat="1" ht="17.25" x14ac:dyDescent="0.35">
      <c r="A16" s="10"/>
      <c r="B16" s="48" t="s">
        <v>616</v>
      </c>
      <c r="C16" s="50"/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0.05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0.6</v>
      </c>
      <c r="U16" s="25">
        <v>0</v>
      </c>
      <c r="V16" s="63">
        <f t="shared" si="0"/>
        <v>0.6</v>
      </c>
      <c r="W16" s="63">
        <f t="shared" si="1"/>
        <v>0.32500000000000001</v>
      </c>
    </row>
    <row r="17" spans="1:23" ht="17.25" x14ac:dyDescent="0.35">
      <c r="A17" s="52"/>
      <c r="B17" s="49" t="s">
        <v>709</v>
      </c>
      <c r="C17" s="51"/>
      <c r="D17" s="88">
        <v>0.57999999999999996</v>
      </c>
      <c r="E17" s="88">
        <v>0.13</v>
      </c>
      <c r="F17" s="88">
        <v>-0.35060346719332802</v>
      </c>
      <c r="G17" s="88">
        <v>1.17</v>
      </c>
      <c r="H17" s="88">
        <v>1.335</v>
      </c>
      <c r="I17" s="88">
        <v>1.44625</v>
      </c>
      <c r="J17" s="88">
        <v>-0.19999999999999901</v>
      </c>
      <c r="K17" s="88">
        <v>0.26</v>
      </c>
      <c r="L17" s="88">
        <v>1.335</v>
      </c>
      <c r="M17" s="88">
        <v>0</v>
      </c>
      <c r="N17" s="88">
        <v>0</v>
      </c>
      <c r="O17" s="88">
        <v>0</v>
      </c>
      <c r="P17" s="88">
        <v>0.83439653280667103</v>
      </c>
      <c r="Q17" s="88">
        <v>1.3325</v>
      </c>
      <c r="R17" s="88">
        <v>0.1</v>
      </c>
      <c r="S17" s="88">
        <v>-6.0346719332893197E-4</v>
      </c>
      <c r="T17" s="88">
        <v>0.8</v>
      </c>
      <c r="U17" s="88">
        <v>0.28000000000000003</v>
      </c>
      <c r="V17" s="64">
        <f t="shared" si="0"/>
        <v>0.50237930656133434</v>
      </c>
      <c r="W17" s="63">
        <f t="shared" si="1"/>
        <v>0.60346263989466753</v>
      </c>
    </row>
    <row r="18" spans="1:23" s="6" customFormat="1" ht="17.25" x14ac:dyDescent="0.35">
      <c r="A18" s="10"/>
      <c r="B18" s="48" t="s">
        <v>611</v>
      </c>
      <c r="C18" s="50"/>
      <c r="D18" s="25">
        <v>0</v>
      </c>
      <c r="E18" s="25">
        <v>0</v>
      </c>
      <c r="F18" s="25">
        <v>1.0349999999999999</v>
      </c>
      <c r="G18" s="25">
        <v>0.81</v>
      </c>
      <c r="H18" s="25">
        <v>0.24939653280667101</v>
      </c>
      <c r="I18" s="25">
        <v>0.53</v>
      </c>
      <c r="J18" s="25">
        <v>-0.19650866798332201</v>
      </c>
      <c r="K18" s="25">
        <v>0.08</v>
      </c>
      <c r="L18" s="25">
        <v>1.3049999999999999</v>
      </c>
      <c r="M18" s="25">
        <v>-0.27060346719332801</v>
      </c>
      <c r="N18" s="25">
        <v>0.35</v>
      </c>
      <c r="O18" s="25">
        <v>0.53</v>
      </c>
      <c r="P18" s="25">
        <v>0.35</v>
      </c>
      <c r="Q18" s="25">
        <v>1.0618965328066701</v>
      </c>
      <c r="R18" s="25">
        <v>0</v>
      </c>
      <c r="S18" s="25">
        <v>0.45</v>
      </c>
      <c r="T18" s="25">
        <v>-0.15060346719332801</v>
      </c>
      <c r="U18" s="25">
        <v>0</v>
      </c>
      <c r="V18" s="63">
        <f t="shared" si="0"/>
        <v>0.4537643552044473</v>
      </c>
      <c r="W18" s="63">
        <f t="shared" si="1"/>
        <v>0.43811267594595449</v>
      </c>
    </row>
    <row r="19" spans="1:23" ht="17.25" x14ac:dyDescent="0.35">
      <c r="A19" s="52"/>
      <c r="B19" s="49" t="s">
        <v>626</v>
      </c>
      <c r="C19" s="51"/>
      <c r="D19" s="88">
        <v>0</v>
      </c>
      <c r="E19" s="88">
        <v>0.71439653280667104</v>
      </c>
      <c r="F19" s="88">
        <v>0</v>
      </c>
      <c r="G19" s="88">
        <v>0</v>
      </c>
      <c r="H19" s="88">
        <v>0</v>
      </c>
      <c r="I19" s="88">
        <v>0</v>
      </c>
      <c r="J19" s="88">
        <v>0</v>
      </c>
      <c r="K19" s="88">
        <v>0</v>
      </c>
      <c r="L19" s="88">
        <v>0.35</v>
      </c>
      <c r="M19" s="88">
        <v>2.8743965328066698</v>
      </c>
      <c r="N19" s="88">
        <v>1.25125</v>
      </c>
      <c r="O19" s="88">
        <v>0.37939653280667102</v>
      </c>
      <c r="P19" s="88">
        <v>0.5</v>
      </c>
      <c r="Q19" s="88">
        <v>0.76249999999999996</v>
      </c>
      <c r="R19" s="88">
        <v>-1.99999999999999E-2</v>
      </c>
      <c r="S19" s="88">
        <v>1.26189653280667</v>
      </c>
      <c r="T19" s="88">
        <v>-0.200603467193328</v>
      </c>
      <c r="U19" s="88">
        <v>-0.401206934386657</v>
      </c>
      <c r="V19" s="64">
        <f t="shared" si="0"/>
        <v>0.28051722624533698</v>
      </c>
      <c r="W19" s="63">
        <f t="shared" si="1"/>
        <v>0.6792750663315178</v>
      </c>
    </row>
    <row r="20" spans="1:23" ht="17.25" x14ac:dyDescent="0.35">
      <c r="B20" s="48" t="s">
        <v>614</v>
      </c>
      <c r="C20" s="50"/>
      <c r="D20" s="25">
        <v>0</v>
      </c>
      <c r="E20" s="25">
        <v>0</v>
      </c>
      <c r="F20" s="25">
        <v>0</v>
      </c>
      <c r="G20" s="25">
        <v>0</v>
      </c>
      <c r="H20" s="25">
        <v>0.13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63">
        <f t="shared" si="0"/>
        <v>0</v>
      </c>
      <c r="W20" s="63">
        <f t="shared" si="1"/>
        <v>0.13</v>
      </c>
    </row>
    <row r="21" spans="1:23" ht="17.25" x14ac:dyDescent="0.35">
      <c r="B21" s="48" t="s">
        <v>618</v>
      </c>
      <c r="C21" s="50"/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0.33</v>
      </c>
      <c r="L21" s="25">
        <v>0</v>
      </c>
      <c r="M21" s="25">
        <v>0.25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63">
        <f t="shared" si="0"/>
        <v>0</v>
      </c>
      <c r="W21" s="63">
        <f t="shared" si="1"/>
        <v>0.29000000000000004</v>
      </c>
    </row>
    <row r="22" spans="1:23" ht="17.25" x14ac:dyDescent="0.35">
      <c r="B22" s="48" t="s">
        <v>625</v>
      </c>
      <c r="C22" s="50"/>
      <c r="D22" s="25">
        <v>0</v>
      </c>
      <c r="E22" s="25">
        <v>0</v>
      </c>
      <c r="F22" s="25">
        <v>0</v>
      </c>
      <c r="G22" s="25">
        <v>0.15</v>
      </c>
      <c r="H22" s="25">
        <v>0</v>
      </c>
      <c r="I22" s="25">
        <v>-0.62650866798332205</v>
      </c>
      <c r="J22" s="25">
        <v>0</v>
      </c>
      <c r="K22" s="25">
        <v>-4.9999999999999899E-2</v>
      </c>
      <c r="L22" s="25">
        <v>1.54</v>
      </c>
      <c r="M22" s="25">
        <v>0.27499999999999902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63">
        <f t="shared" si="0"/>
        <v>0</v>
      </c>
      <c r="W22" s="63">
        <f t="shared" si="1"/>
        <v>0.25769826640333543</v>
      </c>
    </row>
    <row r="23" spans="1:23" s="6" customFormat="1" ht="17.25" x14ac:dyDescent="0.35">
      <c r="A23" s="10"/>
      <c r="B23" s="48" t="s">
        <v>631</v>
      </c>
      <c r="C23" s="50"/>
      <c r="D23" s="25">
        <v>1.905</v>
      </c>
      <c r="E23" s="25">
        <v>0.56999999999999995</v>
      </c>
      <c r="F23" s="25">
        <v>-0.450603467193328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0.65439653280667098</v>
      </c>
      <c r="M23" s="25">
        <v>-0.25060346719332799</v>
      </c>
      <c r="N23" s="25">
        <v>0.3</v>
      </c>
      <c r="O23" s="25">
        <v>0.43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63">
        <f t="shared" si="0"/>
        <v>0</v>
      </c>
      <c r="W23" s="63">
        <f t="shared" si="1"/>
        <v>0.45116994263143073</v>
      </c>
    </row>
    <row r="24" spans="1:23" ht="17.25" x14ac:dyDescent="0.35">
      <c r="A24" s="52"/>
      <c r="B24" s="49" t="s">
        <v>710</v>
      </c>
      <c r="C24" s="51"/>
      <c r="D24" s="88">
        <v>1.2150000000000001</v>
      </c>
      <c r="E24" s="88">
        <v>0.53</v>
      </c>
      <c r="F24" s="88">
        <v>-0.16999999999999901</v>
      </c>
      <c r="G24" s="88">
        <v>0</v>
      </c>
      <c r="H24" s="88">
        <v>0.4</v>
      </c>
      <c r="I24" s="88">
        <v>0</v>
      </c>
      <c r="J24" s="88">
        <v>0.4</v>
      </c>
      <c r="K24" s="88">
        <v>-0.35060346719332802</v>
      </c>
      <c r="L24" s="88">
        <v>1.51</v>
      </c>
      <c r="M24" s="88">
        <v>0.25</v>
      </c>
      <c r="N24" s="88">
        <v>0.83</v>
      </c>
      <c r="O24" s="88">
        <v>0.78249999999999997</v>
      </c>
      <c r="P24" s="88">
        <v>1.165</v>
      </c>
      <c r="Q24" s="88">
        <v>0.359396532806671</v>
      </c>
      <c r="R24" s="88">
        <v>-0.62650866798332205</v>
      </c>
      <c r="S24" s="88">
        <v>-0.49650866798332199</v>
      </c>
      <c r="T24" s="88">
        <v>0</v>
      </c>
      <c r="U24" s="88">
        <v>0.45</v>
      </c>
      <c r="V24" s="64">
        <f t="shared" si="0"/>
        <v>-7.840520078999326E-2</v>
      </c>
      <c r="W24" s="63">
        <f t="shared" si="1"/>
        <v>0.41655171530977991</v>
      </c>
    </row>
    <row r="25" spans="1:23" ht="17.25" x14ac:dyDescent="0.35">
      <c r="B25" s="48" t="s">
        <v>624</v>
      </c>
      <c r="C25" s="50"/>
      <c r="D25" s="25">
        <v>2.6225000000000001</v>
      </c>
      <c r="E25" s="25">
        <v>2.4375</v>
      </c>
      <c r="F25" s="25">
        <v>5.4396532806671102E-2</v>
      </c>
      <c r="G25" s="25">
        <v>0.40499999999999903</v>
      </c>
      <c r="H25" s="25">
        <v>0.50439653280667096</v>
      </c>
      <c r="I25" s="25">
        <v>2.32499999999999</v>
      </c>
      <c r="J25" s="25">
        <v>0.66249999999999998</v>
      </c>
      <c r="K25" s="25">
        <v>0.28000000000000003</v>
      </c>
      <c r="L25" s="25">
        <v>-0.62560346719332804</v>
      </c>
      <c r="M25" s="25">
        <v>0.18</v>
      </c>
      <c r="N25" s="25">
        <v>0.25</v>
      </c>
      <c r="O25" s="25">
        <v>1.0175000000000001</v>
      </c>
      <c r="P25" s="25">
        <v>2.87</v>
      </c>
      <c r="Q25" s="25">
        <v>0.79249999999999998</v>
      </c>
      <c r="R25" s="25">
        <v>-0.69620693438665704</v>
      </c>
      <c r="S25" s="25">
        <v>-0.320603467193328</v>
      </c>
      <c r="T25" s="25">
        <v>-0.17560346719332801</v>
      </c>
      <c r="U25" s="25">
        <v>-0.22499999999999901</v>
      </c>
      <c r="V25" s="63">
        <f t="shared" si="0"/>
        <v>-0.12498277375466241</v>
      </c>
      <c r="W25" s="63">
        <f t="shared" si="1"/>
        <v>0.68657087386926063</v>
      </c>
    </row>
  </sheetData>
  <sortState xmlns:xlrd2="http://schemas.microsoft.com/office/spreadsheetml/2017/richdata2" ref="A2:W25">
    <sortCondition descending="1" ref="V2:V25"/>
  </sortState>
  <mergeCells count="3">
    <mergeCell ref="P1:Q1"/>
    <mergeCell ref="R1:S1"/>
    <mergeCell ref="T1:U1"/>
  </mergeCells>
  <conditionalFormatting sqref="A1:C1">
    <cfRule type="cellIs" dxfId="6" priority="14" operator="equal">
      <formula>0</formula>
    </cfRule>
    <cfRule type="colorScale" priority="15">
      <colorScale>
        <cfvo type="min"/>
        <cfvo type="max"/>
        <color rgb="FFFCFCFF"/>
        <color rgb="FF63BE7B"/>
      </colorScale>
    </cfRule>
  </conditionalFormatting>
  <conditionalFormatting sqref="B2:C3">
    <cfRule type="colorScale" priority="80">
      <colorScale>
        <cfvo type="min"/>
        <cfvo type="max"/>
        <color rgb="FFFCFCFF"/>
        <color rgb="FF63BE7B"/>
      </colorScale>
    </cfRule>
  </conditionalFormatting>
  <conditionalFormatting sqref="B4:C25">
    <cfRule type="colorScale" priority="75">
      <colorScale>
        <cfvo type="min"/>
        <cfvo type="max"/>
        <color rgb="FFFCFCFF"/>
        <color rgb="FF63BE7B"/>
      </colorScale>
    </cfRule>
  </conditionalFormatting>
  <conditionalFormatting sqref="B2:W25">
    <cfRule type="cellIs" dxfId="5" priority="1" operator="equal">
      <formula>0</formula>
    </cfRule>
  </conditionalFormatting>
  <conditionalFormatting sqref="D2:U25">
    <cfRule type="colorScale" priority="81">
      <colorScale>
        <cfvo type="min"/>
        <cfvo type="max"/>
        <color rgb="FFFCFCFF"/>
        <color rgb="FF63BE7B"/>
      </colorScale>
    </cfRule>
  </conditionalFormatting>
  <conditionalFormatting sqref="V2:V25">
    <cfRule type="colorScale" priority="83">
      <colorScale>
        <cfvo type="min"/>
        <cfvo type="max"/>
        <color theme="6" tint="0.39997558519241921"/>
        <color rgb="FF095339"/>
      </colorScale>
    </cfRule>
  </conditionalFormatting>
  <conditionalFormatting sqref="V1:W1">
    <cfRule type="colorScale" priority="9">
      <colorScale>
        <cfvo type="min"/>
        <cfvo type="max"/>
        <color rgb="FFFCFCFF"/>
        <color rgb="FF63BE7B"/>
      </colorScale>
    </cfRule>
    <cfRule type="cellIs" dxfId="4" priority="12" operator="equal">
      <formula>0</formula>
    </cfRule>
  </conditionalFormatting>
  <conditionalFormatting sqref="W2:W25">
    <cfRule type="colorScale" priority="85">
      <colorScale>
        <cfvo type="min"/>
        <cfvo type="max"/>
        <color theme="6" tint="0.39997558519241921"/>
        <color rgb="FF095339"/>
      </colorScale>
    </cfRule>
  </conditionalFormatting>
  <pageMargins left="0.25" right="0.25" top="0.75" bottom="0.75" header="0.3" footer="0.3"/>
  <pageSetup scale="7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01EB-37AB-4E6B-BC6E-E6EB6612D633}">
  <sheetPr>
    <pageSetUpPr fitToPage="1"/>
  </sheetPr>
  <dimension ref="A1:AF33"/>
  <sheetViews>
    <sheetView workbookViewId="0">
      <selection sqref="A1:O33"/>
    </sheetView>
  </sheetViews>
  <sheetFormatPr defaultRowHeight="15" x14ac:dyDescent="0.25"/>
  <cols>
    <col min="1" max="1" width="4.7109375" style="38" bestFit="1" customWidth="1"/>
    <col min="2" max="2" width="4.7109375" style="38" customWidth="1"/>
    <col min="3" max="3" width="15.42578125" style="17" bestFit="1" customWidth="1"/>
    <col min="4" max="4" width="4.28515625" style="17" bestFit="1" customWidth="1"/>
    <col min="5" max="5" width="6.140625" style="17" bestFit="1" customWidth="1"/>
    <col min="6" max="6" width="5.42578125" style="17" bestFit="1" customWidth="1"/>
    <col min="7" max="7" width="8.140625" style="17" bestFit="1" customWidth="1"/>
    <col min="8" max="8" width="4.28515625" style="17" customWidth="1"/>
    <col min="9" max="9" width="3.5703125" style="17" bestFit="1" customWidth="1"/>
    <col min="10" max="10" width="4.5703125" style="17" bestFit="1" customWidth="1"/>
    <col min="11" max="11" width="4.42578125" style="17" bestFit="1" customWidth="1"/>
    <col min="12" max="12" width="7" style="17" bestFit="1" customWidth="1"/>
    <col min="13" max="13" width="7.5703125" style="17" bestFit="1" customWidth="1"/>
    <col min="14" max="14" width="19.28515625" style="17" bestFit="1" customWidth="1"/>
    <col min="15" max="15" width="19" style="17" bestFit="1" customWidth="1"/>
    <col min="16" max="16" width="11.5703125" style="17" bestFit="1" customWidth="1"/>
    <col min="17" max="17" width="6.7109375" style="17" bestFit="1" customWidth="1"/>
    <col min="18" max="18" width="15.140625" bestFit="1" customWidth="1"/>
    <col min="19" max="25" width="15.140625" customWidth="1"/>
    <col min="26" max="26" width="19.140625" bestFit="1" customWidth="1"/>
  </cols>
  <sheetData>
    <row r="1" spans="1:32" s="3" customFormat="1" ht="17.25" x14ac:dyDescent="0.35">
      <c r="A1" s="208" t="s">
        <v>0</v>
      </c>
      <c r="B1" s="209" t="s">
        <v>599</v>
      </c>
      <c r="C1" s="210" t="s">
        <v>1</v>
      </c>
      <c r="D1" s="209" t="s">
        <v>2</v>
      </c>
      <c r="E1" s="209" t="s">
        <v>3</v>
      </c>
      <c r="F1" s="209" t="s">
        <v>4</v>
      </c>
      <c r="G1" s="209" t="s">
        <v>5</v>
      </c>
      <c r="H1" s="209" t="s">
        <v>602</v>
      </c>
      <c r="I1" s="209" t="s">
        <v>777</v>
      </c>
      <c r="J1" s="209" t="s">
        <v>779</v>
      </c>
      <c r="K1" s="211" t="s">
        <v>781</v>
      </c>
      <c r="L1" s="211" t="s">
        <v>778</v>
      </c>
      <c r="M1" s="211" t="s">
        <v>824</v>
      </c>
      <c r="N1" s="210" t="s">
        <v>6</v>
      </c>
      <c r="O1" s="212" t="s">
        <v>7</v>
      </c>
      <c r="P1" s="198" t="s">
        <v>8</v>
      </c>
      <c r="Q1" s="198" t="s">
        <v>718</v>
      </c>
      <c r="R1" s="198" t="s">
        <v>836</v>
      </c>
      <c r="S1" s="141"/>
      <c r="T1" s="198" t="s">
        <v>857</v>
      </c>
      <c r="U1" s="198"/>
      <c r="V1" s="198"/>
      <c r="W1" s="198"/>
      <c r="X1" s="198"/>
      <c r="Y1" s="198"/>
    </row>
    <row r="2" spans="1:32" x14ac:dyDescent="0.25">
      <c r="A2" s="126" t="s">
        <v>53</v>
      </c>
      <c r="B2" s="58" t="s">
        <v>600</v>
      </c>
      <c r="C2" s="141" t="s">
        <v>515</v>
      </c>
      <c r="D2" s="115" t="s">
        <v>34</v>
      </c>
      <c r="E2" s="58" t="s">
        <v>19</v>
      </c>
      <c r="F2" s="25" t="s">
        <v>516</v>
      </c>
      <c r="G2" s="58" t="s">
        <v>517</v>
      </c>
      <c r="H2" s="115"/>
      <c r="I2" s="115"/>
      <c r="J2" s="115"/>
      <c r="K2" s="115"/>
      <c r="L2" s="115"/>
      <c r="M2" s="116"/>
      <c r="N2" s="141" t="s">
        <v>518</v>
      </c>
      <c r="O2" s="163" t="s">
        <v>16</v>
      </c>
      <c r="P2" s="141"/>
      <c r="Q2" s="141"/>
      <c r="R2" s="141" t="str">
        <f>RIGHT(Table_0__4[[#This Row],[Name]], LEN(Table_0__4[[#This Row],[Name]]) - FIND(",", Table_0__4[[#This Row],[Name]]) - 1) &amp; " " &amp; LEFT(Table_0__4[[#This Row],[Name]], FIND(",", Table_0__4[[#This Row],[Name]]) - 1)</f>
        <v>Cameron Moger</v>
      </c>
      <c r="T2" s="141">
        <v>0.28739027869212203</v>
      </c>
      <c r="U2" s="141" t="s">
        <v>634</v>
      </c>
      <c r="V2" s="141"/>
      <c r="W2" s="141"/>
      <c r="X2" s="141"/>
      <c r="Y2" s="141"/>
      <c r="Z2" s="199" t="s">
        <v>634</v>
      </c>
      <c r="AA2" s="199">
        <v>11</v>
      </c>
      <c r="AB2" s="199">
        <v>0</v>
      </c>
      <c r="AC2" s="199">
        <v>1</v>
      </c>
      <c r="AD2" s="199">
        <v>1</v>
      </c>
      <c r="AE2" s="199">
        <v>4</v>
      </c>
      <c r="AF2" s="199">
        <v>-2</v>
      </c>
    </row>
    <row r="3" spans="1:32" x14ac:dyDescent="0.25">
      <c r="A3" s="126" t="s">
        <v>9</v>
      </c>
      <c r="B3" s="58" t="s">
        <v>601</v>
      </c>
      <c r="C3" s="141" t="s">
        <v>537</v>
      </c>
      <c r="D3" s="115" t="s">
        <v>34</v>
      </c>
      <c r="E3" s="58" t="s">
        <v>19</v>
      </c>
      <c r="F3" s="25" t="s">
        <v>95</v>
      </c>
      <c r="G3" s="58" t="s">
        <v>538</v>
      </c>
      <c r="H3" s="115">
        <v>0</v>
      </c>
      <c r="I3" s="115">
        <v>0</v>
      </c>
      <c r="J3" s="115">
        <v>0</v>
      </c>
      <c r="K3" s="115">
        <v>0</v>
      </c>
      <c r="L3" s="115">
        <v>15</v>
      </c>
      <c r="M3" s="116">
        <v>-5.8836222661107357E-2</v>
      </c>
      <c r="N3" s="141" t="s">
        <v>539</v>
      </c>
      <c r="O3" s="163" t="s">
        <v>112</v>
      </c>
      <c r="P3" s="141"/>
      <c r="Q3" s="141"/>
      <c r="R3" s="141" t="str">
        <f>RIGHT(Table_0__4[[#This Row],[Name]], LEN(Table_0__4[[#This Row],[Name]]) - FIND(",", Table_0__4[[#This Row],[Name]]) - 1) &amp; " " &amp; LEFT(Table_0__4[[#This Row],[Name]], FIND(",", Table_0__4[[#This Row],[Name]]) - 1)</f>
        <v>Henry Bartle</v>
      </c>
      <c r="S3" s="141"/>
      <c r="T3" s="141">
        <v>0.74864942213444519</v>
      </c>
      <c r="U3" s="141" t="s">
        <v>635</v>
      </c>
      <c r="V3" s="141"/>
      <c r="W3" s="141"/>
      <c r="X3" s="141"/>
      <c r="Y3" s="141"/>
      <c r="Z3" t="s">
        <v>635</v>
      </c>
      <c r="AA3">
        <v>18</v>
      </c>
      <c r="AB3">
        <v>4</v>
      </c>
      <c r="AC3">
        <v>3</v>
      </c>
      <c r="AD3">
        <v>7</v>
      </c>
      <c r="AE3">
        <v>6</v>
      </c>
      <c r="AF3">
        <v>-6</v>
      </c>
    </row>
    <row r="4" spans="1:32" x14ac:dyDescent="0.25">
      <c r="A4" s="126" t="s">
        <v>17</v>
      </c>
      <c r="B4" s="58" t="s">
        <v>601</v>
      </c>
      <c r="C4" s="141" t="s">
        <v>540</v>
      </c>
      <c r="D4" s="115" t="s">
        <v>11</v>
      </c>
      <c r="E4" s="58" t="s">
        <v>102</v>
      </c>
      <c r="F4" s="25" t="s">
        <v>339</v>
      </c>
      <c r="G4" s="58" t="s">
        <v>29</v>
      </c>
      <c r="H4" s="115">
        <v>2</v>
      </c>
      <c r="I4" s="115">
        <v>2</v>
      </c>
      <c r="J4" s="115">
        <v>4</v>
      </c>
      <c r="K4" s="115">
        <v>-1</v>
      </c>
      <c r="L4" s="115">
        <v>0</v>
      </c>
      <c r="M4" s="116">
        <v>0.5635714285714285</v>
      </c>
      <c r="N4" s="141" t="s">
        <v>541</v>
      </c>
      <c r="O4" s="163" t="s">
        <v>542</v>
      </c>
      <c r="P4" s="141"/>
      <c r="Q4" s="141"/>
      <c r="R4" s="141" t="str">
        <f>RIGHT(Table_0__4[[#This Row],[Name]], LEN(Table_0__4[[#This Row],[Name]]) - FIND(",", Table_0__4[[#This Row],[Name]]) - 1) &amp; " " &amp; LEFT(Table_0__4[[#This Row],[Name]], FIND(",", Table_0__4[[#This Row],[Name]]) - 1)</f>
        <v>Tyrone Bronte</v>
      </c>
      <c r="S4" s="141"/>
      <c r="T4" s="141">
        <v>0.54223521897238136</v>
      </c>
      <c r="U4" s="141" t="s">
        <v>636</v>
      </c>
      <c r="V4" s="141"/>
      <c r="W4" s="141"/>
      <c r="X4" s="141"/>
      <c r="Y4" s="141"/>
      <c r="Z4" s="199" t="s">
        <v>636</v>
      </c>
      <c r="AA4" s="199">
        <v>15</v>
      </c>
      <c r="AB4" s="199">
        <v>1</v>
      </c>
      <c r="AC4" s="199">
        <v>2</v>
      </c>
      <c r="AD4" s="199">
        <v>3</v>
      </c>
      <c r="AE4" s="199">
        <v>4</v>
      </c>
      <c r="AF4" s="199">
        <v>2</v>
      </c>
    </row>
    <row r="5" spans="1:32" x14ac:dyDescent="0.25">
      <c r="A5" s="126" t="s">
        <v>32</v>
      </c>
      <c r="B5" s="58" t="s">
        <v>601</v>
      </c>
      <c r="C5" s="141" t="s">
        <v>573</v>
      </c>
      <c r="D5" s="115" t="s">
        <v>34</v>
      </c>
      <c r="E5" s="58" t="s">
        <v>94</v>
      </c>
      <c r="F5" s="25" t="s">
        <v>492</v>
      </c>
      <c r="G5" s="58" t="s">
        <v>574</v>
      </c>
      <c r="H5" s="115">
        <v>2</v>
      </c>
      <c r="I5" s="115">
        <v>2</v>
      </c>
      <c r="J5" s="115">
        <v>4</v>
      </c>
      <c r="K5" s="115">
        <v>-7</v>
      </c>
      <c r="L5" s="115">
        <v>4</v>
      </c>
      <c r="M5" s="116">
        <v>0.54798850364518559</v>
      </c>
      <c r="N5" s="141" t="s">
        <v>532</v>
      </c>
      <c r="O5" s="163" t="s">
        <v>575</v>
      </c>
      <c r="P5" s="141"/>
      <c r="Q5" s="141"/>
      <c r="R5" s="141" t="str">
        <f>RIGHT(Table_0__4[[#This Row],[Name]], LEN(Table_0__4[[#This Row],[Name]]) - FIND(",", Table_0__4[[#This Row],[Name]]) - 1) &amp; " " &amp; LEFT(Table_0__4[[#This Row],[Name]], FIND(",", Table_0__4[[#This Row],[Name]]) - 1)</f>
        <v>Lauri Raiman</v>
      </c>
      <c r="S5" s="141"/>
      <c r="T5" s="141">
        <v>0.53249999999999997</v>
      </c>
      <c r="U5" s="141" t="s">
        <v>637</v>
      </c>
      <c r="V5" s="141"/>
      <c r="W5" s="141"/>
      <c r="X5" s="141"/>
      <c r="Y5" s="141"/>
      <c r="Z5" t="s">
        <v>637</v>
      </c>
      <c r="AA5">
        <v>16</v>
      </c>
      <c r="AB5">
        <v>0</v>
      </c>
      <c r="AC5">
        <v>1</v>
      </c>
      <c r="AD5">
        <v>1</v>
      </c>
      <c r="AE5">
        <v>0</v>
      </c>
      <c r="AF5">
        <v>0</v>
      </c>
    </row>
    <row r="6" spans="1:32" x14ac:dyDescent="0.25">
      <c r="A6" s="126" t="s">
        <v>136</v>
      </c>
      <c r="B6" s="58" t="s">
        <v>600</v>
      </c>
      <c r="C6" s="141" t="s">
        <v>530</v>
      </c>
      <c r="D6" s="115" t="s">
        <v>41</v>
      </c>
      <c r="E6" s="58" t="s">
        <v>67</v>
      </c>
      <c r="F6" s="25" t="s">
        <v>311</v>
      </c>
      <c r="G6" s="58" t="s">
        <v>531</v>
      </c>
      <c r="H6" s="115">
        <v>0</v>
      </c>
      <c r="I6" s="115">
        <v>2</v>
      </c>
      <c r="J6" s="115">
        <v>2</v>
      </c>
      <c r="K6" s="115">
        <v>1</v>
      </c>
      <c r="L6" s="115">
        <v>10</v>
      </c>
      <c r="M6" s="116">
        <v>0.35418641650208477</v>
      </c>
      <c r="N6" s="141" t="s">
        <v>532</v>
      </c>
      <c r="O6" s="163" t="s">
        <v>533</v>
      </c>
      <c r="P6" s="141"/>
      <c r="Q6" s="141"/>
      <c r="R6" s="141" t="str">
        <f>RIGHT(Table_0__4[[#This Row],[Name]], LEN(Table_0__4[[#This Row],[Name]]) - FIND(",", Table_0__4[[#This Row],[Name]]) - 1) &amp; " " &amp; LEFT(Table_0__4[[#This Row],[Name]], FIND(",", Table_0__4[[#This Row],[Name]]) - 1)</f>
        <v>Kasper Vaharautio</v>
      </c>
      <c r="S6" s="141"/>
      <c r="V6" s="141"/>
      <c r="W6" s="141"/>
      <c r="X6" s="141"/>
      <c r="Y6" s="141"/>
    </row>
    <row r="7" spans="1:32" x14ac:dyDescent="0.25">
      <c r="A7" s="126" t="s">
        <v>130</v>
      </c>
      <c r="B7" s="58" t="s">
        <v>600</v>
      </c>
      <c r="C7" s="141" t="s">
        <v>527</v>
      </c>
      <c r="D7" s="115" t="s">
        <v>101</v>
      </c>
      <c r="E7" s="58" t="s">
        <v>19</v>
      </c>
      <c r="F7" s="25" t="s">
        <v>155</v>
      </c>
      <c r="G7" s="58" t="s">
        <v>528</v>
      </c>
      <c r="H7" s="115">
        <v>0</v>
      </c>
      <c r="I7" s="115">
        <v>3</v>
      </c>
      <c r="J7" s="115">
        <v>3</v>
      </c>
      <c r="K7" s="115">
        <v>-1</v>
      </c>
      <c r="L7" s="115">
        <v>12</v>
      </c>
      <c r="M7" s="116">
        <v>0.46799328871333429</v>
      </c>
      <c r="N7" s="141" t="s">
        <v>529</v>
      </c>
      <c r="O7" s="163" t="s">
        <v>341</v>
      </c>
      <c r="P7" s="141"/>
      <c r="Q7" s="141"/>
      <c r="R7" s="141" t="str">
        <f>RIGHT(Table_0__4[[#This Row],[Name]], LEN(Table_0__4[[#This Row],[Name]]) - FIND(",", Table_0__4[[#This Row],[Name]]) - 1) &amp; " " &amp; LEFT(Table_0__4[[#This Row],[Name]], FIND(",", Table_0__4[[#This Row],[Name]]) - 1)</f>
        <v>Trevor Russell</v>
      </c>
      <c r="S7" s="141"/>
      <c r="T7" s="141">
        <v>0.93349817516140599</v>
      </c>
      <c r="U7" s="141" t="s">
        <v>638</v>
      </c>
      <c r="V7" s="141"/>
      <c r="W7" s="141"/>
      <c r="X7" s="141"/>
      <c r="Y7" s="141"/>
      <c r="Z7" s="199" t="s">
        <v>638</v>
      </c>
      <c r="AA7" s="199">
        <v>19</v>
      </c>
      <c r="AB7" s="199">
        <v>0</v>
      </c>
      <c r="AC7" s="199">
        <v>10</v>
      </c>
      <c r="AD7" s="199">
        <v>10</v>
      </c>
      <c r="AE7" s="199">
        <v>20</v>
      </c>
      <c r="AF7" s="199">
        <v>-2</v>
      </c>
    </row>
    <row r="8" spans="1:32" s="201" customFormat="1" x14ac:dyDescent="0.25">
      <c r="A8" s="213" t="s">
        <v>142</v>
      </c>
      <c r="B8" s="222" t="s">
        <v>601</v>
      </c>
      <c r="C8" s="200" t="s">
        <v>553</v>
      </c>
      <c r="D8" s="223" t="s">
        <v>41</v>
      </c>
      <c r="E8" s="222" t="s">
        <v>102</v>
      </c>
      <c r="F8" s="224" t="s">
        <v>516</v>
      </c>
      <c r="G8" s="222" t="s">
        <v>554</v>
      </c>
      <c r="H8" s="223">
        <v>0</v>
      </c>
      <c r="I8" s="223">
        <v>7</v>
      </c>
      <c r="J8" s="223">
        <v>7</v>
      </c>
      <c r="K8" s="223">
        <v>-8</v>
      </c>
      <c r="L8" s="115">
        <v>12</v>
      </c>
      <c r="M8" s="116">
        <v>0.8016515366757907</v>
      </c>
      <c r="N8" s="200" t="s">
        <v>555</v>
      </c>
      <c r="O8" s="214" t="s">
        <v>152</v>
      </c>
      <c r="P8" s="200" t="s">
        <v>556</v>
      </c>
      <c r="Q8" s="200"/>
      <c r="R8" s="200" t="str">
        <f>RIGHT(Table_0__4[[#This Row],[Name]], LEN(Table_0__4[[#This Row],[Name]]) - FIND(",", Table_0__4[[#This Row],[Name]]) - 1) &amp; " " &amp; LEFT(Table_0__4[[#This Row],[Name]], FIND(",", Table_0__4[[#This Row],[Name]]) - 1)</f>
        <v>Kyle Kukkonen</v>
      </c>
      <c r="S8" s="141"/>
      <c r="T8" s="141">
        <v>0.27031608880111185</v>
      </c>
      <c r="U8" s="141" t="s">
        <v>639</v>
      </c>
      <c r="V8" s="141"/>
      <c r="W8" s="141"/>
      <c r="X8" s="141"/>
      <c r="Y8" s="141"/>
      <c r="Z8" s="201" t="s">
        <v>639</v>
      </c>
      <c r="AA8" s="201">
        <v>7</v>
      </c>
      <c r="AB8" s="201">
        <v>0</v>
      </c>
      <c r="AC8" s="201">
        <v>1</v>
      </c>
      <c r="AD8" s="201">
        <v>1</v>
      </c>
      <c r="AE8" s="201">
        <v>2</v>
      </c>
      <c r="AF8" s="201">
        <v>-1</v>
      </c>
    </row>
    <row r="9" spans="1:32" x14ac:dyDescent="0.25">
      <c r="A9" s="126" t="s">
        <v>92</v>
      </c>
      <c r="B9" s="58" t="s">
        <v>600</v>
      </c>
      <c r="C9" s="141" t="s">
        <v>511</v>
      </c>
      <c r="D9" s="115" t="s">
        <v>34</v>
      </c>
      <c r="E9" s="58" t="s">
        <v>48</v>
      </c>
      <c r="F9" s="25" t="s">
        <v>132</v>
      </c>
      <c r="G9" s="58" t="s">
        <v>512</v>
      </c>
      <c r="H9" s="115">
        <v>1</v>
      </c>
      <c r="I9" s="115">
        <v>1</v>
      </c>
      <c r="J9" s="115">
        <v>2</v>
      </c>
      <c r="K9" s="115">
        <v>-2</v>
      </c>
      <c r="L9" s="115">
        <v>8</v>
      </c>
      <c r="M9" s="116">
        <v>0.53605716480140431</v>
      </c>
      <c r="N9" s="141" t="s">
        <v>513</v>
      </c>
      <c r="O9" s="163" t="s">
        <v>514</v>
      </c>
      <c r="P9" s="141"/>
      <c r="Q9" s="141"/>
      <c r="R9" s="141" t="str">
        <f>RIGHT(Table_0__4[[#This Row],[Name]], LEN(Table_0__4[[#This Row],[Name]]) - FIND(",", Table_0__4[[#This Row],[Name]]) - 1) &amp; " " &amp; LEFT(Table_0__4[[#This Row],[Name]], FIND(",", Table_0__4[[#This Row],[Name]]) - 1)</f>
        <v>Lachlan Getz</v>
      </c>
      <c r="S9" s="141"/>
      <c r="T9" s="141">
        <v>-5.8836222661107357E-2</v>
      </c>
      <c r="U9" s="141" t="s">
        <v>640</v>
      </c>
      <c r="V9" s="141"/>
      <c r="W9" s="141"/>
      <c r="X9" s="141"/>
      <c r="Y9" s="141"/>
      <c r="Z9" s="199" t="s">
        <v>640</v>
      </c>
      <c r="AA9" s="199">
        <v>3</v>
      </c>
      <c r="AB9" s="199">
        <v>0</v>
      </c>
      <c r="AC9" s="199">
        <v>0</v>
      </c>
      <c r="AD9" s="199">
        <v>0</v>
      </c>
      <c r="AE9" s="199">
        <v>15</v>
      </c>
      <c r="AF9" s="199">
        <v>0</v>
      </c>
    </row>
    <row r="10" spans="1:32" x14ac:dyDescent="0.25">
      <c r="A10" s="126" t="s">
        <v>86</v>
      </c>
      <c r="B10" s="58" t="s">
        <v>601</v>
      </c>
      <c r="C10" s="141" t="s">
        <v>560</v>
      </c>
      <c r="D10" s="115" t="s">
        <v>11</v>
      </c>
      <c r="E10" s="58" t="s">
        <v>94</v>
      </c>
      <c r="F10" s="25" t="s">
        <v>149</v>
      </c>
      <c r="G10" s="58" t="s">
        <v>561</v>
      </c>
      <c r="H10" s="115">
        <v>9</v>
      </c>
      <c r="I10" s="115">
        <v>7</v>
      </c>
      <c r="J10" s="115">
        <v>16</v>
      </c>
      <c r="K10" s="115">
        <v>-3</v>
      </c>
      <c r="L10" s="115">
        <v>6</v>
      </c>
      <c r="M10" s="116">
        <v>1.5741152420221058</v>
      </c>
      <c r="N10" s="141" t="s">
        <v>562</v>
      </c>
      <c r="O10" s="163" t="s">
        <v>563</v>
      </c>
      <c r="P10" s="141"/>
      <c r="Q10" s="141"/>
      <c r="R10" s="141" t="str">
        <f>RIGHT(Table_0__4[[#This Row],[Name]], LEN(Table_0__4[[#This Row],[Name]]) - FIND(",", Table_0__4[[#This Row],[Name]]) - 1) &amp; " " &amp; LEFT(Table_0__4[[#This Row],[Name]], FIND(",", Table_0__4[[#This Row],[Name]]) - 1)</f>
        <v>Ryland Mosley</v>
      </c>
      <c r="S10" s="141"/>
      <c r="T10" s="141">
        <v>1.3725998175161396</v>
      </c>
      <c r="U10" s="141" t="s">
        <v>641</v>
      </c>
      <c r="V10" s="141"/>
      <c r="W10" s="141"/>
      <c r="X10" s="141"/>
      <c r="Y10" s="141"/>
      <c r="Z10" t="s">
        <v>641</v>
      </c>
      <c r="AA10">
        <v>19</v>
      </c>
      <c r="AB10">
        <v>10</v>
      </c>
      <c r="AC10">
        <v>7</v>
      </c>
      <c r="AD10">
        <v>17</v>
      </c>
      <c r="AE10">
        <v>2</v>
      </c>
      <c r="AF10">
        <v>6</v>
      </c>
    </row>
    <row r="11" spans="1:32" x14ac:dyDescent="0.25">
      <c r="A11" s="126" t="s">
        <v>72</v>
      </c>
      <c r="B11" s="58" t="s">
        <v>601</v>
      </c>
      <c r="C11" s="141" t="s">
        <v>576</v>
      </c>
      <c r="D11" s="115" t="s">
        <v>41</v>
      </c>
      <c r="E11" s="58" t="s">
        <v>19</v>
      </c>
      <c r="F11" s="25" t="s">
        <v>95</v>
      </c>
      <c r="G11" s="58" t="s">
        <v>577</v>
      </c>
      <c r="H11" s="115">
        <v>2</v>
      </c>
      <c r="I11" s="115">
        <v>4</v>
      </c>
      <c r="J11" s="115">
        <v>6</v>
      </c>
      <c r="K11" s="115">
        <v>2</v>
      </c>
      <c r="L11" s="115">
        <v>7</v>
      </c>
      <c r="M11" s="116">
        <v>0.47127770463023871</v>
      </c>
      <c r="N11" s="141" t="s">
        <v>578</v>
      </c>
      <c r="O11" s="163" t="s">
        <v>284</v>
      </c>
      <c r="P11" s="141"/>
      <c r="Q11" s="141"/>
      <c r="R11" s="141" t="str">
        <f>RIGHT(Table_0__4[[#This Row],[Name]], LEN(Table_0__4[[#This Row],[Name]]) - FIND(",", Table_0__4[[#This Row],[Name]]) - 1) &amp; " " &amp; LEFT(Table_0__4[[#This Row],[Name]], FIND(",", Table_0__4[[#This Row],[Name]]) - 1)</f>
        <v>Kash Rasmussen</v>
      </c>
      <c r="S11" s="141"/>
      <c r="T11" s="141">
        <v>0.97234913320166694</v>
      </c>
      <c r="U11" s="141" t="s">
        <v>642</v>
      </c>
      <c r="V11" s="141"/>
      <c r="W11" s="141"/>
      <c r="X11" s="141"/>
      <c r="Y11" s="141"/>
      <c r="Z11" s="199" t="s">
        <v>642</v>
      </c>
      <c r="AA11" s="199">
        <v>14</v>
      </c>
      <c r="AB11" s="199">
        <v>5</v>
      </c>
      <c r="AC11" s="199">
        <v>2</v>
      </c>
      <c r="AD11" s="199">
        <v>7</v>
      </c>
      <c r="AE11" s="199">
        <v>7</v>
      </c>
      <c r="AF11" s="199">
        <v>-1</v>
      </c>
    </row>
    <row r="12" spans="1:32" x14ac:dyDescent="0.25">
      <c r="A12" s="215" t="s">
        <v>285</v>
      </c>
      <c r="B12" s="225" t="s">
        <v>601</v>
      </c>
      <c r="C12" s="202" t="s">
        <v>571</v>
      </c>
      <c r="D12" s="225" t="s">
        <v>11</v>
      </c>
      <c r="E12" s="225" t="s">
        <v>94</v>
      </c>
      <c r="F12" s="226" t="s">
        <v>95</v>
      </c>
      <c r="G12" s="225" t="s">
        <v>572</v>
      </c>
      <c r="H12" s="115">
        <v>6</v>
      </c>
      <c r="I12" s="115">
        <v>7</v>
      </c>
      <c r="J12" s="115">
        <v>13</v>
      </c>
      <c r="K12" s="115">
        <v>-8</v>
      </c>
      <c r="L12" s="115">
        <v>0</v>
      </c>
      <c r="M12" s="116">
        <v>1.0948026315789467</v>
      </c>
      <c r="N12" s="202" t="s">
        <v>435</v>
      </c>
      <c r="O12" s="216" t="s">
        <v>52</v>
      </c>
      <c r="P12" s="202"/>
      <c r="Q12" s="202" t="s">
        <v>717</v>
      </c>
      <c r="R12" s="141" t="str">
        <f>RIGHT(Table_0__4[[#This Row],[Name]], LEN(Table_0__4[[#This Row],[Name]]) - FIND(",", Table_0__4[[#This Row],[Name]]) - 1) &amp; " " &amp; LEFT(Table_0__4[[#This Row],[Name]], FIND(",", Table_0__4[[#This Row],[Name]]) - 1)</f>
        <v>Logan Pietila</v>
      </c>
      <c r="S12" s="141"/>
      <c r="T12" s="141">
        <v>0.76658801381333486</v>
      </c>
      <c r="U12" s="141" t="s">
        <v>643</v>
      </c>
      <c r="V12" s="141"/>
      <c r="W12" s="141"/>
      <c r="X12" s="141"/>
      <c r="Y12" s="141"/>
      <c r="Z12" t="s">
        <v>643</v>
      </c>
      <c r="AA12">
        <v>19</v>
      </c>
      <c r="AB12">
        <v>0</v>
      </c>
      <c r="AC12">
        <v>7</v>
      </c>
      <c r="AD12">
        <v>7</v>
      </c>
      <c r="AE12">
        <v>16</v>
      </c>
      <c r="AF12">
        <v>3</v>
      </c>
    </row>
    <row r="13" spans="1:32" x14ac:dyDescent="0.25">
      <c r="A13" s="126" t="s">
        <v>369</v>
      </c>
      <c r="B13" s="58" t="s">
        <v>601</v>
      </c>
      <c r="C13" s="141" t="s">
        <v>550</v>
      </c>
      <c r="D13" s="115" t="s">
        <v>34</v>
      </c>
      <c r="E13" s="58" t="s">
        <v>67</v>
      </c>
      <c r="F13" s="25" t="s">
        <v>339</v>
      </c>
      <c r="G13" s="58" t="s">
        <v>551</v>
      </c>
      <c r="H13" s="115">
        <v>3</v>
      </c>
      <c r="I13" s="115">
        <v>9</v>
      </c>
      <c r="J13" s="115">
        <v>12</v>
      </c>
      <c r="K13" s="115">
        <v>4</v>
      </c>
      <c r="L13" s="115">
        <v>6</v>
      </c>
      <c r="M13" s="116">
        <v>0.990694189390526</v>
      </c>
      <c r="N13" s="141" t="s">
        <v>395</v>
      </c>
      <c r="O13" s="163" t="s">
        <v>552</v>
      </c>
      <c r="P13" s="141"/>
      <c r="Q13" s="141"/>
      <c r="R13" s="141" t="str">
        <f>RIGHT(Table_0__4[[#This Row],[Name]], LEN(Table_0__4[[#This Row],[Name]]) - FIND(",", Table_0__4[[#This Row],[Name]]) - 1) &amp; " " &amp; LEFT(Table_0__4[[#This Row],[Name]], FIND(",", Table_0__4[[#This Row],[Name]]) - 1)</f>
        <v>Max Koskipirtti</v>
      </c>
      <c r="S13" s="141"/>
      <c r="T13" s="141">
        <v>0.47127770463023871</v>
      </c>
      <c r="U13" s="141" t="s">
        <v>644</v>
      </c>
      <c r="V13" s="141"/>
      <c r="W13" s="141"/>
      <c r="X13" s="141"/>
      <c r="Y13" s="141"/>
      <c r="Z13" s="199" t="s">
        <v>644</v>
      </c>
      <c r="AA13" s="199">
        <v>14</v>
      </c>
      <c r="AB13" s="199">
        <v>2</v>
      </c>
      <c r="AC13" s="199">
        <v>4</v>
      </c>
      <c r="AD13" s="199">
        <v>6</v>
      </c>
      <c r="AE13" s="199">
        <v>7</v>
      </c>
      <c r="AF13" s="199">
        <v>2</v>
      </c>
    </row>
    <row r="14" spans="1:32" x14ac:dyDescent="0.25">
      <c r="A14" s="126" t="s">
        <v>153</v>
      </c>
      <c r="B14" s="58" t="s">
        <v>600</v>
      </c>
      <c r="C14" s="141" t="s">
        <v>507</v>
      </c>
      <c r="D14" s="115" t="s">
        <v>34</v>
      </c>
      <c r="E14" s="58" t="s">
        <v>12</v>
      </c>
      <c r="F14" s="25" t="s">
        <v>339</v>
      </c>
      <c r="G14" s="58" t="s">
        <v>508</v>
      </c>
      <c r="H14" s="115">
        <v>1</v>
      </c>
      <c r="I14" s="115">
        <v>5</v>
      </c>
      <c r="J14" s="115">
        <v>6</v>
      </c>
      <c r="K14" s="115">
        <v>-4</v>
      </c>
      <c r="L14" s="115">
        <v>2</v>
      </c>
      <c r="M14" s="116">
        <v>1.0351458871389743</v>
      </c>
      <c r="N14" s="141" t="s">
        <v>509</v>
      </c>
      <c r="O14" s="163" t="s">
        <v>510</v>
      </c>
      <c r="P14" s="141"/>
      <c r="Q14" s="141"/>
      <c r="R14" s="141" t="str">
        <f>RIGHT(Table_0__4[[#This Row],[Name]], LEN(Table_0__4[[#This Row],[Name]]) - FIND(",", Table_0__4[[#This Row],[Name]]) - 1) &amp; " " &amp; LEFT(Table_0__4[[#This Row],[Name]], FIND(",", Table_0__4[[#This Row],[Name]]) - 1)</f>
        <v>Matthew Campbell</v>
      </c>
      <c r="S14" s="141"/>
      <c r="T14" s="141">
        <v>0.35418641650208477</v>
      </c>
      <c r="U14" s="141" t="s">
        <v>645</v>
      </c>
      <c r="V14" s="141"/>
      <c r="W14" s="141"/>
      <c r="X14" s="141"/>
      <c r="Y14" s="141"/>
      <c r="Z14" t="s">
        <v>645</v>
      </c>
      <c r="AA14">
        <v>17</v>
      </c>
      <c r="AB14">
        <v>0</v>
      </c>
      <c r="AC14">
        <v>2</v>
      </c>
      <c r="AD14">
        <v>2</v>
      </c>
      <c r="AE14">
        <v>10</v>
      </c>
      <c r="AF14">
        <v>1</v>
      </c>
    </row>
    <row r="15" spans="1:32" x14ac:dyDescent="0.25">
      <c r="A15" s="126" t="s">
        <v>113</v>
      </c>
      <c r="B15" s="58" t="s">
        <v>601</v>
      </c>
      <c r="C15" s="141" t="s">
        <v>548</v>
      </c>
      <c r="D15" s="115" t="s">
        <v>34</v>
      </c>
      <c r="E15" s="58" t="s">
        <v>94</v>
      </c>
      <c r="F15" s="25" t="s">
        <v>149</v>
      </c>
      <c r="G15" s="58" t="s">
        <v>434</v>
      </c>
      <c r="H15" s="115">
        <v>10</v>
      </c>
      <c r="I15" s="115">
        <v>7</v>
      </c>
      <c r="J15" s="115">
        <v>17</v>
      </c>
      <c r="K15" s="115">
        <v>6</v>
      </c>
      <c r="L15" s="115">
        <v>2</v>
      </c>
      <c r="M15" s="116">
        <v>1.3725998175161396</v>
      </c>
      <c r="N15" s="141" t="s">
        <v>549</v>
      </c>
      <c r="O15" s="163" t="s">
        <v>447</v>
      </c>
      <c r="P15" s="141"/>
      <c r="Q15" s="141"/>
      <c r="R15" s="141" t="str">
        <f>RIGHT(Table_0__4[[#This Row],[Name]], LEN(Table_0__4[[#This Row],[Name]]) - FIND(",", Table_0__4[[#This Row],[Name]]) - 1) &amp; " " &amp; LEFT(Table_0__4[[#This Row],[Name]], FIND(",", Table_0__4[[#This Row],[Name]]) - 1)</f>
        <v>Isaac Gordon</v>
      </c>
      <c r="S15" s="200"/>
      <c r="T15" s="141">
        <v>0.8016515366757907</v>
      </c>
      <c r="U15" s="141" t="s">
        <v>646</v>
      </c>
      <c r="V15" s="200"/>
      <c r="W15" s="200"/>
      <c r="X15" s="200"/>
      <c r="Y15" s="200"/>
      <c r="Z15" s="199" t="s">
        <v>646</v>
      </c>
      <c r="AA15" s="199">
        <v>19</v>
      </c>
      <c r="AB15" s="199">
        <v>0</v>
      </c>
      <c r="AC15" s="199">
        <v>7</v>
      </c>
      <c r="AD15" s="199">
        <v>7</v>
      </c>
      <c r="AE15" s="199">
        <v>12</v>
      </c>
      <c r="AF15" s="199">
        <v>-8</v>
      </c>
    </row>
    <row r="16" spans="1:32" x14ac:dyDescent="0.25">
      <c r="A16" s="215" t="s">
        <v>304</v>
      </c>
      <c r="B16" s="225" t="s">
        <v>600</v>
      </c>
      <c r="C16" s="202" t="s">
        <v>523</v>
      </c>
      <c r="D16" s="225" t="s">
        <v>34</v>
      </c>
      <c r="E16" s="225" t="s">
        <v>48</v>
      </c>
      <c r="F16" s="226" t="s">
        <v>88</v>
      </c>
      <c r="G16" s="225" t="s">
        <v>524</v>
      </c>
      <c r="H16" s="115">
        <v>0</v>
      </c>
      <c r="I16" s="115">
        <v>10</v>
      </c>
      <c r="J16" s="115">
        <v>10</v>
      </c>
      <c r="K16" s="115">
        <v>-2</v>
      </c>
      <c r="L16" s="115">
        <v>20</v>
      </c>
      <c r="M16" s="116">
        <v>0.93349817516140599</v>
      </c>
      <c r="N16" s="202" t="s">
        <v>435</v>
      </c>
      <c r="O16" s="216" t="s">
        <v>490</v>
      </c>
      <c r="P16" s="202"/>
      <c r="Q16" s="202" t="s">
        <v>717</v>
      </c>
      <c r="R16" s="141" t="str">
        <f>RIGHT(Table_0__4[[#This Row],[Name]], LEN(Table_0__4[[#This Row],[Name]]) - FIND(",", Table_0__4[[#This Row],[Name]]) - 1) &amp; " " &amp; LEFT(Table_0__4[[#This Row],[Name]], FIND(",", Table_0__4[[#This Row],[Name]]) - 1)</f>
        <v>Chase Pietila</v>
      </c>
      <c r="S16" s="141"/>
      <c r="T16" s="200">
        <v>0.53605716480140431</v>
      </c>
      <c r="U16" s="200" t="s">
        <v>647</v>
      </c>
      <c r="V16" s="141"/>
      <c r="W16" s="141"/>
      <c r="X16" s="141"/>
      <c r="Y16" s="141"/>
      <c r="Z16" t="s">
        <v>647</v>
      </c>
      <c r="AA16">
        <v>19</v>
      </c>
      <c r="AB16">
        <v>1</v>
      </c>
      <c r="AC16">
        <v>1</v>
      </c>
      <c r="AD16">
        <v>2</v>
      </c>
      <c r="AE16">
        <v>8</v>
      </c>
      <c r="AF16">
        <v>-2</v>
      </c>
    </row>
    <row r="17" spans="1:32" x14ac:dyDescent="0.25">
      <c r="A17" s="215" t="s">
        <v>99</v>
      </c>
      <c r="B17" s="225" t="s">
        <v>601</v>
      </c>
      <c r="C17" s="202" t="s">
        <v>564</v>
      </c>
      <c r="D17" s="225" t="s">
        <v>101</v>
      </c>
      <c r="E17" s="225" t="s">
        <v>67</v>
      </c>
      <c r="F17" s="226" t="s">
        <v>339</v>
      </c>
      <c r="G17" s="225" t="s">
        <v>565</v>
      </c>
      <c r="H17" s="115">
        <v>0</v>
      </c>
      <c r="I17" s="115">
        <v>1</v>
      </c>
      <c r="J17" s="115">
        <v>1</v>
      </c>
      <c r="K17" s="115">
        <v>-2</v>
      </c>
      <c r="L17" s="115">
        <v>4</v>
      </c>
      <c r="M17" s="116">
        <v>0.28739027869212203</v>
      </c>
      <c r="N17" s="202" t="s">
        <v>566</v>
      </c>
      <c r="O17" s="216" t="s">
        <v>419</v>
      </c>
      <c r="P17" s="202"/>
      <c r="Q17" s="202" t="s">
        <v>717</v>
      </c>
      <c r="R17" s="141" t="str">
        <f>RIGHT(Table_0__4[[#This Row],[Name]], LEN(Table_0__4[[#This Row],[Name]]) - FIND(",", Table_0__4[[#This Row],[Name]]) - 1) &amp; " " &amp; LEFT(Table_0__4[[#This Row],[Name]], FIND(",", Table_0__4[[#This Row],[Name]]) - 1)</f>
        <v>Alex Nordstrom</v>
      </c>
      <c r="S17" s="141"/>
      <c r="T17" s="141">
        <v>0.54798850364518559</v>
      </c>
      <c r="U17" s="141" t="s">
        <v>648</v>
      </c>
      <c r="V17" s="141"/>
      <c r="W17" s="141"/>
      <c r="X17" s="141"/>
      <c r="Y17" s="141"/>
      <c r="Z17" s="199" t="s">
        <v>648</v>
      </c>
      <c r="AA17" s="199">
        <v>19</v>
      </c>
      <c r="AB17" s="199">
        <v>2</v>
      </c>
      <c r="AC17" s="199">
        <v>2</v>
      </c>
      <c r="AD17" s="199">
        <v>4</v>
      </c>
      <c r="AE17" s="199">
        <v>4</v>
      </c>
      <c r="AF17" s="199">
        <v>-7</v>
      </c>
    </row>
    <row r="18" spans="1:32" x14ac:dyDescent="0.25">
      <c r="A18" s="126" t="s">
        <v>147</v>
      </c>
      <c r="B18" s="58" t="s">
        <v>600</v>
      </c>
      <c r="C18" s="141" t="s">
        <v>534</v>
      </c>
      <c r="D18" s="115" t="s">
        <v>34</v>
      </c>
      <c r="E18" s="58" t="s">
        <v>102</v>
      </c>
      <c r="F18" s="25" t="s">
        <v>516</v>
      </c>
      <c r="G18" s="58" t="s">
        <v>535</v>
      </c>
      <c r="H18" s="115">
        <v>0</v>
      </c>
      <c r="I18" s="115">
        <v>1</v>
      </c>
      <c r="J18" s="115">
        <v>1</v>
      </c>
      <c r="K18" s="115">
        <v>3</v>
      </c>
      <c r="L18" s="115">
        <v>4</v>
      </c>
      <c r="M18" s="116">
        <v>0.33236589617926038</v>
      </c>
      <c r="N18" s="141" t="s">
        <v>536</v>
      </c>
      <c r="O18" s="163" t="s">
        <v>490</v>
      </c>
      <c r="P18" s="141"/>
      <c r="Q18" s="141"/>
      <c r="R18" s="141" t="str">
        <f>RIGHT(Table_0__4[[#This Row],[Name]], LEN(Table_0__4[[#This Row],[Name]]) - FIND(",", Table_0__4[[#This Row],[Name]]) - 1) &amp; " " &amp; LEFT(Table_0__4[[#This Row],[Name]], FIND(",", Table_0__4[[#This Row],[Name]]) - 1)</f>
        <v>Nick Williams</v>
      </c>
      <c r="S18" s="141"/>
      <c r="T18" s="141">
        <v>0.20687930656133419</v>
      </c>
      <c r="U18" s="141" t="s">
        <v>649</v>
      </c>
      <c r="V18" s="141"/>
      <c r="W18" s="141"/>
      <c r="X18" s="141"/>
      <c r="Y18" s="141"/>
      <c r="Z18" t="s">
        <v>649</v>
      </c>
      <c r="AA18">
        <v>7</v>
      </c>
      <c r="AB18">
        <v>0</v>
      </c>
      <c r="AC18">
        <v>0</v>
      </c>
      <c r="AD18">
        <v>0</v>
      </c>
      <c r="AE18">
        <v>2</v>
      </c>
      <c r="AF18">
        <v>-1</v>
      </c>
    </row>
    <row r="19" spans="1:32" x14ac:dyDescent="0.25">
      <c r="A19" s="126" t="s">
        <v>39</v>
      </c>
      <c r="B19" s="58" t="s">
        <v>601</v>
      </c>
      <c r="C19" s="141" t="s">
        <v>543</v>
      </c>
      <c r="D19" s="115" t="s">
        <v>11</v>
      </c>
      <c r="E19" s="58" t="s">
        <v>287</v>
      </c>
      <c r="F19" s="25" t="s">
        <v>544</v>
      </c>
      <c r="G19" s="58" t="s">
        <v>545</v>
      </c>
      <c r="H19" s="115">
        <v>4</v>
      </c>
      <c r="I19" s="115">
        <v>3</v>
      </c>
      <c r="J19" s="115">
        <v>7</v>
      </c>
      <c r="K19" s="115">
        <v>-6</v>
      </c>
      <c r="L19" s="115">
        <v>6</v>
      </c>
      <c r="M19" s="116">
        <v>0.74864942213444519</v>
      </c>
      <c r="N19" s="141" t="s">
        <v>546</v>
      </c>
      <c r="O19" s="163" t="s">
        <v>547</v>
      </c>
      <c r="P19" s="141"/>
      <c r="Q19" s="141"/>
      <c r="R19" s="141" t="str">
        <f>RIGHT(Table_0__4[[#This Row],[Name]], LEN(Table_0__4[[#This Row],[Name]]) - FIND(",", Table_0__4[[#This Row],[Name]]) - 1) &amp; " " &amp; LEFT(Table_0__4[[#This Row],[Name]], FIND(",", Table_0__4[[#This Row],[Name]]) - 1)</f>
        <v>Arvid Caderoth</v>
      </c>
      <c r="S19" s="141"/>
      <c r="T19" s="141">
        <v>1.0948026315789467</v>
      </c>
      <c r="U19" s="141" t="s">
        <v>650</v>
      </c>
      <c r="V19" s="141"/>
      <c r="W19" s="141"/>
      <c r="X19" s="141"/>
      <c r="Y19" s="141"/>
      <c r="Z19" s="199" t="s">
        <v>650</v>
      </c>
      <c r="AA19" s="199">
        <v>19</v>
      </c>
      <c r="AB19" s="199">
        <v>6</v>
      </c>
      <c r="AC19" s="199">
        <v>7</v>
      </c>
      <c r="AD19" s="199">
        <v>13</v>
      </c>
      <c r="AE19" s="199">
        <v>0</v>
      </c>
      <c r="AF19" s="199">
        <v>-8</v>
      </c>
    </row>
    <row r="20" spans="1:32" x14ac:dyDescent="0.25">
      <c r="A20" s="126" t="s">
        <v>79</v>
      </c>
      <c r="B20" s="58" t="s">
        <v>601</v>
      </c>
      <c r="C20" s="141" t="s">
        <v>579</v>
      </c>
      <c r="D20" s="115" t="s">
        <v>11</v>
      </c>
      <c r="E20" s="58" t="s">
        <v>67</v>
      </c>
      <c r="F20" s="25" t="s">
        <v>132</v>
      </c>
      <c r="G20" s="58" t="s">
        <v>580</v>
      </c>
      <c r="H20" s="115">
        <v>1</v>
      </c>
      <c r="I20" s="115">
        <v>2</v>
      </c>
      <c r="J20" s="115">
        <v>3</v>
      </c>
      <c r="K20" s="115">
        <v>2</v>
      </c>
      <c r="L20" s="115">
        <v>4</v>
      </c>
      <c r="M20" s="116">
        <v>0.54223521897238136</v>
      </c>
      <c r="N20" s="141" t="s">
        <v>581</v>
      </c>
      <c r="O20" s="163" t="s">
        <v>146</v>
      </c>
      <c r="P20" s="141"/>
      <c r="Q20" s="141"/>
      <c r="R20" s="141" t="str">
        <f>RIGHT(Table_0__4[[#This Row],[Name]], LEN(Table_0__4[[#This Row],[Name]]) - FIND(",", Table_0__4[[#This Row],[Name]]) - 1) &amp; " " &amp; LEFT(Table_0__4[[#This Row],[Name]], FIND(",", Table_0__4[[#This Row],[Name]]) - 1)</f>
        <v>Blais Richartz</v>
      </c>
      <c r="S20" s="141"/>
      <c r="T20" s="141">
        <v>0.6382812499999998</v>
      </c>
      <c r="U20" s="141" t="s">
        <v>651</v>
      </c>
      <c r="V20" s="141"/>
      <c r="W20" s="141"/>
      <c r="X20" s="141"/>
      <c r="Y20" s="141"/>
      <c r="Z20" t="s">
        <v>651</v>
      </c>
      <c r="AA20">
        <v>18</v>
      </c>
      <c r="AB20">
        <v>3</v>
      </c>
      <c r="AC20">
        <v>3</v>
      </c>
      <c r="AD20">
        <v>6</v>
      </c>
      <c r="AE20">
        <v>0</v>
      </c>
      <c r="AF20">
        <v>2</v>
      </c>
    </row>
    <row r="21" spans="1:32" x14ac:dyDescent="0.25">
      <c r="A21" s="126" t="s">
        <v>24</v>
      </c>
      <c r="B21" s="58" t="s">
        <v>601</v>
      </c>
      <c r="C21" s="141" t="s">
        <v>567</v>
      </c>
      <c r="D21" s="115" t="s">
        <v>101</v>
      </c>
      <c r="E21" s="58" t="s">
        <v>48</v>
      </c>
      <c r="F21" s="25" t="s">
        <v>20</v>
      </c>
      <c r="G21" s="58" t="s">
        <v>568</v>
      </c>
      <c r="H21" s="115">
        <v>3</v>
      </c>
      <c r="I21" s="115">
        <v>3</v>
      </c>
      <c r="J21" s="115">
        <v>6</v>
      </c>
      <c r="K21" s="115">
        <v>2</v>
      </c>
      <c r="L21" s="115">
        <v>0</v>
      </c>
      <c r="M21" s="116">
        <v>0.6382812499999998</v>
      </c>
      <c r="N21" s="141" t="s">
        <v>569</v>
      </c>
      <c r="O21" s="163" t="s">
        <v>570</v>
      </c>
      <c r="P21" s="141"/>
      <c r="Q21" s="141"/>
      <c r="R21" s="141" t="str">
        <f>RIGHT(Table_0__4[[#This Row],[Name]], LEN(Table_0__4[[#This Row],[Name]]) - FIND(",", Table_0__4[[#This Row],[Name]]) - 1) &amp; " " &amp; LEFT(Table_0__4[[#This Row],[Name]], FIND(",", Table_0__4[[#This Row],[Name]]) - 1)</f>
        <v>Marcus Pedersen</v>
      </c>
      <c r="S21" s="141"/>
      <c r="T21" s="141">
        <v>1.0351458871389743</v>
      </c>
      <c r="U21" s="141" t="s">
        <v>652</v>
      </c>
      <c r="V21" s="141"/>
      <c r="W21" s="141"/>
      <c r="X21" s="141"/>
      <c r="Y21" s="141"/>
      <c r="Z21" s="199" t="s">
        <v>652</v>
      </c>
      <c r="AA21" s="199">
        <v>13</v>
      </c>
      <c r="AB21" s="199">
        <v>1</v>
      </c>
      <c r="AC21" s="199">
        <v>5</v>
      </c>
      <c r="AD21" s="199">
        <v>6</v>
      </c>
      <c r="AE21" s="199">
        <v>2</v>
      </c>
      <c r="AF21" s="199">
        <v>-4</v>
      </c>
    </row>
    <row r="22" spans="1:32" x14ac:dyDescent="0.25">
      <c r="A22" s="126" t="s">
        <v>159</v>
      </c>
      <c r="B22" s="58" t="s">
        <v>601</v>
      </c>
      <c r="C22" s="141" t="s">
        <v>557</v>
      </c>
      <c r="D22" s="115" t="s">
        <v>41</v>
      </c>
      <c r="E22" s="58" t="s">
        <v>102</v>
      </c>
      <c r="F22" s="25" t="s">
        <v>558</v>
      </c>
      <c r="G22" s="58" t="s">
        <v>559</v>
      </c>
      <c r="H22" s="115">
        <v>0</v>
      </c>
      <c r="I22" s="115">
        <v>0</v>
      </c>
      <c r="J22" s="115">
        <v>0</v>
      </c>
      <c r="K22" s="115">
        <v>0</v>
      </c>
      <c r="L22" s="115">
        <v>0</v>
      </c>
      <c r="M22" s="116">
        <v>0.32999999999999902</v>
      </c>
      <c r="N22" s="141" t="s">
        <v>555</v>
      </c>
      <c r="O22" s="163" t="s">
        <v>439</v>
      </c>
      <c r="P22" s="141"/>
      <c r="Q22" s="141"/>
      <c r="R22" s="141" t="str">
        <f>RIGHT(Table_0__4[[#This Row],[Name]], LEN(Table_0__4[[#This Row],[Name]]) - FIND(",", Table_0__4[[#This Row],[Name]]) - 1) &amp; " " &amp; LEFT(Table_0__4[[#This Row],[Name]], FIND(",", Table_0__4[[#This Row],[Name]]) - 1)</f>
        <v>Trevor Kukkonen</v>
      </c>
      <c r="S22" s="141"/>
      <c r="T22" s="141">
        <v>0.990694189390526</v>
      </c>
      <c r="U22" s="141" t="s">
        <v>653</v>
      </c>
      <c r="V22" s="141"/>
      <c r="W22" s="141"/>
      <c r="X22" s="141"/>
      <c r="Y22" s="141"/>
      <c r="Z22" t="s">
        <v>653</v>
      </c>
      <c r="AA22">
        <v>19</v>
      </c>
      <c r="AB22">
        <v>3</v>
      </c>
      <c r="AC22">
        <v>9</v>
      </c>
      <c r="AD22">
        <v>12</v>
      </c>
      <c r="AE22">
        <v>6</v>
      </c>
      <c r="AF22">
        <v>4</v>
      </c>
    </row>
    <row r="23" spans="1:32" x14ac:dyDescent="0.25">
      <c r="A23" s="126" t="s">
        <v>125</v>
      </c>
      <c r="B23" s="58" t="s">
        <v>600</v>
      </c>
      <c r="C23" s="141" t="s">
        <v>504</v>
      </c>
      <c r="D23" s="115" t="s">
        <v>41</v>
      </c>
      <c r="E23" s="58" t="s">
        <v>67</v>
      </c>
      <c r="F23" s="25" t="s">
        <v>149</v>
      </c>
      <c r="G23" s="58" t="s">
        <v>505</v>
      </c>
      <c r="H23" s="115">
        <v>1</v>
      </c>
      <c r="I23" s="115">
        <v>1</v>
      </c>
      <c r="J23" s="115">
        <v>2</v>
      </c>
      <c r="K23" s="115">
        <v>-2</v>
      </c>
      <c r="L23" s="115">
        <v>4</v>
      </c>
      <c r="M23" s="116"/>
      <c r="N23" s="141" t="s">
        <v>506</v>
      </c>
      <c r="O23" s="163" t="s">
        <v>85</v>
      </c>
      <c r="P23" s="141"/>
      <c r="Q23" s="141"/>
      <c r="R23" s="141" t="str">
        <f>RIGHT(Table_0__4[[#This Row],[Name]], LEN(Table_0__4[[#This Row],[Name]]) - FIND(",", Table_0__4[[#This Row],[Name]]) - 1) &amp; " " &amp; LEFT(Table_0__4[[#This Row],[Name]], FIND(",", Table_0__4[[#This Row],[Name]]) - 1)</f>
        <v>Oliver Bezick</v>
      </c>
      <c r="S23" s="141"/>
      <c r="V23" s="141"/>
      <c r="W23" s="141"/>
      <c r="X23" s="141"/>
      <c r="Y23" s="141"/>
      <c r="Z23" s="199" t="s">
        <v>844</v>
      </c>
      <c r="AA23" s="199">
        <v>4</v>
      </c>
      <c r="AB23" s="199">
        <v>0</v>
      </c>
      <c r="AC23" s="199">
        <v>0</v>
      </c>
      <c r="AD23" s="199">
        <v>0</v>
      </c>
      <c r="AE23" s="199">
        <v>0</v>
      </c>
      <c r="AF23" s="199">
        <v>0</v>
      </c>
    </row>
    <row r="24" spans="1:32" x14ac:dyDescent="0.25">
      <c r="A24" s="126" t="s">
        <v>107</v>
      </c>
      <c r="B24" s="58" t="s">
        <v>600</v>
      </c>
      <c r="C24" s="141" t="s">
        <v>525</v>
      </c>
      <c r="D24" s="115" t="s">
        <v>11</v>
      </c>
      <c r="E24" s="58" t="s">
        <v>94</v>
      </c>
      <c r="F24" s="25" t="s">
        <v>149</v>
      </c>
      <c r="G24" s="58" t="s">
        <v>526</v>
      </c>
      <c r="H24" s="115">
        <v>0</v>
      </c>
      <c r="I24" s="115">
        <v>7</v>
      </c>
      <c r="J24" s="115">
        <v>7</v>
      </c>
      <c r="K24" s="115">
        <v>3</v>
      </c>
      <c r="L24" s="115">
        <v>16</v>
      </c>
      <c r="M24" s="116">
        <v>0.76658801381333486</v>
      </c>
      <c r="N24" s="141" t="s">
        <v>435</v>
      </c>
      <c r="O24" s="163" t="s">
        <v>290</v>
      </c>
      <c r="P24" s="141"/>
      <c r="Q24" s="141"/>
      <c r="R24" s="141" t="str">
        <f>RIGHT(Table_0__4[[#This Row],[Name]], LEN(Table_0__4[[#This Row],[Name]]) - FIND(",", Table_0__4[[#This Row],[Name]]) - 1) &amp; " " &amp; LEFT(Table_0__4[[#This Row],[Name]], FIND(",", Table_0__4[[#This Row],[Name]]) - 1)</f>
        <v>Jed Pietila</v>
      </c>
      <c r="S24" s="141"/>
      <c r="V24" s="141"/>
      <c r="W24" s="141"/>
      <c r="X24" s="141"/>
      <c r="Y24" s="141"/>
    </row>
    <row r="25" spans="1:32" x14ac:dyDescent="0.25">
      <c r="A25" s="215" t="s">
        <v>65</v>
      </c>
      <c r="B25" s="225" t="s">
        <v>600</v>
      </c>
      <c r="C25" s="202" t="s">
        <v>519</v>
      </c>
      <c r="D25" s="225" t="s">
        <v>41</v>
      </c>
      <c r="E25" s="225" t="s">
        <v>94</v>
      </c>
      <c r="F25" s="226" t="s">
        <v>95</v>
      </c>
      <c r="G25" s="225" t="s">
        <v>520</v>
      </c>
      <c r="H25" s="115">
        <v>0</v>
      </c>
      <c r="I25" s="115">
        <v>1</v>
      </c>
      <c r="J25" s="115">
        <v>1</v>
      </c>
      <c r="K25" s="115">
        <v>-1</v>
      </c>
      <c r="L25" s="115">
        <v>2</v>
      </c>
      <c r="M25" s="116">
        <v>0.27031608880111185</v>
      </c>
      <c r="N25" s="202" t="s">
        <v>521</v>
      </c>
      <c r="O25" s="216" t="s">
        <v>522</v>
      </c>
      <c r="P25" s="202"/>
      <c r="Q25" s="202" t="s">
        <v>717</v>
      </c>
      <c r="R25" s="141" t="str">
        <f>RIGHT(Table_0__4[[#This Row],[Name]], LEN(Table_0__4[[#This Row],[Name]]) - FIND(",", Table_0__4[[#This Row],[Name]]) - 1) &amp; " " &amp; LEFT(Table_0__4[[#This Row],[Name]], FIND(",", Table_0__4[[#This Row],[Name]]) - 1)</f>
        <v>Evan Orr</v>
      </c>
      <c r="S25" s="141"/>
      <c r="T25" s="141">
        <v>0.33236589617926038</v>
      </c>
      <c r="U25" s="141" t="s">
        <v>654</v>
      </c>
      <c r="V25" s="141"/>
      <c r="W25" s="141"/>
      <c r="X25" s="141"/>
      <c r="Y25" s="141"/>
      <c r="Z25" t="s">
        <v>654</v>
      </c>
      <c r="AA25">
        <v>10</v>
      </c>
      <c r="AB25">
        <v>0</v>
      </c>
      <c r="AC25">
        <v>1</v>
      </c>
      <c r="AD25">
        <v>1</v>
      </c>
      <c r="AE25">
        <v>4</v>
      </c>
      <c r="AF25">
        <v>3</v>
      </c>
    </row>
    <row r="26" spans="1:32" x14ac:dyDescent="0.25">
      <c r="A26" s="227">
        <v>27</v>
      </c>
      <c r="B26" s="58" t="s">
        <v>601</v>
      </c>
      <c r="C26" s="141" t="s">
        <v>882</v>
      </c>
      <c r="D26" s="115" t="s">
        <v>101</v>
      </c>
      <c r="E26" s="58" t="s">
        <v>67</v>
      </c>
      <c r="F26" s="25" t="s">
        <v>95</v>
      </c>
      <c r="G26" s="228">
        <v>44429</v>
      </c>
      <c r="H26" s="115">
        <v>0</v>
      </c>
      <c r="I26" s="115">
        <v>0</v>
      </c>
      <c r="J26" s="115">
        <v>0</v>
      </c>
      <c r="K26" s="115">
        <v>0</v>
      </c>
      <c r="L26" s="115">
        <v>0</v>
      </c>
      <c r="M26" s="115">
        <v>0</v>
      </c>
      <c r="N26" s="141" t="s">
        <v>883</v>
      </c>
      <c r="O26" s="163" t="s">
        <v>295</v>
      </c>
    </row>
    <row r="27" spans="1:32" x14ac:dyDescent="0.25">
      <c r="A27" s="126" t="s">
        <v>59</v>
      </c>
      <c r="B27" s="58" t="s">
        <v>601</v>
      </c>
      <c r="C27" s="141" t="s">
        <v>582</v>
      </c>
      <c r="D27" s="115" t="s">
        <v>101</v>
      </c>
      <c r="E27" s="58" t="s">
        <v>94</v>
      </c>
      <c r="F27" s="25" t="s">
        <v>558</v>
      </c>
      <c r="G27" s="58" t="s">
        <v>583</v>
      </c>
      <c r="H27" s="115">
        <v>0</v>
      </c>
      <c r="I27" s="115">
        <v>0</v>
      </c>
      <c r="J27" s="115">
        <v>0</v>
      </c>
      <c r="K27" s="115">
        <v>-1</v>
      </c>
      <c r="L27" s="115">
        <v>2</v>
      </c>
      <c r="M27" s="116">
        <v>0.20687930656133419</v>
      </c>
      <c r="N27" s="141" t="s">
        <v>584</v>
      </c>
      <c r="O27" s="163" t="s">
        <v>585</v>
      </c>
      <c r="P27" s="141"/>
      <c r="Q27" s="141"/>
      <c r="R27" s="141" t="str">
        <f>RIGHT(Table_0__4[[#This Row],[Name]], LEN(Table_0__4[[#This Row],[Name]]) - FIND(",", Table_0__4[[#This Row],[Name]]) - 1) &amp; " " &amp; LEFT(Table_0__4[[#This Row],[Name]], FIND(",", Table_0__4[[#This Row],[Name]]) - 1)</f>
        <v>Levi Stauber</v>
      </c>
      <c r="S27" s="141"/>
      <c r="T27" s="141"/>
      <c r="U27" s="141"/>
      <c r="V27" s="141"/>
      <c r="W27" s="141"/>
      <c r="X27" s="141"/>
      <c r="Y27" s="141"/>
      <c r="Z27" s="199" t="s">
        <v>655</v>
      </c>
      <c r="AA27" s="199">
        <v>5</v>
      </c>
      <c r="AB27" s="199">
        <v>1</v>
      </c>
      <c r="AC27" s="199">
        <v>1</v>
      </c>
      <c r="AD27" s="199">
        <v>2</v>
      </c>
      <c r="AE27" s="199">
        <v>4</v>
      </c>
      <c r="AF27" s="199">
        <v>-2</v>
      </c>
    </row>
    <row r="28" spans="1:32" x14ac:dyDescent="0.25">
      <c r="A28" s="126" t="s">
        <v>383</v>
      </c>
      <c r="B28" s="58" t="s">
        <v>601</v>
      </c>
      <c r="C28" s="141" t="s">
        <v>586</v>
      </c>
      <c r="D28" s="115" t="s">
        <v>101</v>
      </c>
      <c r="E28" s="58" t="s">
        <v>94</v>
      </c>
      <c r="F28" s="25" t="s">
        <v>95</v>
      </c>
      <c r="G28" s="58" t="s">
        <v>587</v>
      </c>
      <c r="H28" s="115">
        <v>5</v>
      </c>
      <c r="I28" s="115">
        <v>2</v>
      </c>
      <c r="J28" s="115">
        <v>7</v>
      </c>
      <c r="K28" s="115">
        <v>-1</v>
      </c>
      <c r="L28" s="115">
        <v>7</v>
      </c>
      <c r="M28" s="116">
        <v>0.97234913320166694</v>
      </c>
      <c r="N28" s="141" t="s">
        <v>588</v>
      </c>
      <c r="O28" s="163" t="s">
        <v>589</v>
      </c>
      <c r="P28" s="141"/>
      <c r="Q28" s="141"/>
      <c r="R28" s="141" t="str">
        <f>RIGHT(Table_0__4[[#This Row],[Name]], LEN(Table_0__4[[#This Row],[Name]]) - FIND(",", Table_0__4[[#This Row],[Name]]) - 1) &amp; " " &amp; LEFT(Table_0__4[[#This Row],[Name]], FIND(",", Table_0__4[[#This Row],[Name]]) - 1)</f>
        <v>Jack Works</v>
      </c>
      <c r="S28" s="141"/>
      <c r="T28" s="141">
        <v>1.5741152420221058</v>
      </c>
      <c r="U28" s="141" t="s">
        <v>656</v>
      </c>
      <c r="V28" s="141"/>
      <c r="W28" s="141"/>
      <c r="X28" s="141"/>
      <c r="Y28" s="141"/>
      <c r="Z28" t="s">
        <v>656</v>
      </c>
      <c r="AA28">
        <v>19</v>
      </c>
      <c r="AB28">
        <v>9</v>
      </c>
      <c r="AC28">
        <v>7</v>
      </c>
      <c r="AD28">
        <v>16</v>
      </c>
      <c r="AE28">
        <v>6</v>
      </c>
      <c r="AF28">
        <v>-3</v>
      </c>
    </row>
    <row r="29" spans="1:32" x14ac:dyDescent="0.25">
      <c r="A29" s="126" t="s">
        <v>168</v>
      </c>
      <c r="B29" s="58" t="s">
        <v>602</v>
      </c>
      <c r="C29" s="141" t="s">
        <v>596</v>
      </c>
      <c r="D29" s="115" t="s">
        <v>41</v>
      </c>
      <c r="E29" s="58" t="s">
        <v>19</v>
      </c>
      <c r="F29" s="25" t="s">
        <v>132</v>
      </c>
      <c r="G29" s="58" t="s">
        <v>597</v>
      </c>
      <c r="H29" s="261" t="s">
        <v>858</v>
      </c>
      <c r="I29" s="115"/>
      <c r="J29" s="115"/>
      <c r="K29" s="115"/>
      <c r="L29" s="115"/>
      <c r="M29" s="116"/>
      <c r="N29" s="141" t="s">
        <v>395</v>
      </c>
      <c r="O29" s="163" t="s">
        <v>598</v>
      </c>
      <c r="P29" s="141"/>
      <c r="Q29" s="141"/>
      <c r="R29" s="141" t="str">
        <f>RIGHT(Table_0__4[[#This Row],[Name]], LEN(Table_0__4[[#This Row],[Name]]) - FIND(",", Table_0__4[[#This Row],[Name]]) - 1) &amp; " " &amp; LEFT(Table_0__4[[#This Row],[Name]], FIND(",", Table_0__4[[#This Row],[Name]]) - 1)</f>
        <v>Max Vayrynen</v>
      </c>
      <c r="S29" s="141"/>
      <c r="T29" s="141">
        <v>0.32999999999999902</v>
      </c>
      <c r="U29" s="141" t="s">
        <v>657</v>
      </c>
      <c r="V29" s="141"/>
      <c r="W29" s="141"/>
      <c r="X29" s="141"/>
      <c r="Y29" s="141"/>
      <c r="Z29" s="199" t="s">
        <v>657</v>
      </c>
      <c r="AA29" s="199">
        <v>1</v>
      </c>
      <c r="AB29" s="199">
        <v>0</v>
      </c>
      <c r="AC29" s="199">
        <v>0</v>
      </c>
      <c r="AD29" s="199">
        <v>0</v>
      </c>
      <c r="AE29" s="199">
        <v>0</v>
      </c>
      <c r="AF29" s="199">
        <v>0</v>
      </c>
    </row>
    <row r="30" spans="1:32" x14ac:dyDescent="0.25">
      <c r="A30" s="215" t="s">
        <v>163</v>
      </c>
      <c r="B30" s="225" t="s">
        <v>602</v>
      </c>
      <c r="C30" s="202" t="s">
        <v>594</v>
      </c>
      <c r="D30" s="225" t="s">
        <v>11</v>
      </c>
      <c r="E30" s="225" t="s">
        <v>67</v>
      </c>
      <c r="F30" s="226" t="s">
        <v>595</v>
      </c>
      <c r="G30" s="225" t="s">
        <v>572</v>
      </c>
      <c r="H30" s="261" t="s">
        <v>859</v>
      </c>
      <c r="I30" s="229"/>
      <c r="J30" s="229"/>
      <c r="K30" s="229"/>
      <c r="L30" s="229"/>
      <c r="M30" s="230"/>
      <c r="N30" s="202" t="s">
        <v>435</v>
      </c>
      <c r="O30" s="216" t="s">
        <v>58</v>
      </c>
      <c r="P30" s="202"/>
      <c r="Q30" s="202" t="s">
        <v>717</v>
      </c>
      <c r="R30" s="141" t="str">
        <f>RIGHT(Table_0__4[[#This Row],[Name]], LEN(Table_0__4[[#This Row],[Name]]) - FIND(",", Table_0__4[[#This Row],[Name]]) - 1) &amp; " " &amp; LEFT(Table_0__4[[#This Row],[Name]], FIND(",", Table_0__4[[#This Row],[Name]]) - 1)</f>
        <v>Blake Pietila</v>
      </c>
      <c r="S30" s="141"/>
      <c r="T30" s="141">
        <v>0.46799328871333429</v>
      </c>
      <c r="U30" s="141" t="s">
        <v>658</v>
      </c>
      <c r="V30" s="141"/>
      <c r="W30" s="141"/>
      <c r="X30" s="141"/>
      <c r="Y30" s="141"/>
      <c r="Z30" t="s">
        <v>658</v>
      </c>
      <c r="AA30">
        <v>18</v>
      </c>
      <c r="AB30">
        <v>0</v>
      </c>
      <c r="AC30">
        <v>3</v>
      </c>
      <c r="AD30">
        <v>3</v>
      </c>
      <c r="AE30">
        <v>12</v>
      </c>
      <c r="AF30">
        <v>-1</v>
      </c>
    </row>
    <row r="31" spans="1:32" x14ac:dyDescent="0.25">
      <c r="A31" s="192" t="s">
        <v>391</v>
      </c>
      <c r="B31" s="193" t="s">
        <v>602</v>
      </c>
      <c r="C31" s="217" t="s">
        <v>590</v>
      </c>
      <c r="D31" s="117" t="s">
        <v>41</v>
      </c>
      <c r="E31" s="193" t="s">
        <v>94</v>
      </c>
      <c r="F31" s="218" t="s">
        <v>339</v>
      </c>
      <c r="G31" s="193" t="s">
        <v>591</v>
      </c>
      <c r="H31" s="117"/>
      <c r="I31" s="117"/>
      <c r="J31" s="117"/>
      <c r="K31" s="117"/>
      <c r="L31" s="117"/>
      <c r="M31" s="118"/>
      <c r="N31" s="217" t="s">
        <v>592</v>
      </c>
      <c r="O31" s="219" t="s">
        <v>593</v>
      </c>
      <c r="P31" s="141"/>
      <c r="Q31" s="141"/>
      <c r="R31" s="141" t="str">
        <f>RIGHT(Table_0__4[[#This Row],[Name]], LEN(Table_0__4[[#This Row],[Name]]) - FIND(",", Table_0__4[[#This Row],[Name]]) - 1) &amp; " " &amp; LEFT(Table_0__4[[#This Row],[Name]], FIND(",", Table_0__4[[#This Row],[Name]]) - 1)</f>
        <v>Michael Morelli</v>
      </c>
      <c r="S31" s="141"/>
      <c r="T31" s="141">
        <v>0.5635714285714285</v>
      </c>
      <c r="U31" s="141" t="s">
        <v>659</v>
      </c>
      <c r="V31" s="141"/>
      <c r="W31" s="141"/>
      <c r="X31" s="141"/>
      <c r="Y31" s="141"/>
      <c r="Z31" s="199" t="s">
        <v>659</v>
      </c>
      <c r="AA31" s="199">
        <v>15</v>
      </c>
      <c r="AB31" s="199">
        <v>2</v>
      </c>
      <c r="AC31" s="199">
        <v>2</v>
      </c>
      <c r="AD31" s="199">
        <v>4</v>
      </c>
      <c r="AE31" s="199">
        <v>0</v>
      </c>
      <c r="AF31" s="199">
        <v>-1</v>
      </c>
    </row>
    <row r="32" spans="1:32" ht="17.25" x14ac:dyDescent="0.35">
      <c r="A32" s="58"/>
      <c r="B32" s="58"/>
      <c r="C32" s="198" t="s">
        <v>851</v>
      </c>
      <c r="D32" s="198"/>
      <c r="E32" s="198"/>
      <c r="F32" s="198"/>
      <c r="G32" s="198"/>
      <c r="H32" s="259">
        <f>SUM(Table_0__4[G])</f>
        <v>50</v>
      </c>
      <c r="I32" s="259">
        <f>SUM(Table_0__4[A])</f>
        <v>87</v>
      </c>
      <c r="J32" s="259">
        <f>SUM(Table_0__4[Pts])</f>
        <v>137</v>
      </c>
      <c r="K32" s="259">
        <f>SUM(Table_0__4[+/-])</f>
        <v>-26</v>
      </c>
      <c r="L32" s="259">
        <f>SUM(Table_0__4[PIM])</f>
        <v>153</v>
      </c>
      <c r="M32" s="203">
        <f>SUBTOTAL(109,Table_0__4[AGS*])</f>
        <v>15.779800372042111</v>
      </c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</row>
    <row r="33" spans="3:13" x14ac:dyDescent="0.25">
      <c r="C33" s="204" t="s">
        <v>782</v>
      </c>
      <c r="D33" s="204"/>
      <c r="E33" s="204"/>
      <c r="F33" s="204"/>
      <c r="G33" s="204"/>
      <c r="H33" s="204"/>
      <c r="I33" s="205"/>
      <c r="J33" s="205"/>
      <c r="K33" s="206"/>
      <c r="L33" s="206" t="s">
        <v>721</v>
      </c>
      <c r="M33" s="207"/>
    </row>
  </sheetData>
  <phoneticPr fontId="47" type="noConversion"/>
  <conditionalFormatting sqref="D3:D4 D6 D9:D18 D20:D31">
    <cfRule type="cellIs" dxfId="3" priority="3" stopIfTrue="1" operator="equal">
      <formula>0</formula>
    </cfRule>
  </conditionalFormatting>
  <conditionalFormatting sqref="H2:H25 H27:H31">
    <cfRule type="colorScale" priority="20">
      <colorScale>
        <cfvo type="min"/>
        <cfvo type="max"/>
        <color rgb="FFFCFCFF"/>
        <color rgb="FFFFCD00"/>
      </colorScale>
    </cfRule>
  </conditionalFormatting>
  <conditionalFormatting sqref="H29:H30">
    <cfRule type="colorScale" priority="5">
      <colorScale>
        <cfvo type="min"/>
        <cfvo type="max"/>
        <color rgb="FFFCFCFF"/>
        <color rgb="FFFFCD00"/>
      </colorScale>
    </cfRule>
  </conditionalFormatting>
  <conditionalFormatting sqref="H2:M31">
    <cfRule type="cellIs" dxfId="2" priority="1" stopIfTrue="1" operator="equal">
      <formula>0</formula>
    </cfRule>
  </conditionalFormatting>
  <conditionalFormatting sqref="H26:M26">
    <cfRule type="colorScale" priority="2">
      <colorScale>
        <cfvo type="min"/>
        <cfvo type="max"/>
        <color rgb="FFFCFCFF"/>
        <color rgb="FFFFCD00"/>
      </colorScale>
    </cfRule>
  </conditionalFormatting>
  <conditionalFormatting sqref="I2:I25 I27:I31">
    <cfRule type="colorScale" priority="13">
      <colorScale>
        <cfvo type="min"/>
        <cfvo type="max"/>
        <color rgb="FFFCFCFF"/>
        <color rgb="FFFFCD00"/>
      </colorScale>
    </cfRule>
  </conditionalFormatting>
  <conditionalFormatting sqref="J2:K25 J27:K31">
    <cfRule type="colorScale" priority="12">
      <colorScale>
        <cfvo type="min"/>
        <cfvo type="max"/>
        <color rgb="FFFCFCFF"/>
        <color rgb="FFFFCD00"/>
      </colorScale>
    </cfRule>
  </conditionalFormatting>
  <conditionalFormatting sqref="L2:L25 L27:L31">
    <cfRule type="colorScale" priority="9">
      <colorScale>
        <cfvo type="min"/>
        <cfvo type="max"/>
        <color rgb="FFFCFCFF"/>
        <color rgb="FFFFCD00"/>
      </colorScale>
    </cfRule>
    <cfRule type="colorScale" priority="11">
      <colorScale>
        <cfvo type="min"/>
        <cfvo type="max"/>
        <color theme="0"/>
        <color rgb="FFFFEF9C"/>
      </colorScale>
    </cfRule>
  </conditionalFormatting>
  <conditionalFormatting sqref="M2:M25 M27:M31">
    <cfRule type="colorScale" priority="6">
      <colorScale>
        <cfvo type="min"/>
        <cfvo type="max"/>
        <color rgb="FFFCFCFF"/>
        <color rgb="FFFFCD00"/>
      </colorScale>
    </cfRule>
    <cfRule type="colorScale" priority="8">
      <colorScale>
        <cfvo type="min"/>
        <cfvo type="max"/>
        <color theme="0"/>
        <color rgb="FFFFEF9C"/>
      </colorScale>
    </cfRule>
  </conditionalFormatting>
  <pageMargins left="0.25" right="0.25" top="0.75" bottom="0.75" header="0.3" footer="0.3"/>
  <pageSetup scale="40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794E-7B77-4C66-AF7C-58AA9EF9B1E2}">
  <sheetPr>
    <pageSetUpPr fitToPage="1"/>
  </sheetPr>
  <dimension ref="A2:H24"/>
  <sheetViews>
    <sheetView workbookViewId="0">
      <selection activeCell="Q25" sqref="Q25"/>
    </sheetView>
  </sheetViews>
  <sheetFormatPr defaultRowHeight="15" x14ac:dyDescent="0.25"/>
  <cols>
    <col min="1" max="1" width="10.5703125" customWidth="1"/>
    <col min="2" max="2" width="4" style="4" bestFit="1" customWidth="1"/>
    <col min="3" max="3" width="34.42578125" bestFit="1" customWidth="1"/>
    <col min="4" max="4" width="4.5703125" style="7" bestFit="1" customWidth="1"/>
    <col min="5" max="5" width="3" style="4" bestFit="1" customWidth="1"/>
    <col min="6" max="6" width="2.42578125" style="4" bestFit="1" customWidth="1"/>
    <col min="7" max="7" width="3" style="4" bestFit="1" customWidth="1"/>
    <col min="8" max="8" width="5.28515625" style="4" bestFit="1" customWidth="1"/>
  </cols>
  <sheetData>
    <row r="2" spans="1:8" ht="38.25" x14ac:dyDescent="0.7">
      <c r="A2" s="341" t="s">
        <v>772</v>
      </c>
      <c r="B2" s="342"/>
      <c r="C2" s="342"/>
      <c r="D2" s="342"/>
      <c r="E2" s="342"/>
      <c r="F2" s="342"/>
      <c r="G2" s="342"/>
      <c r="H2" s="342"/>
    </row>
    <row r="3" spans="1:8" s="68" customFormat="1" ht="22.5" x14ac:dyDescent="0.25">
      <c r="A3" s="96" t="s">
        <v>722</v>
      </c>
      <c r="B3" s="97"/>
      <c r="C3" s="96"/>
      <c r="D3" s="97"/>
      <c r="E3" s="97"/>
      <c r="F3" s="97"/>
      <c r="G3" s="97"/>
      <c r="H3" s="97"/>
    </row>
    <row r="4" spans="1:8" ht="22.5" x14ac:dyDescent="0.25">
      <c r="A4" s="92" t="s">
        <v>723</v>
      </c>
      <c r="B4" s="91" t="s">
        <v>752</v>
      </c>
      <c r="C4" s="92" t="s">
        <v>765</v>
      </c>
      <c r="D4" s="93" t="s">
        <v>603</v>
      </c>
      <c r="E4" s="91" t="s">
        <v>53</v>
      </c>
      <c r="F4" s="91" t="s">
        <v>800</v>
      </c>
      <c r="G4" s="91">
        <v>2</v>
      </c>
      <c r="H4" s="91" t="s">
        <v>751</v>
      </c>
    </row>
    <row r="5" spans="1:8" ht="22.5" x14ac:dyDescent="0.25">
      <c r="A5" s="92" t="s">
        <v>728</v>
      </c>
      <c r="B5" s="91"/>
      <c r="C5" s="92" t="s">
        <v>766</v>
      </c>
      <c r="D5" s="93" t="s">
        <v>604</v>
      </c>
      <c r="E5" s="91" t="s">
        <v>172</v>
      </c>
      <c r="F5" s="91" t="s">
        <v>800</v>
      </c>
      <c r="G5" s="91">
        <v>4</v>
      </c>
      <c r="H5" s="91"/>
    </row>
    <row r="6" spans="1:8" ht="22.5" x14ac:dyDescent="0.25">
      <c r="A6" s="92" t="s">
        <v>756</v>
      </c>
      <c r="B6" s="91"/>
      <c r="C6" s="92" t="s">
        <v>766</v>
      </c>
      <c r="D6" s="93" t="s">
        <v>603</v>
      </c>
      <c r="E6" s="91" t="s">
        <v>53</v>
      </c>
      <c r="F6" s="91" t="s">
        <v>800</v>
      </c>
      <c r="G6" s="91">
        <v>2</v>
      </c>
      <c r="H6" s="91" t="s">
        <v>751</v>
      </c>
    </row>
    <row r="7" spans="1:8" ht="22.5" x14ac:dyDescent="0.25">
      <c r="A7" s="92" t="s">
        <v>731</v>
      </c>
      <c r="B7" s="91"/>
      <c r="C7" s="92" t="s">
        <v>767</v>
      </c>
      <c r="D7" s="93" t="s">
        <v>604</v>
      </c>
      <c r="E7" s="91" t="s">
        <v>53</v>
      </c>
      <c r="F7" s="91" t="s">
        <v>800</v>
      </c>
      <c r="G7" s="91">
        <v>4</v>
      </c>
      <c r="H7" s="91"/>
    </row>
    <row r="8" spans="1:8" ht="22.5" x14ac:dyDescent="0.25">
      <c r="A8" s="92" t="s">
        <v>758</v>
      </c>
      <c r="B8" s="91"/>
      <c r="C8" s="92" t="s">
        <v>767</v>
      </c>
      <c r="D8" s="93" t="s">
        <v>604</v>
      </c>
      <c r="E8" s="91" t="s">
        <v>53</v>
      </c>
      <c r="F8" s="91" t="s">
        <v>800</v>
      </c>
      <c r="G8" s="91">
        <v>6</v>
      </c>
      <c r="H8" s="91"/>
    </row>
    <row r="9" spans="1:8" ht="22.5" x14ac:dyDescent="0.25">
      <c r="A9" s="92" t="s">
        <v>734</v>
      </c>
      <c r="B9" s="91" t="s">
        <v>752</v>
      </c>
      <c r="C9" s="92" t="s">
        <v>768</v>
      </c>
      <c r="D9" s="93" t="s">
        <v>603</v>
      </c>
      <c r="E9" s="91" t="s">
        <v>53</v>
      </c>
      <c r="F9" s="91" t="s">
        <v>800</v>
      </c>
      <c r="G9" s="91">
        <v>2</v>
      </c>
      <c r="H9" s="91" t="s">
        <v>751</v>
      </c>
    </row>
    <row r="10" spans="1:8" ht="22.5" x14ac:dyDescent="0.25">
      <c r="A10" s="92" t="s">
        <v>769</v>
      </c>
      <c r="B10" s="91" t="s">
        <v>752</v>
      </c>
      <c r="C10" s="92" t="s">
        <v>770</v>
      </c>
      <c r="D10" s="93" t="s">
        <v>604</v>
      </c>
      <c r="E10" s="91" t="s">
        <v>172</v>
      </c>
      <c r="F10" s="91" t="s">
        <v>800</v>
      </c>
      <c r="G10" s="91">
        <v>3</v>
      </c>
      <c r="H10" s="91"/>
    </row>
    <row r="11" spans="1:8" s="68" customFormat="1" ht="22.5" x14ac:dyDescent="0.4">
      <c r="A11" s="96" t="s">
        <v>735</v>
      </c>
      <c r="B11" s="97"/>
      <c r="C11" s="97"/>
      <c r="D11" s="98"/>
      <c r="E11" s="98"/>
      <c r="F11" s="98"/>
      <c r="G11" s="98"/>
      <c r="H11" s="98"/>
    </row>
    <row r="12" spans="1:8" ht="22.5" x14ac:dyDescent="0.25">
      <c r="A12" s="92" t="s">
        <v>736</v>
      </c>
      <c r="B12" s="91"/>
      <c r="C12" s="92" t="s">
        <v>763</v>
      </c>
      <c r="D12" s="93" t="s">
        <v>605</v>
      </c>
      <c r="E12" s="91" t="s">
        <v>32</v>
      </c>
      <c r="F12" s="91" t="s">
        <v>800</v>
      </c>
      <c r="G12" s="91">
        <v>4</v>
      </c>
      <c r="H12" s="91"/>
    </row>
    <row r="13" spans="1:8" ht="22.5" x14ac:dyDescent="0.25">
      <c r="A13" s="92" t="s">
        <v>737</v>
      </c>
      <c r="B13" s="91"/>
      <c r="C13" s="92" t="s">
        <v>763</v>
      </c>
      <c r="D13" s="93" t="s">
        <v>605</v>
      </c>
      <c r="E13" s="91" t="s">
        <v>9</v>
      </c>
      <c r="F13" s="91" t="s">
        <v>800</v>
      </c>
      <c r="G13" s="91">
        <v>3</v>
      </c>
      <c r="H13" s="91" t="s">
        <v>751</v>
      </c>
    </row>
    <row r="14" spans="1:8" ht="22.5" x14ac:dyDescent="0.25">
      <c r="A14" s="92" t="s">
        <v>738</v>
      </c>
      <c r="B14" s="91" t="s">
        <v>752</v>
      </c>
      <c r="C14" s="92" t="s">
        <v>632</v>
      </c>
      <c r="D14" s="93" t="s">
        <v>605</v>
      </c>
      <c r="E14" s="91" t="s">
        <v>9</v>
      </c>
      <c r="F14" s="91" t="s">
        <v>800</v>
      </c>
      <c r="G14" s="91">
        <v>2</v>
      </c>
      <c r="H14" s="91"/>
    </row>
    <row r="15" spans="1:8" ht="22.5" x14ac:dyDescent="0.25">
      <c r="A15" s="92" t="s">
        <v>740</v>
      </c>
      <c r="B15" s="91" t="s">
        <v>752</v>
      </c>
      <c r="C15" s="92" t="s">
        <v>632</v>
      </c>
      <c r="D15" s="93" t="s">
        <v>604</v>
      </c>
      <c r="E15" s="91" t="s">
        <v>9</v>
      </c>
      <c r="F15" s="91" t="s">
        <v>800</v>
      </c>
      <c r="G15" s="91">
        <v>6</v>
      </c>
      <c r="H15" s="91"/>
    </row>
    <row r="16" spans="1:8" ht="22.5" x14ac:dyDescent="0.25">
      <c r="A16" s="92" t="s">
        <v>741</v>
      </c>
      <c r="B16" s="91"/>
      <c r="C16" s="92" t="s">
        <v>183</v>
      </c>
      <c r="D16" s="93" t="s">
        <v>604</v>
      </c>
      <c r="E16" s="91" t="s">
        <v>53</v>
      </c>
      <c r="F16" s="91" t="s">
        <v>800</v>
      </c>
      <c r="G16" s="91">
        <v>3</v>
      </c>
      <c r="H16" s="91" t="s">
        <v>751</v>
      </c>
    </row>
    <row r="17" spans="1:8" ht="22.5" x14ac:dyDescent="0.25">
      <c r="A17" s="92" t="s">
        <v>742</v>
      </c>
      <c r="B17" s="91"/>
      <c r="C17" s="92" t="s">
        <v>183</v>
      </c>
      <c r="D17" s="93" t="s">
        <v>605</v>
      </c>
      <c r="E17" s="91" t="s">
        <v>46</v>
      </c>
      <c r="F17" s="91" t="s">
        <v>800</v>
      </c>
      <c r="G17" s="91">
        <v>2</v>
      </c>
      <c r="H17" s="91"/>
    </row>
    <row r="18" spans="1:8" ht="22.5" x14ac:dyDescent="0.25">
      <c r="A18" s="92" t="s">
        <v>743</v>
      </c>
      <c r="B18" s="91" t="s">
        <v>752</v>
      </c>
      <c r="C18" s="92" t="s">
        <v>633</v>
      </c>
      <c r="D18" s="93" t="s">
        <v>605</v>
      </c>
      <c r="E18" s="91" t="s">
        <v>46</v>
      </c>
      <c r="F18" s="91" t="s">
        <v>800</v>
      </c>
      <c r="G18" s="91">
        <v>2</v>
      </c>
      <c r="H18" s="91" t="s">
        <v>751</v>
      </c>
    </row>
    <row r="19" spans="1:8" ht="22.5" x14ac:dyDescent="0.25">
      <c r="A19" s="92" t="s">
        <v>771</v>
      </c>
      <c r="B19" s="91" t="s">
        <v>752</v>
      </c>
      <c r="C19" s="92" t="s">
        <v>633</v>
      </c>
      <c r="D19" s="93" t="s">
        <v>605</v>
      </c>
      <c r="E19" s="91" t="s">
        <v>46</v>
      </c>
      <c r="F19" s="91" t="s">
        <v>800</v>
      </c>
      <c r="G19" s="91">
        <v>2</v>
      </c>
      <c r="H19" s="91"/>
    </row>
    <row r="20" spans="1:8" s="68" customFormat="1" ht="22.5" x14ac:dyDescent="0.25">
      <c r="A20" s="96" t="s">
        <v>746</v>
      </c>
      <c r="B20" s="97"/>
      <c r="C20" s="99"/>
      <c r="D20" s="97"/>
      <c r="E20" s="97"/>
      <c r="F20" s="97"/>
      <c r="G20" s="97"/>
      <c r="H20" s="97"/>
    </row>
    <row r="21" spans="1:8" ht="22.5" x14ac:dyDescent="0.25">
      <c r="A21" s="92" t="s">
        <v>749</v>
      </c>
      <c r="B21" s="91"/>
      <c r="C21" s="92" t="s">
        <v>205</v>
      </c>
      <c r="D21" s="93" t="s">
        <v>604</v>
      </c>
      <c r="E21" s="91" t="s">
        <v>172</v>
      </c>
      <c r="F21" s="91" t="s">
        <v>800</v>
      </c>
      <c r="G21" s="91">
        <v>2</v>
      </c>
      <c r="H21" s="91" t="s">
        <v>751</v>
      </c>
    </row>
    <row r="22" spans="1:8" ht="22.5" x14ac:dyDescent="0.25">
      <c r="A22" s="92" t="s">
        <v>750</v>
      </c>
      <c r="B22" s="91"/>
      <c r="C22" s="92" t="s">
        <v>205</v>
      </c>
      <c r="D22" s="93" t="s">
        <v>605</v>
      </c>
      <c r="E22" s="91" t="s">
        <v>46</v>
      </c>
      <c r="F22" s="91" t="s">
        <v>800</v>
      </c>
      <c r="G22" s="91">
        <v>2</v>
      </c>
      <c r="H22" s="91"/>
    </row>
    <row r="23" spans="1:8" ht="22.5" x14ac:dyDescent="0.25">
      <c r="A23" s="92" t="s">
        <v>747</v>
      </c>
      <c r="B23" s="91"/>
      <c r="C23" s="92" t="s">
        <v>208</v>
      </c>
      <c r="D23" s="93" t="s">
        <v>605</v>
      </c>
      <c r="E23" s="91" t="s">
        <v>9</v>
      </c>
      <c r="F23" s="91" t="s">
        <v>800</v>
      </c>
      <c r="G23" s="91">
        <v>2</v>
      </c>
      <c r="H23" s="91"/>
    </row>
    <row r="24" spans="1:8" ht="22.5" x14ac:dyDescent="0.25">
      <c r="A24" s="92" t="s">
        <v>748</v>
      </c>
      <c r="B24" s="91" t="s">
        <v>752</v>
      </c>
      <c r="C24" s="92" t="s">
        <v>208</v>
      </c>
      <c r="D24" s="93" t="s">
        <v>604</v>
      </c>
      <c r="E24" s="91" t="s">
        <v>172</v>
      </c>
      <c r="F24" s="91" t="s">
        <v>800</v>
      </c>
      <c r="G24" s="91">
        <v>3</v>
      </c>
      <c r="H24" s="91"/>
    </row>
  </sheetData>
  <mergeCells count="1">
    <mergeCell ref="A2:H2"/>
  </mergeCells>
  <pageMargins left="0.25" right="0.25" top="0.75" bottom="0.75" header="0.3" footer="0.3"/>
  <pageSetup paperSize="6" scale="54"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6842-F384-41D7-873C-E9C201DB0CA5}">
  <sheetPr>
    <pageSetUpPr fitToPage="1"/>
  </sheetPr>
  <dimension ref="A1:Y27"/>
  <sheetViews>
    <sheetView workbookViewId="0">
      <selection activeCell="X6" sqref="B1:X6"/>
    </sheetView>
  </sheetViews>
  <sheetFormatPr defaultRowHeight="15" x14ac:dyDescent="0.25"/>
  <cols>
    <col min="1" max="1" width="2.140625" style="10" bestFit="1" customWidth="1"/>
    <col min="2" max="2" width="20" style="10" bestFit="1" customWidth="1"/>
    <col min="3" max="3" width="4.5703125" style="11" hidden="1" customWidth="1"/>
    <col min="4" max="12" width="3.85546875" style="10" bestFit="1" customWidth="1"/>
    <col min="13" max="13" width="3.42578125" style="10" bestFit="1" customWidth="1"/>
    <col min="14" max="14" width="3.85546875" style="10" bestFit="1" customWidth="1"/>
    <col min="15" max="17" width="3.42578125" style="10" bestFit="1" customWidth="1"/>
    <col min="18" max="18" width="3.5703125" style="10" bestFit="1" customWidth="1"/>
    <col min="19" max="19" width="3.85546875" style="10" bestFit="1" customWidth="1"/>
    <col min="20" max="20" width="3.5703125" style="10" bestFit="1" customWidth="1"/>
    <col min="21" max="21" width="3.85546875" style="10" bestFit="1" customWidth="1"/>
    <col min="22" max="22" width="3.5703125" style="10" bestFit="1" customWidth="1"/>
    <col min="23" max="23" width="7.28515625" style="4" bestFit="1" customWidth="1"/>
    <col min="24" max="24" width="13.42578125" style="4" bestFit="1" customWidth="1"/>
  </cols>
  <sheetData>
    <row r="1" spans="1:25" ht="17.25" x14ac:dyDescent="0.35">
      <c r="A1" s="55" t="s">
        <v>711</v>
      </c>
      <c r="B1" s="317" t="s">
        <v>847</v>
      </c>
      <c r="C1" s="318" t="s">
        <v>712</v>
      </c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 t="s">
        <v>856</v>
      </c>
      <c r="R1" s="319"/>
      <c r="S1" s="319" t="s">
        <v>855</v>
      </c>
      <c r="T1" s="319"/>
      <c r="U1" s="319" t="s">
        <v>854</v>
      </c>
      <c r="V1" s="319"/>
      <c r="W1" s="320" t="s">
        <v>848</v>
      </c>
      <c r="X1" s="321" t="s">
        <v>857</v>
      </c>
    </row>
    <row r="2" spans="1:25" ht="17.25" x14ac:dyDescent="0.35">
      <c r="B2" s="322" t="s">
        <v>641</v>
      </c>
      <c r="C2" s="56"/>
      <c r="D2" s="54">
        <v>0.5</v>
      </c>
      <c r="E2" s="54">
        <v>1.1724999999999901</v>
      </c>
      <c r="F2" s="54">
        <v>0.76</v>
      </c>
      <c r="G2" s="54">
        <v>0.29189653280667099</v>
      </c>
      <c r="H2" s="54">
        <v>0.85</v>
      </c>
      <c r="I2" s="54">
        <v>2.3224999999999998</v>
      </c>
      <c r="J2" s="54">
        <v>1.9824999999999999</v>
      </c>
      <c r="K2" s="54">
        <v>3.78249999999999</v>
      </c>
      <c r="L2" s="54">
        <v>1.7124999999999999</v>
      </c>
      <c r="M2" s="54">
        <v>0.43</v>
      </c>
      <c r="N2" s="54">
        <v>1.9675</v>
      </c>
      <c r="O2" s="54">
        <v>1.1599999999999999</v>
      </c>
      <c r="P2" s="54">
        <v>0.5</v>
      </c>
      <c r="Q2" s="54">
        <v>1.5149999999999999</v>
      </c>
      <c r="R2" s="54">
        <v>1.4624999999999999</v>
      </c>
      <c r="S2" s="54">
        <v>1.1924999999999999</v>
      </c>
      <c r="T2" s="54">
        <v>2.4224999999999999</v>
      </c>
      <c r="U2" s="54">
        <v>1.385</v>
      </c>
      <c r="V2" s="54">
        <v>0.67</v>
      </c>
      <c r="W2" s="67">
        <f>+IF(SUM(R2:V2)=0,0,AVERAGEIF(R2:V2,"&lt;&gt;0"))</f>
        <v>1.4264999999999999</v>
      </c>
      <c r="X2" s="323">
        <f>AVERAGEIF(D2:V2,"&lt;&gt;0")</f>
        <v>1.3725998175161396</v>
      </c>
      <c r="Y2" t="s">
        <v>634</v>
      </c>
    </row>
    <row r="3" spans="1:25" ht="17.25" x14ac:dyDescent="0.35">
      <c r="B3" s="322" t="s">
        <v>650</v>
      </c>
      <c r="C3" s="56"/>
      <c r="D3" s="54">
        <v>0.16</v>
      </c>
      <c r="E3" s="54">
        <v>-9.9999999999999895E-2</v>
      </c>
      <c r="F3" s="54">
        <v>2.12</v>
      </c>
      <c r="G3" s="54">
        <v>1.6975</v>
      </c>
      <c r="H3" s="54">
        <v>0.71250000000000002</v>
      </c>
      <c r="I3" s="54">
        <v>2.3025000000000002</v>
      </c>
      <c r="J3" s="54">
        <v>-0.19500000000000001</v>
      </c>
      <c r="K3" s="54">
        <v>0.56499999999999995</v>
      </c>
      <c r="L3" s="54">
        <v>1.165</v>
      </c>
      <c r="M3" s="54">
        <v>0.95</v>
      </c>
      <c r="N3" s="54">
        <v>0.66500000000000004</v>
      </c>
      <c r="O3" s="54">
        <v>0.4425</v>
      </c>
      <c r="P3" s="54">
        <v>2.1012499999999998</v>
      </c>
      <c r="Q3" s="54">
        <v>1.34249999999999</v>
      </c>
      <c r="R3" s="54">
        <v>0.25</v>
      </c>
      <c r="S3" s="54">
        <v>2.0425</v>
      </c>
      <c r="T3" s="54">
        <v>0.98</v>
      </c>
      <c r="U3" s="54">
        <v>2.5449999999999999</v>
      </c>
      <c r="V3" s="54">
        <v>1.0549999999999999</v>
      </c>
      <c r="W3" s="67">
        <f>+IF(SUM(R3:V3)=0,0,AVERAGEIF(R3:V3,"&lt;&gt;0"))</f>
        <v>1.3744999999999998</v>
      </c>
      <c r="X3" s="323">
        <f>AVERAGEIF(D3:V3,"&lt;&gt;0")</f>
        <v>1.0948026315789467</v>
      </c>
      <c r="Y3" t="s">
        <v>635</v>
      </c>
    </row>
    <row r="4" spans="1:25" ht="17.25" x14ac:dyDescent="0.35">
      <c r="B4" s="322" t="s">
        <v>656</v>
      </c>
      <c r="C4" s="56"/>
      <c r="D4" s="54">
        <v>3.6724999999999999</v>
      </c>
      <c r="E4" s="54">
        <v>2.9396532806671E-2</v>
      </c>
      <c r="F4" s="54">
        <v>1.2649999999999999</v>
      </c>
      <c r="G4" s="54">
        <v>2.0825</v>
      </c>
      <c r="H4" s="54">
        <v>0.61</v>
      </c>
      <c r="I4" s="54">
        <v>1.9675</v>
      </c>
      <c r="J4" s="54">
        <v>0.13</v>
      </c>
      <c r="K4" s="54">
        <v>0.45999999999999902</v>
      </c>
      <c r="L4" s="54">
        <v>4.6174999999999997</v>
      </c>
      <c r="M4" s="54">
        <v>1.7450000000000001</v>
      </c>
      <c r="N4" s="54">
        <v>0.41499999999999998</v>
      </c>
      <c r="O4" s="54">
        <v>2.0125000000000002</v>
      </c>
      <c r="P4" s="54">
        <v>1.2124999999999999</v>
      </c>
      <c r="Q4" s="54">
        <v>2.82439653280667</v>
      </c>
      <c r="R4" s="54">
        <v>0.69</v>
      </c>
      <c r="S4" s="54">
        <v>1.43189653280667</v>
      </c>
      <c r="T4" s="54">
        <v>2.8774999999999999</v>
      </c>
      <c r="U4" s="54">
        <v>1.1200000000000001</v>
      </c>
      <c r="V4" s="54">
        <v>0.745</v>
      </c>
      <c r="W4" s="67">
        <f>+IF(SUM(R4:V4)=0,0,AVERAGEIF(R4:V4,"&lt;&gt;0"))</f>
        <v>1.3728793065613341</v>
      </c>
      <c r="X4" s="323">
        <f>AVERAGEIF(D4:V4,"&lt;&gt;0")</f>
        <v>1.5741152420221058</v>
      </c>
      <c r="Y4" t="s">
        <v>636</v>
      </c>
    </row>
    <row r="5" spans="1:25" ht="17.25" x14ac:dyDescent="0.35">
      <c r="B5" s="322" t="s">
        <v>652</v>
      </c>
      <c r="C5" s="56"/>
      <c r="D5" s="54">
        <v>0.33</v>
      </c>
      <c r="E5" s="54">
        <v>0.33</v>
      </c>
      <c r="F5" s="54">
        <v>0.48</v>
      </c>
      <c r="G5" s="54">
        <v>1.1299999999999999</v>
      </c>
      <c r="H5" s="54">
        <v>0.28189653280667099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1.5825</v>
      </c>
      <c r="P5" s="54">
        <v>0.55999999999999905</v>
      </c>
      <c r="Q5" s="54">
        <v>2.1724999999999999</v>
      </c>
      <c r="R5" s="54">
        <v>1.8825000000000001</v>
      </c>
      <c r="S5" s="54">
        <v>1.85</v>
      </c>
      <c r="T5" s="54">
        <v>0.78</v>
      </c>
      <c r="U5" s="54">
        <v>1.8975</v>
      </c>
      <c r="V5" s="54">
        <v>0.18</v>
      </c>
      <c r="W5" s="67">
        <f>+IF(SUM(R5:V5)=0,0,AVERAGEIF(R5:V5,"&lt;&gt;0"))</f>
        <v>1.3180000000000001</v>
      </c>
      <c r="X5" s="323">
        <f>AVERAGEIF(D5:V5,"&lt;&gt;0")</f>
        <v>1.0351458871389743</v>
      </c>
      <c r="Y5" t="s">
        <v>637</v>
      </c>
    </row>
    <row r="6" spans="1:25" ht="17.25" x14ac:dyDescent="0.35">
      <c r="B6" s="324" t="s">
        <v>638</v>
      </c>
      <c r="C6" s="325"/>
      <c r="D6" s="326">
        <v>0.48</v>
      </c>
      <c r="E6" s="326">
        <v>-0.42120693438665702</v>
      </c>
      <c r="F6" s="326">
        <v>1.6125</v>
      </c>
      <c r="G6" s="326">
        <v>-0.52060346719332795</v>
      </c>
      <c r="H6" s="326">
        <v>0.63439653280667097</v>
      </c>
      <c r="I6" s="326">
        <v>1.82</v>
      </c>
      <c r="J6" s="326">
        <v>0.26999999999999902</v>
      </c>
      <c r="K6" s="326">
        <v>0.86</v>
      </c>
      <c r="L6" s="326">
        <v>2.7468965328066699</v>
      </c>
      <c r="M6" s="326">
        <v>0.62939653280667096</v>
      </c>
      <c r="N6" s="326">
        <v>0.86250000000000004</v>
      </c>
      <c r="O6" s="326">
        <v>1.2224999999999999</v>
      </c>
      <c r="P6" s="326">
        <v>0.45939653280667098</v>
      </c>
      <c r="Q6" s="326">
        <v>1.5</v>
      </c>
      <c r="R6" s="326">
        <v>1.4118965328066699</v>
      </c>
      <c r="S6" s="326">
        <v>1.97</v>
      </c>
      <c r="T6" s="326">
        <v>0.98</v>
      </c>
      <c r="U6" s="326">
        <v>0.38439653280667102</v>
      </c>
      <c r="V6" s="326">
        <v>0.83439653280667103</v>
      </c>
      <c r="W6" s="327">
        <f>+IF(SUM(R6:V6)=0,0,AVERAGEIF(R6:V6,"&lt;&gt;0"))</f>
        <v>1.1161379196840024</v>
      </c>
      <c r="X6" s="328">
        <f>AVERAGEIF(D6:V6,"&lt;&gt;0")</f>
        <v>0.93349817516140599</v>
      </c>
      <c r="Y6" t="s">
        <v>638</v>
      </c>
    </row>
    <row r="7" spans="1:25" ht="17.25" x14ac:dyDescent="0.35">
      <c r="B7" s="53" t="s">
        <v>642</v>
      </c>
      <c r="C7" s="56"/>
      <c r="D7" s="54">
        <v>0.7</v>
      </c>
      <c r="E7" s="54">
        <v>-9.4999999999999904E-2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1.5825</v>
      </c>
      <c r="L7" s="54">
        <v>1.0074999999999901</v>
      </c>
      <c r="M7" s="54">
        <v>2.1749999999999998</v>
      </c>
      <c r="N7" s="54">
        <v>0.755</v>
      </c>
      <c r="O7" s="54">
        <v>0.55599133201667705</v>
      </c>
      <c r="P7" s="54">
        <v>1.5449999999999999</v>
      </c>
      <c r="Q7" s="54">
        <v>0.71499999999999997</v>
      </c>
      <c r="R7" s="54">
        <v>2.4424999999999999</v>
      </c>
      <c r="S7" s="54">
        <v>0.11499999999999901</v>
      </c>
      <c r="T7" s="54">
        <v>0.30499999999999999</v>
      </c>
      <c r="U7" s="54">
        <v>1.5093965328066701</v>
      </c>
      <c r="V7" s="54">
        <v>0.3</v>
      </c>
      <c r="W7" s="67">
        <f>+IF(SUM(R7:V7)=0,0,AVERAGEIF(R7:V7,"&lt;&gt;0"))</f>
        <v>0.93437930656133383</v>
      </c>
      <c r="X7" s="67">
        <f>AVERAGEIF(D7:V7,"&lt;&gt;0")</f>
        <v>0.97234913320166694</v>
      </c>
      <c r="Y7" t="s">
        <v>639</v>
      </c>
    </row>
    <row r="8" spans="1:25" ht="17.25" x14ac:dyDescent="0.35">
      <c r="B8" s="53" t="s">
        <v>644</v>
      </c>
      <c r="C8" s="56"/>
      <c r="D8" s="54">
        <v>0</v>
      </c>
      <c r="E8" s="54">
        <v>0.14939653280667101</v>
      </c>
      <c r="F8" s="54">
        <v>0</v>
      </c>
      <c r="G8" s="54">
        <v>0.125</v>
      </c>
      <c r="H8" s="54">
        <v>-0.375</v>
      </c>
      <c r="I8" s="54">
        <v>0.03</v>
      </c>
      <c r="J8" s="54">
        <v>7.4999999999999997E-2</v>
      </c>
      <c r="K8" s="54">
        <v>2.27599133201667</v>
      </c>
      <c r="L8" s="54">
        <v>7.49999999999999E-2</v>
      </c>
      <c r="M8" s="54">
        <v>0</v>
      </c>
      <c r="N8" s="54">
        <v>-2.5000000000000001E-2</v>
      </c>
      <c r="O8" s="54">
        <v>0</v>
      </c>
      <c r="P8" s="54">
        <v>0</v>
      </c>
      <c r="Q8" s="54">
        <v>0.15</v>
      </c>
      <c r="R8" s="54">
        <v>0.61250000000000004</v>
      </c>
      <c r="S8" s="54">
        <v>0.83499999999999996</v>
      </c>
      <c r="T8" s="54">
        <v>2.0649999999999999</v>
      </c>
      <c r="U8" s="54">
        <v>0.35499999999999998</v>
      </c>
      <c r="V8" s="54">
        <v>0.25</v>
      </c>
      <c r="W8" s="67">
        <f>+IF(SUM(R8:V8)=0,0,AVERAGEIF(R8:V8,"&lt;&gt;0"))</f>
        <v>0.8234999999999999</v>
      </c>
      <c r="X8" s="67">
        <f>AVERAGEIF(D8:V8,"&lt;&gt;0")</f>
        <v>0.47127770463023871</v>
      </c>
      <c r="Y8" t="s">
        <v>640</v>
      </c>
    </row>
    <row r="9" spans="1:25" ht="17.25" x14ac:dyDescent="0.35">
      <c r="B9" s="53" t="s">
        <v>643</v>
      </c>
      <c r="C9" s="56"/>
      <c r="D9" s="54">
        <v>1.4424999999999999</v>
      </c>
      <c r="E9" s="54">
        <v>0.28000000000000003</v>
      </c>
      <c r="F9" s="54">
        <v>0.40939653280667099</v>
      </c>
      <c r="G9" s="54">
        <v>0.05</v>
      </c>
      <c r="H9" s="54">
        <v>0.55000000000000004</v>
      </c>
      <c r="I9" s="54">
        <v>0.56879306561334197</v>
      </c>
      <c r="J9" s="54">
        <v>0.219999999999999</v>
      </c>
      <c r="K9" s="54">
        <v>1.8525</v>
      </c>
      <c r="L9" s="54">
        <v>1.0418965328066701</v>
      </c>
      <c r="M9" s="54">
        <v>0.86249999999999905</v>
      </c>
      <c r="N9" s="54">
        <v>-0.2</v>
      </c>
      <c r="O9" s="54">
        <v>1.4893965328066701</v>
      </c>
      <c r="P9" s="54">
        <v>1.24</v>
      </c>
      <c r="Q9" s="54">
        <v>0.81129306561334202</v>
      </c>
      <c r="R9" s="54">
        <v>0.73499999999999999</v>
      </c>
      <c r="S9" s="54">
        <v>9.9999999999999895E-2</v>
      </c>
      <c r="T9" s="54">
        <v>1.7124999999999999</v>
      </c>
      <c r="U9" s="54">
        <v>0.75939653280667097</v>
      </c>
      <c r="V9" s="54">
        <v>0.64</v>
      </c>
      <c r="W9" s="67">
        <f>+IF(SUM(R9:V9)=0,0,AVERAGEIF(R9:V9,"&lt;&gt;0"))</f>
        <v>0.78937930656133415</v>
      </c>
      <c r="X9" s="67">
        <f>AVERAGEIF(D9:V9,"&lt;&gt;0")</f>
        <v>0.76658801381333486</v>
      </c>
      <c r="Y9" t="s">
        <v>641</v>
      </c>
    </row>
    <row r="10" spans="1:25" ht="17.25" x14ac:dyDescent="0.35">
      <c r="B10" s="53" t="s">
        <v>653</v>
      </c>
      <c r="C10" s="56"/>
      <c r="D10" s="54">
        <v>1.0674999999999999</v>
      </c>
      <c r="E10" s="54">
        <v>1.7825</v>
      </c>
      <c r="F10" s="54">
        <v>1.27999999999999</v>
      </c>
      <c r="G10" s="54">
        <v>0.48249999999999899</v>
      </c>
      <c r="H10" s="54">
        <v>1.0549999999999999</v>
      </c>
      <c r="I10" s="54">
        <v>0.57499999999999996</v>
      </c>
      <c r="J10" s="54">
        <v>0.96</v>
      </c>
      <c r="K10" s="54">
        <v>1.8774999999999999</v>
      </c>
      <c r="L10" s="54">
        <v>1.0674999999999999</v>
      </c>
      <c r="M10" s="54">
        <v>1.2574999999999901</v>
      </c>
      <c r="N10" s="54">
        <v>0.65689653280667104</v>
      </c>
      <c r="O10" s="54">
        <v>1.68</v>
      </c>
      <c r="P10" s="54">
        <v>0.92999999999999905</v>
      </c>
      <c r="Q10" s="54">
        <v>0.44999999999999901</v>
      </c>
      <c r="R10" s="54">
        <v>0.96499999999999997</v>
      </c>
      <c r="S10" s="54">
        <v>0.35439653280667099</v>
      </c>
      <c r="T10" s="54">
        <v>1.46</v>
      </c>
      <c r="U10" s="54">
        <v>1.0368965328066699</v>
      </c>
      <c r="V10" s="54">
        <v>-0.11499999999999901</v>
      </c>
      <c r="W10" s="67">
        <f>+IF(SUM(R10:V10)=0,0,AVERAGEIF(R10:V10,"&lt;&gt;0"))</f>
        <v>0.74025861312266839</v>
      </c>
      <c r="X10" s="67">
        <f>AVERAGEIF(D10:V10,"&lt;&gt;0")</f>
        <v>0.990694189390526</v>
      </c>
      <c r="Y10" t="s">
        <v>642</v>
      </c>
    </row>
    <row r="11" spans="1:25" ht="17.25" x14ac:dyDescent="0.35">
      <c r="B11" s="53" t="s">
        <v>647</v>
      </c>
      <c r="C11" s="56"/>
      <c r="D11" s="54">
        <v>0.26</v>
      </c>
      <c r="E11" s="54">
        <v>0.45</v>
      </c>
      <c r="F11" s="54">
        <v>0.65999999999999903</v>
      </c>
      <c r="G11" s="54">
        <v>0.11</v>
      </c>
      <c r="H11" s="54">
        <v>5.93965328066711E-2</v>
      </c>
      <c r="I11" s="54">
        <v>1.1499999999999999</v>
      </c>
      <c r="J11" s="54">
        <v>1.8225</v>
      </c>
      <c r="K11" s="54">
        <v>0.3</v>
      </c>
      <c r="L11" s="54">
        <v>-4.1810401579986799E-2</v>
      </c>
      <c r="M11" s="54">
        <v>0.43</v>
      </c>
      <c r="N11" s="54">
        <v>0.45</v>
      </c>
      <c r="O11" s="54">
        <v>0.43</v>
      </c>
      <c r="P11" s="54">
        <v>0.76</v>
      </c>
      <c r="Q11" s="54">
        <v>0.13</v>
      </c>
      <c r="R11" s="54">
        <v>0.51</v>
      </c>
      <c r="S11" s="54">
        <v>0.35</v>
      </c>
      <c r="T11" s="54">
        <v>1.585</v>
      </c>
      <c r="U11" s="54">
        <v>0.49</v>
      </c>
      <c r="V11" s="54">
        <v>0.28000000000000003</v>
      </c>
      <c r="W11" s="67">
        <f>+IF(SUM(R11:V11)=0,0,AVERAGEIF(R11:V11,"&lt;&gt;0"))</f>
        <v>0.64300000000000002</v>
      </c>
      <c r="X11" s="67">
        <f>AVERAGEIF(D11:V11,"&lt;&gt;0")</f>
        <v>0.53605716480140431</v>
      </c>
      <c r="Y11" t="s">
        <v>643</v>
      </c>
    </row>
    <row r="12" spans="1:25" ht="17.25" x14ac:dyDescent="0.35">
      <c r="B12" s="53" t="s">
        <v>646</v>
      </c>
      <c r="C12" s="56"/>
      <c r="D12" s="54">
        <v>1.5225</v>
      </c>
      <c r="E12" s="54">
        <v>0.4</v>
      </c>
      <c r="F12" s="54">
        <v>1.7324999999999999</v>
      </c>
      <c r="G12" s="54">
        <v>0.88249999999999995</v>
      </c>
      <c r="H12" s="54">
        <v>1.1125</v>
      </c>
      <c r="I12" s="54">
        <v>1.78</v>
      </c>
      <c r="J12" s="54">
        <v>-1.99999999999999E-2</v>
      </c>
      <c r="K12" s="54">
        <v>0.359396532806671</v>
      </c>
      <c r="L12" s="54">
        <v>1.63</v>
      </c>
      <c r="M12" s="54">
        <v>1.43379306561334</v>
      </c>
      <c r="N12" s="54">
        <v>-0.45</v>
      </c>
      <c r="O12" s="54">
        <v>0.239396532806671</v>
      </c>
      <c r="P12" s="54">
        <v>0.31</v>
      </c>
      <c r="Q12" s="54">
        <v>1.2749999999999999</v>
      </c>
      <c r="R12" s="54">
        <v>0.25</v>
      </c>
      <c r="S12" s="54">
        <v>-7.0603467193328898E-2</v>
      </c>
      <c r="T12" s="54">
        <v>0.72939653280667005</v>
      </c>
      <c r="U12" s="54">
        <v>1.6850000000000001</v>
      </c>
      <c r="V12" s="54">
        <v>0.42999999999999899</v>
      </c>
      <c r="W12" s="67">
        <f>+IF(SUM(R12:V12)=0,0,AVERAGEIF(R12:V12,"&lt;&gt;0"))</f>
        <v>0.60475861312266799</v>
      </c>
      <c r="X12" s="67">
        <f>AVERAGEIF(D12:V12,"&lt;&gt;0")</f>
        <v>0.8016515366757907</v>
      </c>
      <c r="Y12" t="s">
        <v>644</v>
      </c>
    </row>
    <row r="13" spans="1:25" ht="17.25" x14ac:dyDescent="0.35">
      <c r="B13" s="53" t="s">
        <v>659</v>
      </c>
      <c r="C13" s="56"/>
      <c r="D13" s="54">
        <v>0</v>
      </c>
      <c r="E13" s="54">
        <v>0.4</v>
      </c>
      <c r="F13" s="54">
        <v>0</v>
      </c>
      <c r="G13" s="54">
        <v>0.73</v>
      </c>
      <c r="H13" s="54">
        <v>1.2649999999999999</v>
      </c>
      <c r="I13" s="54">
        <v>0.18</v>
      </c>
      <c r="J13" s="54">
        <v>0.18</v>
      </c>
      <c r="K13" s="54">
        <v>0</v>
      </c>
      <c r="L13" s="54">
        <v>0</v>
      </c>
      <c r="M13" s="54">
        <v>7.9999999999999905E-2</v>
      </c>
      <c r="N13" s="54">
        <v>0</v>
      </c>
      <c r="O13" s="54">
        <v>0.26</v>
      </c>
      <c r="P13" s="54">
        <v>1.7625</v>
      </c>
      <c r="Q13" s="54">
        <v>0.17499999999999999</v>
      </c>
      <c r="R13" s="54">
        <v>0.17499999999999999</v>
      </c>
      <c r="S13" s="54">
        <v>0.38500000000000001</v>
      </c>
      <c r="T13" s="54">
        <v>1.0874999999999999</v>
      </c>
      <c r="U13" s="54">
        <v>1.2050000000000001</v>
      </c>
      <c r="V13" s="54">
        <v>5.0000000000000001E-3</v>
      </c>
      <c r="W13" s="67">
        <f>+IF(SUM(R13:V13)=0,0,AVERAGEIF(R13:V13,"&lt;&gt;0"))</f>
        <v>0.57150000000000001</v>
      </c>
      <c r="X13" s="67">
        <f>AVERAGEIF(D13:V13,"&lt;&gt;0")</f>
        <v>0.5635714285714285</v>
      </c>
      <c r="Y13" t="s">
        <v>645</v>
      </c>
    </row>
    <row r="14" spans="1:25" ht="17.25" x14ac:dyDescent="0.35">
      <c r="B14" s="343" t="s">
        <v>635</v>
      </c>
      <c r="C14" s="56"/>
      <c r="D14" s="54">
        <v>1.1399999999999999</v>
      </c>
      <c r="E14" s="54">
        <v>0.48499999999999999</v>
      </c>
      <c r="F14" s="54">
        <v>0.49439653280667101</v>
      </c>
      <c r="G14" s="54">
        <v>-0.32500000000000001</v>
      </c>
      <c r="H14" s="54">
        <v>-0.244999999999999</v>
      </c>
      <c r="I14" s="54">
        <v>0.105</v>
      </c>
      <c r="J14" s="54">
        <v>-0.02</v>
      </c>
      <c r="K14" s="54">
        <v>0.435</v>
      </c>
      <c r="L14" s="54">
        <v>0.55999999999999905</v>
      </c>
      <c r="M14" s="54">
        <v>3.5975000000000001</v>
      </c>
      <c r="N14" s="54">
        <v>1.1037930656133399</v>
      </c>
      <c r="O14" s="54">
        <v>2.3824999999999998</v>
      </c>
      <c r="P14" s="54">
        <v>0.75</v>
      </c>
      <c r="Q14" s="54">
        <v>0.755</v>
      </c>
      <c r="R14" s="54">
        <v>0.73</v>
      </c>
      <c r="S14" s="54">
        <v>0</v>
      </c>
      <c r="T14" s="54">
        <v>0.20499999999999999</v>
      </c>
      <c r="U14" s="54">
        <v>1.0425</v>
      </c>
      <c r="V14" s="54">
        <v>0.28000000000000003</v>
      </c>
      <c r="W14" s="67">
        <f>+IF(SUM(R14:V14)=0,0,AVERAGEIF(R14:V14,"&lt;&gt;0"))</f>
        <v>0.56437500000000007</v>
      </c>
      <c r="X14" s="344">
        <f>AVERAGEIF(D14:V14,"&lt;&gt;0")</f>
        <v>0.74864942213444519</v>
      </c>
      <c r="Y14" t="s">
        <v>646</v>
      </c>
    </row>
    <row r="15" spans="1:25" ht="17.25" x14ac:dyDescent="0.35">
      <c r="B15" s="53" t="s">
        <v>648</v>
      </c>
      <c r="C15" s="56"/>
      <c r="D15" s="54">
        <v>0</v>
      </c>
      <c r="E15" s="54">
        <v>-0.5</v>
      </c>
      <c r="F15" s="54">
        <v>0.75</v>
      </c>
      <c r="G15" s="54">
        <v>0.49249999999999999</v>
      </c>
      <c r="H15" s="54">
        <v>0.28999999999999998</v>
      </c>
      <c r="I15" s="54">
        <v>1.3325</v>
      </c>
      <c r="J15" s="54">
        <v>-0.2</v>
      </c>
      <c r="K15" s="54">
        <v>0.18</v>
      </c>
      <c r="L15" s="54">
        <v>0.57999999999999996</v>
      </c>
      <c r="M15" s="54">
        <v>2.56</v>
      </c>
      <c r="N15" s="54">
        <v>-6.0346719332893197E-4</v>
      </c>
      <c r="O15" s="54">
        <v>0.63</v>
      </c>
      <c r="P15" s="54">
        <v>0.85</v>
      </c>
      <c r="Q15" s="54">
        <v>0.1</v>
      </c>
      <c r="R15" s="54">
        <v>1.03</v>
      </c>
      <c r="S15" s="54">
        <v>0.61</v>
      </c>
      <c r="T15" s="54">
        <v>1.29</v>
      </c>
      <c r="U15" s="54">
        <v>-0.01</v>
      </c>
      <c r="V15" s="54">
        <v>-0.120603467193328</v>
      </c>
      <c r="W15" s="67">
        <f>+IF(SUM(R15:V15)=0,0,AVERAGEIF(R15:V15,"&lt;&gt;0"))</f>
        <v>0.55987930656133444</v>
      </c>
      <c r="X15" s="67">
        <f>AVERAGEIF(D15:V15,"&lt;&gt;0")</f>
        <v>0.54798850364518559</v>
      </c>
      <c r="Y15" t="s">
        <v>647</v>
      </c>
    </row>
    <row r="16" spans="1:25" ht="17.25" x14ac:dyDescent="0.35">
      <c r="B16" s="343" t="s">
        <v>636</v>
      </c>
      <c r="C16" s="56"/>
      <c r="D16" s="54">
        <v>0.18</v>
      </c>
      <c r="E16" s="54">
        <v>0.53</v>
      </c>
      <c r="F16" s="54">
        <v>0</v>
      </c>
      <c r="G16" s="54">
        <v>0</v>
      </c>
      <c r="H16" s="54">
        <v>0</v>
      </c>
      <c r="I16" s="54">
        <v>0</v>
      </c>
      <c r="J16" s="54">
        <v>0.199396532806671</v>
      </c>
      <c r="K16" s="54">
        <v>2.9449999999999998</v>
      </c>
      <c r="L16" s="54">
        <v>-7.4999999999999997E-2</v>
      </c>
      <c r="M16" s="54">
        <v>0.44</v>
      </c>
      <c r="N16" s="54">
        <v>0.28999999999999998</v>
      </c>
      <c r="O16" s="54">
        <v>0.20499999999999999</v>
      </c>
      <c r="P16" s="54">
        <v>1.0368965328066699</v>
      </c>
      <c r="Q16" s="54">
        <v>0.20499999999999999</v>
      </c>
      <c r="R16" s="54">
        <v>0.52499999999999902</v>
      </c>
      <c r="S16" s="54">
        <v>0.45500000000000002</v>
      </c>
      <c r="T16" s="54">
        <v>0.6</v>
      </c>
      <c r="U16" s="54">
        <v>0</v>
      </c>
      <c r="V16" s="54">
        <v>5.5E-2</v>
      </c>
      <c r="W16" s="67">
        <f>+IF(SUM(R16:V16)=0,0,AVERAGEIF(R16:V16,"&lt;&gt;0"))</f>
        <v>0.40874999999999978</v>
      </c>
      <c r="X16" s="344">
        <f>AVERAGEIF(D16:V16,"&lt;&gt;0")</f>
        <v>0.54223521897238136</v>
      </c>
      <c r="Y16" t="s">
        <v>648</v>
      </c>
    </row>
    <row r="17" spans="2:25" ht="17.25" x14ac:dyDescent="0.35">
      <c r="B17" s="53" t="s">
        <v>651</v>
      </c>
      <c r="C17" s="56"/>
      <c r="D17" s="54">
        <v>-0.25</v>
      </c>
      <c r="E17" s="54">
        <v>0</v>
      </c>
      <c r="F17" s="54">
        <v>0.28000000000000003</v>
      </c>
      <c r="G17" s="54">
        <v>0</v>
      </c>
      <c r="H17" s="54">
        <v>0.53</v>
      </c>
      <c r="I17" s="54">
        <v>1.6325000000000001</v>
      </c>
      <c r="J17" s="54">
        <v>0.51</v>
      </c>
      <c r="K17" s="54">
        <v>1.7925</v>
      </c>
      <c r="L17" s="54">
        <v>0.73</v>
      </c>
      <c r="M17" s="54">
        <v>0.1</v>
      </c>
      <c r="N17" s="54">
        <v>1.0549999999999999</v>
      </c>
      <c r="O17" s="54">
        <v>0.18</v>
      </c>
      <c r="P17" s="54">
        <v>1.6325000000000001</v>
      </c>
      <c r="Q17" s="54">
        <v>0</v>
      </c>
      <c r="R17" s="54">
        <v>0.53499999999999903</v>
      </c>
      <c r="S17" s="54">
        <v>0.28000000000000003</v>
      </c>
      <c r="T17" s="54">
        <v>0.76</v>
      </c>
      <c r="U17" s="54">
        <v>0.59</v>
      </c>
      <c r="V17" s="54">
        <v>-0.14499999999999999</v>
      </c>
      <c r="W17" s="67">
        <f>+IF(SUM(R17:V17)=0,0,AVERAGEIF(R17:V17,"&lt;&gt;0"))</f>
        <v>0.4039999999999998</v>
      </c>
      <c r="X17" s="67">
        <f>AVERAGEIF(D17:V17,"&lt;&gt;0")</f>
        <v>0.6382812499999998</v>
      </c>
      <c r="Y17" t="s">
        <v>649</v>
      </c>
    </row>
    <row r="18" spans="2:25" ht="17.25" x14ac:dyDescent="0.35">
      <c r="B18" s="53" t="s">
        <v>658</v>
      </c>
      <c r="C18" s="56"/>
      <c r="D18" s="54">
        <v>1</v>
      </c>
      <c r="E18" s="54">
        <v>0.03</v>
      </c>
      <c r="F18" s="54">
        <v>0</v>
      </c>
      <c r="G18" s="54">
        <v>0.23</v>
      </c>
      <c r="H18" s="54">
        <v>0.3</v>
      </c>
      <c r="I18" s="54">
        <v>1.5725</v>
      </c>
      <c r="J18" s="54">
        <v>-0.37060346719332798</v>
      </c>
      <c r="K18" s="54">
        <v>0.42939653280667101</v>
      </c>
      <c r="L18" s="54">
        <v>-5.0603467193328901E-2</v>
      </c>
      <c r="M18" s="54">
        <v>0.22939653280667099</v>
      </c>
      <c r="N18" s="54">
        <v>9.8793065613342099E-2</v>
      </c>
      <c r="O18" s="54">
        <v>0.45</v>
      </c>
      <c r="P18" s="54">
        <v>1.57249999999999</v>
      </c>
      <c r="Q18" s="54">
        <v>1.2925</v>
      </c>
      <c r="R18" s="54">
        <v>-0.12</v>
      </c>
      <c r="S18" s="54">
        <v>0.73</v>
      </c>
      <c r="T18" s="54">
        <v>0.28000000000000003</v>
      </c>
      <c r="U18" s="54">
        <v>0.7</v>
      </c>
      <c r="V18" s="54">
        <v>0.05</v>
      </c>
      <c r="W18" s="67">
        <f>+IF(SUM(R18:V18)=0,0,AVERAGEIF(R18:V18,"&lt;&gt;0"))</f>
        <v>0.32799999999999996</v>
      </c>
      <c r="X18" s="67">
        <f>AVERAGEIF(D18:V18,"&lt;&gt;0")</f>
        <v>0.46799328871333429</v>
      </c>
      <c r="Y18" t="s">
        <v>650</v>
      </c>
    </row>
    <row r="19" spans="2:25" ht="17.25" x14ac:dyDescent="0.35">
      <c r="B19" s="343" t="s">
        <v>634</v>
      </c>
      <c r="C19" s="56"/>
      <c r="D19" s="54">
        <v>0</v>
      </c>
      <c r="E19" s="54">
        <v>0</v>
      </c>
      <c r="F19" s="54">
        <v>0.25</v>
      </c>
      <c r="G19" s="54">
        <v>0.1</v>
      </c>
      <c r="H19" s="54">
        <v>0.05</v>
      </c>
      <c r="I19" s="54">
        <v>-0.25060346719332799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0.89</v>
      </c>
      <c r="P19" s="54">
        <v>0.74189653280667101</v>
      </c>
      <c r="Q19" s="54">
        <v>0.63</v>
      </c>
      <c r="R19" s="54">
        <v>0.13</v>
      </c>
      <c r="S19" s="54">
        <v>0.45999999999999902</v>
      </c>
      <c r="T19" s="54">
        <v>-0.12</v>
      </c>
      <c r="U19" s="54">
        <v>0.28000000000000003</v>
      </c>
      <c r="V19" s="54">
        <v>0</v>
      </c>
      <c r="W19" s="67">
        <f>+IF(SUM(R19:V19)=0,0,AVERAGEIF(R19:V19,"&lt;&gt;0"))</f>
        <v>0.18749999999999975</v>
      </c>
      <c r="X19" s="344">
        <f>AVERAGEIF(D19:V19,"&lt;&gt;0")</f>
        <v>0.28739027869212203</v>
      </c>
      <c r="Y19" t="s">
        <v>651</v>
      </c>
    </row>
    <row r="20" spans="2:25" ht="17.25" x14ac:dyDescent="0.35">
      <c r="B20" s="53" t="s">
        <v>645</v>
      </c>
      <c r="C20" s="56"/>
      <c r="D20" s="54">
        <v>0</v>
      </c>
      <c r="E20" s="54">
        <v>-0.200603467193328</v>
      </c>
      <c r="F20" s="54">
        <v>0.30939653280667101</v>
      </c>
      <c r="G20" s="54">
        <v>0.44</v>
      </c>
      <c r="H20" s="54">
        <v>0</v>
      </c>
      <c r="I20" s="54">
        <v>0.96</v>
      </c>
      <c r="J20" s="54">
        <v>0.88</v>
      </c>
      <c r="K20" s="54">
        <v>0.68</v>
      </c>
      <c r="L20" s="54">
        <v>-0.15060346719332801</v>
      </c>
      <c r="M20" s="54">
        <v>0.78499999999999903</v>
      </c>
      <c r="N20" s="54">
        <v>0.45499999999999902</v>
      </c>
      <c r="O20" s="54">
        <v>0.48</v>
      </c>
      <c r="P20" s="54">
        <v>0.74</v>
      </c>
      <c r="Q20" s="54">
        <v>0</v>
      </c>
      <c r="R20" s="54">
        <v>0.38</v>
      </c>
      <c r="S20" s="54">
        <v>-0.10060346719332799</v>
      </c>
      <c r="T20" s="54">
        <v>0.13</v>
      </c>
      <c r="U20" s="54">
        <v>-2.0603467193328898E-2</v>
      </c>
      <c r="V20" s="54">
        <v>-9.9999999999999895E-2</v>
      </c>
      <c r="W20" s="67">
        <f>+IF(SUM(R20:V20)=0,0,AVERAGEIF(R20:V20,"&lt;&gt;0"))</f>
        <v>5.7758613122668633E-2</v>
      </c>
      <c r="X20" s="67">
        <f>AVERAGEIF(D20:V20,"&lt;&gt;0")</f>
        <v>0.35418641650208477</v>
      </c>
      <c r="Y20" t="s">
        <v>652</v>
      </c>
    </row>
    <row r="21" spans="2:25" ht="17.25" x14ac:dyDescent="0.35">
      <c r="B21" s="343" t="s">
        <v>637</v>
      </c>
      <c r="C21" s="56"/>
      <c r="D21" s="54">
        <v>0.53249999999999997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4">
        <v>0</v>
      </c>
      <c r="R21" s="54">
        <v>0</v>
      </c>
      <c r="S21" s="54">
        <v>0</v>
      </c>
      <c r="T21" s="54">
        <v>0</v>
      </c>
      <c r="U21" s="54">
        <v>0</v>
      </c>
      <c r="V21" s="54">
        <v>0</v>
      </c>
      <c r="W21" s="67">
        <f>+IF(SUM(R21:V21)=0,0,AVERAGEIF(R21:V21,"&lt;&gt;0"))</f>
        <v>0</v>
      </c>
      <c r="X21" s="344">
        <f>AVERAGEIF(D21:V21,"&lt;&gt;0")</f>
        <v>0.53249999999999997</v>
      </c>
      <c r="Y21" t="s">
        <v>653</v>
      </c>
    </row>
    <row r="22" spans="2:25" ht="17.25" x14ac:dyDescent="0.35">
      <c r="B22" s="53" t="s">
        <v>639</v>
      </c>
      <c r="C22" s="56"/>
      <c r="D22" s="54">
        <v>0</v>
      </c>
      <c r="E22" s="54">
        <v>0</v>
      </c>
      <c r="F22" s="54">
        <v>0.18</v>
      </c>
      <c r="G22" s="54">
        <v>0</v>
      </c>
      <c r="H22" s="54">
        <v>9.9999999999999895E-2</v>
      </c>
      <c r="I22" s="54">
        <v>0.199396532806671</v>
      </c>
      <c r="J22" s="54">
        <v>-0.15</v>
      </c>
      <c r="K22" s="54">
        <v>1.0325</v>
      </c>
      <c r="L22" s="54">
        <v>0.26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67">
        <f>+IF(SUM(R22:V22)=0,0,AVERAGEIF(R22:V22,"&lt;&gt;0"))</f>
        <v>0</v>
      </c>
      <c r="X22" s="67">
        <f>AVERAGEIF(D22:V22,"&lt;&gt;0")</f>
        <v>0.27031608880111185</v>
      </c>
      <c r="Y22" t="s">
        <v>654</v>
      </c>
    </row>
    <row r="23" spans="2:25" ht="17.25" x14ac:dyDescent="0.35">
      <c r="B23" s="53" t="s">
        <v>640</v>
      </c>
      <c r="C23" s="56"/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-0.62650866798332205</v>
      </c>
      <c r="L23" s="54">
        <v>0.35</v>
      </c>
      <c r="M23" s="54">
        <v>0</v>
      </c>
      <c r="N23" s="54">
        <v>0.1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67">
        <f>+IF(SUM(R23:V23)=0,0,AVERAGEIF(R23:V23,"&lt;&gt;0"))</f>
        <v>0</v>
      </c>
      <c r="X23" s="67">
        <f>AVERAGEIF(D23:V23,"&lt;&gt;0")</f>
        <v>-5.8836222661107357E-2</v>
      </c>
      <c r="Y23" t="s">
        <v>655</v>
      </c>
    </row>
    <row r="24" spans="2:25" ht="17.25" x14ac:dyDescent="0.35">
      <c r="B24" s="53" t="s">
        <v>649</v>
      </c>
      <c r="C24" s="56"/>
      <c r="D24" s="54">
        <v>0.18</v>
      </c>
      <c r="E24" s="54">
        <v>0</v>
      </c>
      <c r="F24" s="54">
        <v>-0.25</v>
      </c>
      <c r="G24" s="54">
        <v>0</v>
      </c>
      <c r="H24" s="54">
        <v>0.18</v>
      </c>
      <c r="I24" s="54">
        <v>1.02</v>
      </c>
      <c r="J24" s="54">
        <v>-9.5603467193328906E-2</v>
      </c>
      <c r="K24" s="54">
        <v>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54">
        <v>0</v>
      </c>
      <c r="T24" s="54">
        <v>0</v>
      </c>
      <c r="U24" s="54">
        <v>0</v>
      </c>
      <c r="V24" s="54">
        <v>0</v>
      </c>
      <c r="W24" s="67">
        <f>+IF(SUM(R24:V24)=0,0,AVERAGEIF(R24:V24,"&lt;&gt;0"))</f>
        <v>0</v>
      </c>
      <c r="X24" s="67">
        <f>AVERAGEIF(D24:V24,"&lt;&gt;0")</f>
        <v>0.20687930656133419</v>
      </c>
      <c r="Y24" t="s">
        <v>656</v>
      </c>
    </row>
    <row r="25" spans="2:25" ht="17.25" x14ac:dyDescent="0.35">
      <c r="B25" s="53" t="s">
        <v>654</v>
      </c>
      <c r="C25" s="56"/>
      <c r="D25" s="54">
        <v>-0.151206934386657</v>
      </c>
      <c r="E25" s="54">
        <v>0.53</v>
      </c>
      <c r="F25" s="54">
        <v>0</v>
      </c>
      <c r="G25" s="54">
        <v>0</v>
      </c>
      <c r="H25" s="54">
        <v>0</v>
      </c>
      <c r="I25" s="54">
        <v>9.9999999999999895E-2</v>
      </c>
      <c r="J25" s="54">
        <v>0.26</v>
      </c>
      <c r="K25" s="54">
        <v>1.1825000000000001</v>
      </c>
      <c r="L25" s="54">
        <v>0.18</v>
      </c>
      <c r="M25" s="54">
        <v>0.13</v>
      </c>
      <c r="N25" s="54">
        <v>0.56000000000000005</v>
      </c>
      <c r="O25" s="54">
        <v>0</v>
      </c>
      <c r="P25" s="54">
        <v>0.2</v>
      </c>
      <c r="Q25" s="54">
        <v>0</v>
      </c>
      <c r="R25" s="54">
        <v>0</v>
      </c>
      <c r="S25" s="54">
        <v>0</v>
      </c>
      <c r="T25" s="54">
        <v>0</v>
      </c>
      <c r="U25" s="54">
        <v>0</v>
      </c>
      <c r="V25" s="54">
        <v>0</v>
      </c>
      <c r="W25" s="67">
        <f>+IF(SUM(R25:V25)=0,0,AVERAGEIF(R25:V25,"&lt;&gt;0"))</f>
        <v>0</v>
      </c>
      <c r="X25" s="67">
        <f>AVERAGEIF(D25:V25,"&lt;&gt;0")</f>
        <v>0.33236589617926038</v>
      </c>
      <c r="Y25" t="s">
        <v>657</v>
      </c>
    </row>
    <row r="26" spans="2:25" ht="17.25" x14ac:dyDescent="0.35">
      <c r="B26" s="53" t="s">
        <v>655</v>
      </c>
      <c r="C26" s="56"/>
      <c r="D26" s="54">
        <v>1.3625</v>
      </c>
      <c r="E26" s="54">
        <v>0.03</v>
      </c>
      <c r="F26" s="54">
        <v>1.2124999999999999</v>
      </c>
      <c r="G26" s="54">
        <v>-0.4</v>
      </c>
      <c r="H26" s="54">
        <v>-0.37120693438665697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54">
        <v>0</v>
      </c>
      <c r="P26" s="54">
        <v>0</v>
      </c>
      <c r="Q26" s="54">
        <v>0</v>
      </c>
      <c r="R26" s="54">
        <v>0</v>
      </c>
      <c r="S26" s="54">
        <v>0</v>
      </c>
      <c r="T26" s="54">
        <v>0</v>
      </c>
      <c r="U26" s="54">
        <v>0</v>
      </c>
      <c r="V26" s="54">
        <v>0</v>
      </c>
      <c r="W26" s="67">
        <f>+IF(SUM(R26:V26)=0,0,AVERAGEIF(R26:V26,"&lt;&gt;0"))</f>
        <v>0</v>
      </c>
      <c r="X26" s="67">
        <f>AVERAGEIF(D26:V26,"&lt;&gt;0")</f>
        <v>0.36675861312266866</v>
      </c>
      <c r="Y26" t="s">
        <v>658</v>
      </c>
    </row>
    <row r="27" spans="2:25" ht="17.25" x14ac:dyDescent="0.35">
      <c r="B27" s="53" t="s">
        <v>657</v>
      </c>
      <c r="C27" s="56"/>
      <c r="D27" s="54">
        <v>0</v>
      </c>
      <c r="E27" s="54">
        <v>0</v>
      </c>
      <c r="F27" s="54">
        <v>0.32999999999999902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54">
        <v>0</v>
      </c>
      <c r="P27" s="54">
        <v>0</v>
      </c>
      <c r="Q27" s="54">
        <v>0</v>
      </c>
      <c r="R27" s="54">
        <v>0</v>
      </c>
      <c r="S27" s="54">
        <v>0</v>
      </c>
      <c r="T27" s="54">
        <v>0</v>
      </c>
      <c r="U27" s="54">
        <v>0</v>
      </c>
      <c r="V27" s="54">
        <v>0</v>
      </c>
      <c r="W27" s="67">
        <f>+IF(SUM(R27:V27)=0,0,AVERAGEIF(R27:V27,"&lt;&gt;0"))</f>
        <v>0</v>
      </c>
      <c r="X27" s="67">
        <f>AVERAGEIF(D27:V27,"&lt;&gt;0")</f>
        <v>0.32999999999999902</v>
      </c>
      <c r="Y27" t="s">
        <v>659</v>
      </c>
    </row>
  </sheetData>
  <sortState xmlns:xlrd2="http://schemas.microsoft.com/office/spreadsheetml/2017/richdata2" ref="B2:X27">
    <sortCondition descending="1" ref="W2:W27"/>
  </sortState>
  <conditionalFormatting sqref="A1:C1 W1:X1">
    <cfRule type="cellIs" dxfId="1" priority="10" operator="equal">
      <formula>0</formula>
    </cfRule>
  </conditionalFormatting>
  <conditionalFormatting sqref="B2:C27">
    <cfRule type="colorScale" priority="29">
      <colorScale>
        <cfvo type="min"/>
        <cfvo type="max"/>
        <color rgb="FFFCFCFF"/>
        <color rgb="FF63BE7B"/>
      </colorScale>
    </cfRule>
  </conditionalFormatting>
  <conditionalFormatting sqref="B2:X27">
    <cfRule type="cellIs" dxfId="0" priority="12" operator="equal">
      <formula>0</formula>
    </cfRule>
  </conditionalFormatting>
  <conditionalFormatting sqref="D2:V27">
    <cfRule type="colorScale" priority="27">
      <colorScale>
        <cfvo type="min"/>
        <cfvo type="max"/>
        <color rgb="FFFCFCFF"/>
        <color rgb="FFFFCD00"/>
      </colorScale>
    </cfRule>
  </conditionalFormatting>
  <conditionalFormatting sqref="W1:X1 A1:C1">
    <cfRule type="colorScale" priority="11">
      <colorScale>
        <cfvo type="min"/>
        <cfvo type="max"/>
        <color rgb="FFFCFCFF"/>
        <color rgb="FF63BE7B"/>
      </colorScale>
    </cfRule>
  </conditionalFormatting>
  <conditionalFormatting sqref="W2:X27">
    <cfRule type="colorScale" priority="31">
      <colorScale>
        <cfvo type="min"/>
        <cfvo type="max"/>
        <color rgb="FFFCFCFF"/>
        <color rgb="FFFFCD00"/>
      </colorScale>
    </cfRule>
  </conditionalFormatting>
  <pageMargins left="0.25" right="0.25" top="0.75" bottom="0.75" header="0.3" footer="0.3"/>
  <pageSetup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577B-31AE-496D-86C1-B55309D58E9E}">
  <dimension ref="A1:E6"/>
  <sheetViews>
    <sheetView workbookViewId="0">
      <selection activeCell="C6" sqref="C6"/>
    </sheetView>
  </sheetViews>
  <sheetFormatPr defaultRowHeight="15" x14ac:dyDescent="0.25"/>
  <cols>
    <col min="1" max="1" width="17.28515625" bestFit="1" customWidth="1"/>
    <col min="2" max="2" width="7.5703125" bestFit="1" customWidth="1"/>
    <col min="3" max="3" width="7.42578125" bestFit="1" customWidth="1"/>
    <col min="4" max="4" width="6.7109375" bestFit="1" customWidth="1"/>
  </cols>
  <sheetData>
    <row r="1" spans="1:5" x14ac:dyDescent="0.25">
      <c r="A1" s="1"/>
      <c r="B1" s="2" t="s">
        <v>178</v>
      </c>
      <c r="C1" s="2" t="s">
        <v>179</v>
      </c>
      <c r="D1" s="2"/>
    </row>
    <row r="2" spans="1:5" x14ac:dyDescent="0.25">
      <c r="A2" s="1"/>
      <c r="B2" s="2" t="s">
        <v>180</v>
      </c>
      <c r="C2" s="2" t="s">
        <v>181</v>
      </c>
      <c r="D2" s="2" t="s">
        <v>182</v>
      </c>
      <c r="E2" s="2" t="s">
        <v>708</v>
      </c>
    </row>
    <row r="3" spans="1:5" x14ac:dyDescent="0.25">
      <c r="A3" s="1" t="s">
        <v>183</v>
      </c>
      <c r="B3" s="2" t="s">
        <v>184</v>
      </c>
      <c r="C3" s="2" t="s">
        <v>185</v>
      </c>
      <c r="D3" s="2"/>
      <c r="E3" t="s">
        <v>713</v>
      </c>
    </row>
    <row r="4" spans="1:5" x14ac:dyDescent="0.25">
      <c r="A4" s="1" t="s">
        <v>186</v>
      </c>
      <c r="B4" s="2" t="s">
        <v>187</v>
      </c>
      <c r="C4" s="2" t="s">
        <v>188</v>
      </c>
      <c r="D4" s="2"/>
      <c r="E4" t="s">
        <v>707</v>
      </c>
    </row>
    <row r="5" spans="1:5" x14ac:dyDescent="0.25">
      <c r="A5" s="1" t="s">
        <v>189</v>
      </c>
      <c r="B5" s="2" t="s">
        <v>190</v>
      </c>
      <c r="C5" s="2" t="s">
        <v>191</v>
      </c>
      <c r="D5" s="2"/>
      <c r="E5" s="2" t="s">
        <v>714</v>
      </c>
    </row>
    <row r="6" spans="1:5" x14ac:dyDescent="0.25">
      <c r="A6" s="1" t="s">
        <v>192</v>
      </c>
      <c r="B6" s="2" t="s">
        <v>193</v>
      </c>
      <c r="C6" s="2" t="s">
        <v>194</v>
      </c>
      <c r="D6" s="2" t="s">
        <v>195</v>
      </c>
      <c r="E6" t="s">
        <v>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0CE8-ACA3-493F-8632-DCF94DBE3B94}">
  <sheetPr>
    <pageSetUpPr fitToPage="1"/>
  </sheetPr>
  <dimension ref="A1:Q25"/>
  <sheetViews>
    <sheetView topLeftCell="D1" workbookViewId="0">
      <selection activeCell="O8" sqref="O8:Q9"/>
    </sheetView>
  </sheetViews>
  <sheetFormatPr defaultRowHeight="15" x14ac:dyDescent="0.25"/>
  <cols>
    <col min="1" max="1" width="31.7109375" customWidth="1"/>
    <col min="2" max="4" width="6.5703125" style="4" customWidth="1"/>
    <col min="5" max="6" width="17.140625" customWidth="1"/>
    <col min="8" max="8" width="29.42578125" style="68" customWidth="1"/>
    <col min="9" max="9" width="13.42578125" style="69" bestFit="1" customWidth="1"/>
    <col min="10" max="10" width="12" style="69" bestFit="1" customWidth="1"/>
    <col min="11" max="11" width="13.42578125" style="69" bestFit="1" customWidth="1"/>
    <col min="12" max="12" width="12" style="69" bestFit="1" customWidth="1"/>
    <col min="13" max="13" width="17.5703125" style="68" customWidth="1"/>
    <col min="14" max="14" width="9.140625" style="68"/>
    <col min="15" max="15" width="40.85546875" bestFit="1" customWidth="1"/>
    <col min="16" max="16" width="11.85546875" bestFit="1" customWidth="1"/>
    <col min="17" max="17" width="40.85546875" bestFit="1" customWidth="1"/>
  </cols>
  <sheetData>
    <row r="1" spans="1:17" ht="35.25" x14ac:dyDescent="0.65">
      <c r="A1" s="330" t="s">
        <v>895</v>
      </c>
      <c r="B1" s="330"/>
      <c r="C1" s="330"/>
      <c r="D1" s="330"/>
      <c r="E1" s="330"/>
      <c r="F1" s="330"/>
    </row>
    <row r="2" spans="1:17" ht="22.5" x14ac:dyDescent="0.4">
      <c r="A2" s="273"/>
      <c r="B2" s="274" t="s">
        <v>605</v>
      </c>
      <c r="C2" s="274" t="s">
        <v>604</v>
      </c>
      <c r="D2" s="274" t="s">
        <v>603</v>
      </c>
      <c r="E2" s="274" t="s">
        <v>799</v>
      </c>
      <c r="F2" s="274" t="s">
        <v>780</v>
      </c>
    </row>
    <row r="3" spans="1:17" ht="22.5" x14ac:dyDescent="0.4">
      <c r="A3" s="275" t="s">
        <v>186</v>
      </c>
      <c r="B3" s="276">
        <v>49</v>
      </c>
      <c r="C3" s="276">
        <v>41</v>
      </c>
      <c r="D3" s="276">
        <v>4</v>
      </c>
      <c r="E3" s="276">
        <v>12</v>
      </c>
      <c r="F3" s="277">
        <v>14</v>
      </c>
    </row>
    <row r="4" spans="1:17" ht="22.5" x14ac:dyDescent="0.4">
      <c r="A4" s="278" t="s">
        <v>189</v>
      </c>
      <c r="B4" s="279">
        <v>49</v>
      </c>
      <c r="C4" s="279">
        <v>61</v>
      </c>
      <c r="D4" s="279">
        <v>2</v>
      </c>
      <c r="E4" s="279">
        <v>11</v>
      </c>
      <c r="F4" s="280">
        <v>17</v>
      </c>
    </row>
    <row r="5" spans="1:17" ht="22.5" x14ac:dyDescent="0.4">
      <c r="A5" s="281" t="s">
        <v>183</v>
      </c>
      <c r="B5" s="101">
        <v>1</v>
      </c>
      <c r="C5" s="101">
        <v>5</v>
      </c>
      <c r="D5" s="101">
        <v>0</v>
      </c>
      <c r="E5" s="101">
        <v>0</v>
      </c>
      <c r="F5" s="282">
        <v>1</v>
      </c>
    </row>
    <row r="6" spans="1:17" ht="22.5" x14ac:dyDescent="0.4">
      <c r="A6" s="283" t="s">
        <v>803</v>
      </c>
      <c r="B6" s="284">
        <v>0</v>
      </c>
      <c r="C6" s="284">
        <v>0</v>
      </c>
      <c r="D6" s="284">
        <v>0</v>
      </c>
      <c r="E6" s="284">
        <v>0</v>
      </c>
      <c r="F6" s="285">
        <v>0</v>
      </c>
    </row>
    <row r="8" spans="1:17" ht="50.25" x14ac:dyDescent="0.85">
      <c r="H8" s="332" t="s">
        <v>890</v>
      </c>
      <c r="I8" s="332"/>
      <c r="J8" s="332"/>
      <c r="K8" s="332"/>
      <c r="L8" s="332"/>
      <c r="M8" s="332"/>
      <c r="O8" s="331" t="s">
        <v>885</v>
      </c>
      <c r="P8" s="331"/>
      <c r="Q8" s="331"/>
    </row>
    <row r="9" spans="1:17" ht="39.75" x14ac:dyDescent="0.7">
      <c r="H9" s="264"/>
      <c r="I9" s="288" t="s">
        <v>801</v>
      </c>
      <c r="J9" s="289" t="s">
        <v>785</v>
      </c>
      <c r="K9" s="290" t="s">
        <v>804</v>
      </c>
      <c r="L9" s="291" t="s">
        <v>803</v>
      </c>
      <c r="M9" s="265" t="s">
        <v>891</v>
      </c>
      <c r="O9" s="300" t="s">
        <v>186</v>
      </c>
      <c r="P9" s="301" t="s">
        <v>822</v>
      </c>
      <c r="Q9" s="302" t="s">
        <v>189</v>
      </c>
    </row>
    <row r="10" spans="1:17" ht="22.5" x14ac:dyDescent="0.4">
      <c r="H10" s="292" t="s">
        <v>826</v>
      </c>
      <c r="I10" s="293" t="s">
        <v>800</v>
      </c>
      <c r="J10" s="294" t="s">
        <v>805</v>
      </c>
      <c r="K10" s="294" t="s">
        <v>806</v>
      </c>
      <c r="L10" s="295" t="s">
        <v>807</v>
      </c>
      <c r="M10" s="286" t="s">
        <v>889</v>
      </c>
    </row>
    <row r="11" spans="1:17" ht="22.5" x14ac:dyDescent="0.4">
      <c r="H11" s="296" t="s">
        <v>189</v>
      </c>
      <c r="I11" s="266" t="s">
        <v>808</v>
      </c>
      <c r="J11" s="268" t="s">
        <v>800</v>
      </c>
      <c r="K11" s="266" t="s">
        <v>809</v>
      </c>
      <c r="L11" s="267" t="s">
        <v>810</v>
      </c>
      <c r="M11" s="286" t="s">
        <v>892</v>
      </c>
    </row>
    <row r="12" spans="1:17" ht="22.5" x14ac:dyDescent="0.4">
      <c r="H12" s="297" t="s">
        <v>802</v>
      </c>
      <c r="I12" s="266" t="s">
        <v>811</v>
      </c>
      <c r="J12" s="266" t="s">
        <v>812</v>
      </c>
      <c r="K12" s="268" t="s">
        <v>800</v>
      </c>
      <c r="L12" s="267" t="s">
        <v>813</v>
      </c>
      <c r="M12" s="286" t="s">
        <v>896</v>
      </c>
    </row>
    <row r="13" spans="1:17" ht="22.5" x14ac:dyDescent="0.4">
      <c r="H13" s="298" t="s">
        <v>803</v>
      </c>
      <c r="I13" s="269" t="s">
        <v>814</v>
      </c>
      <c r="J13" s="269" t="s">
        <v>886</v>
      </c>
      <c r="K13" s="269" t="s">
        <v>815</v>
      </c>
      <c r="L13" s="270" t="s">
        <v>800</v>
      </c>
      <c r="M13" s="287" t="s">
        <v>893</v>
      </c>
    </row>
    <row r="14" spans="1:17" ht="21" x14ac:dyDescent="0.4">
      <c r="B14"/>
      <c r="C14"/>
      <c r="D14"/>
      <c r="H14"/>
      <c r="I14"/>
      <c r="J14"/>
      <c r="K14"/>
      <c r="L14"/>
      <c r="M14" s="81"/>
      <c r="N14"/>
    </row>
    <row r="15" spans="1:17" ht="21" x14ac:dyDescent="0.4">
      <c r="B15"/>
      <c r="C15"/>
      <c r="D15"/>
      <c r="H15"/>
      <c r="I15"/>
      <c r="J15"/>
      <c r="K15"/>
      <c r="L15"/>
      <c r="M15" s="81"/>
      <c r="N15"/>
    </row>
    <row r="16" spans="1:17" ht="21" x14ac:dyDescent="0.4">
      <c r="H16" s="19"/>
      <c r="I16" s="81"/>
      <c r="J16" s="81"/>
      <c r="K16" s="81"/>
      <c r="L16" s="81"/>
      <c r="M16" s="81"/>
    </row>
    <row r="17" spans="8:13" ht="35.25" x14ac:dyDescent="0.65">
      <c r="H17" s="332" t="s">
        <v>884</v>
      </c>
      <c r="I17" s="332"/>
      <c r="J17" s="332"/>
      <c r="K17" s="332"/>
      <c r="L17" s="332"/>
      <c r="M17" s="332"/>
    </row>
    <row r="18" spans="8:13" ht="22.5" x14ac:dyDescent="0.4">
      <c r="H18" s="264"/>
      <c r="I18" s="288" t="s">
        <v>801</v>
      </c>
      <c r="J18" s="289" t="s">
        <v>785</v>
      </c>
      <c r="K18" s="290" t="s">
        <v>804</v>
      </c>
      <c r="L18" s="291" t="s">
        <v>803</v>
      </c>
      <c r="M18" s="265" t="s">
        <v>891</v>
      </c>
    </row>
    <row r="19" spans="8:13" ht="22.5" x14ac:dyDescent="0.4">
      <c r="H19" s="292" t="s">
        <v>826</v>
      </c>
      <c r="I19" s="293" t="s">
        <v>800</v>
      </c>
      <c r="J19" s="294" t="s">
        <v>820</v>
      </c>
      <c r="K19" s="294" t="s">
        <v>817</v>
      </c>
      <c r="L19" s="299" t="s">
        <v>800</v>
      </c>
      <c r="M19" s="271" t="s">
        <v>894</v>
      </c>
    </row>
    <row r="20" spans="8:13" ht="22.5" x14ac:dyDescent="0.4">
      <c r="H20" s="296" t="s">
        <v>189</v>
      </c>
      <c r="I20" s="266" t="s">
        <v>821</v>
      </c>
      <c r="J20" s="268" t="s">
        <v>800</v>
      </c>
      <c r="K20" s="266" t="s">
        <v>819</v>
      </c>
      <c r="L20" s="271" t="s">
        <v>800</v>
      </c>
      <c r="M20" s="271" t="s">
        <v>887</v>
      </c>
    </row>
    <row r="21" spans="8:13" ht="22.5" x14ac:dyDescent="0.4">
      <c r="H21" s="297" t="s">
        <v>802</v>
      </c>
      <c r="I21" s="266" t="s">
        <v>816</v>
      </c>
      <c r="J21" s="266" t="s">
        <v>818</v>
      </c>
      <c r="K21" s="268" t="s">
        <v>800</v>
      </c>
      <c r="L21" s="271" t="s">
        <v>800</v>
      </c>
      <c r="M21" s="271" t="s">
        <v>888</v>
      </c>
    </row>
    <row r="22" spans="8:13" ht="22.5" x14ac:dyDescent="0.4">
      <c r="H22" s="298" t="s">
        <v>803</v>
      </c>
      <c r="I22" s="272" t="s">
        <v>800</v>
      </c>
      <c r="J22" s="272" t="s">
        <v>800</v>
      </c>
      <c r="K22" s="272" t="s">
        <v>800</v>
      </c>
      <c r="L22" s="270" t="s">
        <v>800</v>
      </c>
      <c r="M22" s="270" t="s">
        <v>800</v>
      </c>
    </row>
    <row r="23" spans="8:13" ht="21" x14ac:dyDescent="0.4">
      <c r="H23" s="19"/>
      <c r="I23" s="81"/>
      <c r="J23" s="81"/>
      <c r="K23" s="81"/>
      <c r="L23" s="81"/>
    </row>
    <row r="24" spans="8:13" ht="21" x14ac:dyDescent="0.4">
      <c r="K24" s="81"/>
      <c r="L24" s="81"/>
    </row>
    <row r="25" spans="8:13" ht="21" x14ac:dyDescent="0.4">
      <c r="K25" s="81"/>
      <c r="L25" s="81"/>
    </row>
  </sheetData>
  <mergeCells count="4">
    <mergeCell ref="A1:F1"/>
    <mergeCell ref="O8:Q8"/>
    <mergeCell ref="H8:M8"/>
    <mergeCell ref="H17:M17"/>
  </mergeCells>
  <conditionalFormatting sqref="A3:A4 A4:F4 O8:O9 H17:H20">
    <cfRule type="containsText" dxfId="61" priority="40" operator="containsText" text="Ferris State">
      <formula>NOT(ISERROR(SEARCH("Ferris State",A3)))</formula>
    </cfRule>
    <cfRule type="containsText" dxfId="60" priority="41" operator="containsText" text="Michigan Tech">
      <formula>NOT(ISERROR(SEARCH("Michigan Tech",A3)))</formula>
    </cfRule>
    <cfRule type="containsText" dxfId="59" priority="42" operator="containsText" text="Michigan State">
      <formula>NOT(ISERROR(SEARCH("Michigan State",A3)))</formula>
    </cfRule>
  </conditionalFormatting>
  <conditionalFormatting sqref="B3:F3">
    <cfRule type="containsText" dxfId="58" priority="37" operator="containsText" text="Ferris State">
      <formula>NOT(ISERROR(SEARCH("Ferris State",B3)))</formula>
    </cfRule>
    <cfRule type="containsText" dxfId="57" priority="38" operator="containsText" text="Michigan Tech">
      <formula>NOT(ISERROR(SEARCH("Michigan Tech",B3)))</formula>
    </cfRule>
    <cfRule type="containsText" dxfId="56" priority="39" operator="containsText" text="Michigan State">
      <formula>NOT(ISERROR(SEARCH("Michigan State",B3)))</formula>
    </cfRule>
  </conditionalFormatting>
  <conditionalFormatting sqref="H8:H11">
    <cfRule type="containsText" dxfId="55" priority="4" operator="containsText" text="Ferris State">
      <formula>NOT(ISERROR(SEARCH("Ferris State",H8)))</formula>
    </cfRule>
    <cfRule type="containsText" dxfId="54" priority="5" operator="containsText" text="Michigan Tech">
      <formula>NOT(ISERROR(SEARCH("Michigan Tech",H8)))</formula>
    </cfRule>
    <cfRule type="containsText" dxfId="53" priority="6" operator="containsText" text="Michigan State">
      <formula>NOT(ISERROR(SEARCH("Michigan State",H8)))</formula>
    </cfRule>
  </conditionalFormatting>
  <conditionalFormatting sqref="I9:J9 P9:Q9 I18:J18">
    <cfRule type="containsText" dxfId="52" priority="10" operator="containsText" text="Ferris State">
      <formula>NOT(ISERROR(SEARCH("Ferris State",I9)))</formula>
    </cfRule>
    <cfRule type="containsText" dxfId="51" priority="11" operator="containsText" text="Michigan Tech">
      <formula>NOT(ISERROR(SEARCH("Michigan Tech",I9)))</formula>
    </cfRule>
    <cfRule type="containsText" dxfId="50" priority="12" operator="containsText" text="Michigan State">
      <formula>NOT(ISERROR(SEARCH("Michigan State",I9)))</formula>
    </cfRule>
  </conditionalFormatting>
  <conditionalFormatting sqref="I10:L13 H16:L16 I19:L22 H23:L23 K24:L25">
    <cfRule type="containsText" dxfId="49" priority="22" operator="containsText" text="Ferris State">
      <formula>NOT(ISERROR(SEARCH("Ferris State",H10)))</formula>
    </cfRule>
    <cfRule type="containsText" dxfId="48" priority="23" operator="containsText" text="Michigan Tech">
      <formula>NOT(ISERROR(SEARCH("Michigan Tech",H10)))</formula>
    </cfRule>
    <cfRule type="containsText" dxfId="47" priority="24" operator="containsText" text="Michigan State">
      <formula>NOT(ISERROR(SEARCH("Michigan State",H10)))</formula>
    </cfRule>
  </conditionalFormatting>
  <conditionalFormatting sqref="M9:M16 M18:M22">
    <cfRule type="containsText" dxfId="46" priority="1" operator="containsText" text="Ferris State">
      <formula>NOT(ISERROR(SEARCH("Ferris State",M9)))</formula>
    </cfRule>
    <cfRule type="containsText" dxfId="45" priority="2" operator="containsText" text="Michigan Tech">
      <formula>NOT(ISERROR(SEARCH("Michigan Tech",M9)))</formula>
    </cfRule>
    <cfRule type="containsText" dxfId="44" priority="3" operator="containsText" text="Michigan State">
      <formula>NOT(ISERROR(SEARCH("Michigan State",M9)))</formula>
    </cfRule>
  </conditionalFormatting>
  <pageMargins left="0.25" right="0.25" top="0.75" bottom="0.75" header="0.3" footer="0.3"/>
  <pageSetup paperSize="6" scale="3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DD27-B3E5-4A93-B0A1-0CAF4D186259}">
  <sheetPr>
    <pageSetUpPr fitToPage="1"/>
  </sheetPr>
  <dimension ref="A1:F59"/>
  <sheetViews>
    <sheetView topLeftCell="A12" workbookViewId="0">
      <selection sqref="A1:F59"/>
    </sheetView>
  </sheetViews>
  <sheetFormatPr defaultRowHeight="14.25" x14ac:dyDescent="0.3"/>
  <cols>
    <col min="1" max="1" width="5.5703125" style="71" bestFit="1" customWidth="1"/>
    <col min="2" max="2" width="15.7109375" style="72" bestFit="1" customWidth="1"/>
    <col min="3" max="3" width="15.85546875" style="72" bestFit="1" customWidth="1"/>
    <col min="4" max="4" width="17.42578125" style="72" customWidth="1"/>
    <col min="5" max="5" width="15.85546875" style="72" bestFit="1" customWidth="1"/>
    <col min="6" max="6" width="18.5703125" style="72" bestFit="1" customWidth="1"/>
    <col min="7" max="16384" width="9.140625" style="74"/>
  </cols>
  <sheetData>
    <row r="1" spans="1:6" s="73" customFormat="1" x14ac:dyDescent="0.3">
      <c r="A1" s="70" t="s">
        <v>720</v>
      </c>
      <c r="B1" s="70" t="s">
        <v>196</v>
      </c>
      <c r="C1" s="70" t="s">
        <v>197</v>
      </c>
      <c r="D1" s="70" t="s">
        <v>787</v>
      </c>
      <c r="E1" s="70" t="s">
        <v>788</v>
      </c>
      <c r="F1" s="70" t="s">
        <v>825</v>
      </c>
    </row>
    <row r="2" spans="1:6" x14ac:dyDescent="0.3">
      <c r="A2" s="71">
        <v>2022</v>
      </c>
      <c r="B2" s="72" t="s">
        <v>198</v>
      </c>
      <c r="C2" s="72" t="s">
        <v>183</v>
      </c>
      <c r="D2" s="72" t="s">
        <v>189</v>
      </c>
      <c r="E2" s="72" t="s">
        <v>186</v>
      </c>
      <c r="F2" s="72" t="s">
        <v>199</v>
      </c>
    </row>
    <row r="3" spans="1:6" s="33" customFormat="1" ht="11.25" customHeight="1" x14ac:dyDescent="0.25">
      <c r="A3" s="80">
        <v>2021</v>
      </c>
      <c r="B3" s="75"/>
      <c r="C3" s="75"/>
      <c r="D3" s="76" t="s">
        <v>823</v>
      </c>
      <c r="E3" s="75"/>
      <c r="F3" s="75"/>
    </row>
    <row r="4" spans="1:6" s="79" customFormat="1" ht="11.25" customHeight="1" x14ac:dyDescent="0.25">
      <c r="A4" s="80">
        <v>2020</v>
      </c>
      <c r="B4" s="77"/>
      <c r="C4" s="77"/>
      <c r="D4" s="78" t="s">
        <v>200</v>
      </c>
      <c r="E4" s="77"/>
      <c r="F4" s="77"/>
    </row>
    <row r="5" spans="1:6" s="33" customFormat="1" ht="11.25" customHeight="1" x14ac:dyDescent="0.25">
      <c r="A5" s="80">
        <v>2019</v>
      </c>
      <c r="B5" s="34" t="s">
        <v>189</v>
      </c>
      <c r="C5" s="34" t="s">
        <v>201</v>
      </c>
      <c r="D5" s="34" t="s">
        <v>186</v>
      </c>
      <c r="E5" s="34" t="s">
        <v>183</v>
      </c>
      <c r="F5" s="34" t="s">
        <v>202</v>
      </c>
    </row>
    <row r="6" spans="1:6" s="33" customFormat="1" ht="11.25" customHeight="1" x14ac:dyDescent="0.25">
      <c r="A6" s="80">
        <v>2018</v>
      </c>
      <c r="B6" s="34" t="s">
        <v>203</v>
      </c>
      <c r="C6" s="34" t="s">
        <v>189</v>
      </c>
      <c r="D6" s="34" t="s">
        <v>201</v>
      </c>
      <c r="E6" s="34" t="s">
        <v>186</v>
      </c>
      <c r="F6" s="34" t="s">
        <v>204</v>
      </c>
    </row>
    <row r="7" spans="1:6" s="33" customFormat="1" ht="11.25" customHeight="1" x14ac:dyDescent="0.25">
      <c r="A7" s="80">
        <v>2017</v>
      </c>
      <c r="B7" s="34" t="s">
        <v>205</v>
      </c>
      <c r="C7" s="34" t="s">
        <v>189</v>
      </c>
      <c r="D7" s="34" t="s">
        <v>201</v>
      </c>
      <c r="E7" s="34" t="s">
        <v>186</v>
      </c>
      <c r="F7" s="34" t="s">
        <v>206</v>
      </c>
    </row>
    <row r="8" spans="1:6" s="33" customFormat="1" ht="11.25" customHeight="1" x14ac:dyDescent="0.25">
      <c r="A8" s="80">
        <v>2016</v>
      </c>
      <c r="B8" s="34" t="s">
        <v>198</v>
      </c>
      <c r="C8" s="34" t="s">
        <v>189</v>
      </c>
      <c r="D8" s="34" t="s">
        <v>201</v>
      </c>
      <c r="E8" s="34" t="s">
        <v>186</v>
      </c>
      <c r="F8" s="34" t="s">
        <v>207</v>
      </c>
    </row>
    <row r="9" spans="1:6" s="33" customFormat="1" ht="11.25" customHeight="1" x14ac:dyDescent="0.25">
      <c r="A9" s="80">
        <v>2015</v>
      </c>
      <c r="B9" s="34" t="s">
        <v>201</v>
      </c>
      <c r="C9" s="34" t="s">
        <v>189</v>
      </c>
      <c r="D9" s="34" t="s">
        <v>208</v>
      </c>
      <c r="E9" s="34" t="s">
        <v>186</v>
      </c>
      <c r="F9" s="34" t="s">
        <v>209</v>
      </c>
    </row>
    <row r="10" spans="1:6" s="33" customFormat="1" ht="11.25" customHeight="1" x14ac:dyDescent="0.25">
      <c r="A10" s="80">
        <v>2014</v>
      </c>
      <c r="B10" s="34" t="s">
        <v>201</v>
      </c>
      <c r="C10" s="34" t="s">
        <v>186</v>
      </c>
      <c r="D10" s="34" t="s">
        <v>189</v>
      </c>
      <c r="E10" s="34" t="s">
        <v>183</v>
      </c>
      <c r="F10" s="34" t="s">
        <v>210</v>
      </c>
    </row>
    <row r="11" spans="1:6" s="33" customFormat="1" ht="11.25" customHeight="1" x14ac:dyDescent="0.25">
      <c r="A11" s="80">
        <v>2013</v>
      </c>
      <c r="B11" s="34" t="s">
        <v>198</v>
      </c>
      <c r="C11" s="34" t="s">
        <v>189</v>
      </c>
      <c r="D11" s="34" t="s">
        <v>186</v>
      </c>
      <c r="E11" s="34" t="s">
        <v>201</v>
      </c>
      <c r="F11" s="34" t="s">
        <v>211</v>
      </c>
    </row>
    <row r="12" spans="1:6" s="33" customFormat="1" ht="11.25" customHeight="1" x14ac:dyDescent="0.25">
      <c r="A12" s="80">
        <v>2012</v>
      </c>
      <c r="B12" s="34" t="s">
        <v>189</v>
      </c>
      <c r="C12" s="34" t="s">
        <v>198</v>
      </c>
      <c r="D12" s="34" t="s">
        <v>201</v>
      </c>
      <c r="E12" s="34" t="s">
        <v>186</v>
      </c>
      <c r="F12" s="34" t="s">
        <v>212</v>
      </c>
    </row>
    <row r="13" spans="1:6" s="33" customFormat="1" ht="11.25" customHeight="1" x14ac:dyDescent="0.25">
      <c r="A13" s="80">
        <v>2011</v>
      </c>
      <c r="B13" s="34" t="s">
        <v>201</v>
      </c>
      <c r="C13" s="34" t="s">
        <v>186</v>
      </c>
      <c r="D13" s="34" t="s">
        <v>213</v>
      </c>
      <c r="E13" s="34" t="s">
        <v>189</v>
      </c>
      <c r="F13" s="34" t="s">
        <v>214</v>
      </c>
    </row>
    <row r="14" spans="1:6" s="33" customFormat="1" ht="11.25" customHeight="1" x14ac:dyDescent="0.25">
      <c r="A14" s="80">
        <v>2010</v>
      </c>
      <c r="B14" s="34" t="s">
        <v>201</v>
      </c>
      <c r="C14" s="34" t="s">
        <v>215</v>
      </c>
      <c r="D14" s="34" t="s">
        <v>186</v>
      </c>
      <c r="E14" s="34" t="s">
        <v>189</v>
      </c>
      <c r="F14" s="34" t="s">
        <v>216</v>
      </c>
    </row>
    <row r="15" spans="1:6" s="33" customFormat="1" ht="11.25" customHeight="1" x14ac:dyDescent="0.25">
      <c r="A15" s="80">
        <v>2009</v>
      </c>
      <c r="B15" s="34" t="s">
        <v>186</v>
      </c>
      <c r="C15" s="34" t="s">
        <v>217</v>
      </c>
      <c r="D15" s="34" t="s">
        <v>201</v>
      </c>
      <c r="E15" s="34" t="s">
        <v>189</v>
      </c>
      <c r="F15" s="34" t="s">
        <v>218</v>
      </c>
    </row>
    <row r="16" spans="1:6" s="33" customFormat="1" ht="11.25" customHeight="1" x14ac:dyDescent="0.25">
      <c r="A16" s="80">
        <v>2008</v>
      </c>
      <c r="B16" s="34" t="s">
        <v>201</v>
      </c>
      <c r="C16" s="34" t="s">
        <v>186</v>
      </c>
      <c r="D16" s="34" t="s">
        <v>189</v>
      </c>
      <c r="E16" s="34" t="s">
        <v>219</v>
      </c>
      <c r="F16" s="34" t="s">
        <v>220</v>
      </c>
    </row>
    <row r="17" spans="1:6" s="33" customFormat="1" ht="11.25" customHeight="1" x14ac:dyDescent="0.25">
      <c r="A17" s="80">
        <v>2007</v>
      </c>
      <c r="B17" s="34" t="s">
        <v>201</v>
      </c>
      <c r="C17" s="34" t="s">
        <v>189</v>
      </c>
      <c r="D17" s="34" t="s">
        <v>789</v>
      </c>
      <c r="E17" s="34" t="s">
        <v>186</v>
      </c>
      <c r="F17" s="34" t="s">
        <v>221</v>
      </c>
    </row>
    <row r="18" spans="1:6" s="33" customFormat="1" ht="11.25" customHeight="1" x14ac:dyDescent="0.25">
      <c r="A18" s="80">
        <v>2006</v>
      </c>
      <c r="B18" s="34" t="s">
        <v>186</v>
      </c>
      <c r="C18" s="34" t="s">
        <v>201</v>
      </c>
      <c r="D18" s="34" t="s">
        <v>222</v>
      </c>
      <c r="E18" s="34" t="s">
        <v>189</v>
      </c>
      <c r="F18" s="34" t="s">
        <v>223</v>
      </c>
    </row>
    <row r="19" spans="1:6" s="33" customFormat="1" ht="11.25" customHeight="1" x14ac:dyDescent="0.25">
      <c r="A19" s="80">
        <v>2005</v>
      </c>
      <c r="B19" s="34" t="s">
        <v>215</v>
      </c>
      <c r="C19" s="34" t="s">
        <v>186</v>
      </c>
      <c r="D19" s="34" t="s">
        <v>201</v>
      </c>
      <c r="E19" s="34" t="s">
        <v>189</v>
      </c>
      <c r="F19" s="34" t="s">
        <v>224</v>
      </c>
    </row>
    <row r="20" spans="1:6" s="33" customFormat="1" ht="11.25" customHeight="1" x14ac:dyDescent="0.25">
      <c r="A20" s="80">
        <v>2004</v>
      </c>
      <c r="B20" s="34" t="s">
        <v>186</v>
      </c>
      <c r="C20" s="34" t="s">
        <v>201</v>
      </c>
      <c r="D20" s="34" t="s">
        <v>225</v>
      </c>
      <c r="E20" s="34" t="s">
        <v>189</v>
      </c>
      <c r="F20" s="34" t="s">
        <v>226</v>
      </c>
    </row>
    <row r="21" spans="1:6" s="33" customFormat="1" ht="11.25" customHeight="1" x14ac:dyDescent="0.25">
      <c r="A21" s="80">
        <v>2003</v>
      </c>
      <c r="B21" s="34" t="s">
        <v>213</v>
      </c>
      <c r="C21" s="34" t="s">
        <v>186</v>
      </c>
      <c r="D21" s="34" t="s">
        <v>201</v>
      </c>
      <c r="E21" s="34" t="s">
        <v>189</v>
      </c>
      <c r="F21" s="34" t="s">
        <v>227</v>
      </c>
    </row>
    <row r="22" spans="1:6" s="33" customFormat="1" ht="11.25" customHeight="1" x14ac:dyDescent="0.25">
      <c r="A22" s="80">
        <v>2002</v>
      </c>
      <c r="B22" s="34" t="s">
        <v>228</v>
      </c>
      <c r="C22" s="34" t="s">
        <v>201</v>
      </c>
      <c r="D22" s="34" t="s">
        <v>186</v>
      </c>
      <c r="E22" s="34" t="s">
        <v>189</v>
      </c>
      <c r="F22" s="34" t="s">
        <v>229</v>
      </c>
    </row>
    <row r="23" spans="1:6" s="33" customFormat="1" ht="11.25" customHeight="1" x14ac:dyDescent="0.25">
      <c r="A23" s="80">
        <v>2001</v>
      </c>
      <c r="B23" s="34" t="s">
        <v>219</v>
      </c>
      <c r="C23" s="34" t="s">
        <v>186</v>
      </c>
      <c r="D23" s="34" t="s">
        <v>201</v>
      </c>
      <c r="E23" s="34" t="s">
        <v>189</v>
      </c>
      <c r="F23" s="34" t="s">
        <v>230</v>
      </c>
    </row>
    <row r="24" spans="1:6" s="33" customFormat="1" ht="11.25" customHeight="1" x14ac:dyDescent="0.25">
      <c r="A24" s="80">
        <v>2000</v>
      </c>
      <c r="B24" s="34" t="s">
        <v>186</v>
      </c>
      <c r="C24" s="34" t="s">
        <v>189</v>
      </c>
      <c r="D24" s="34" t="s">
        <v>213</v>
      </c>
      <c r="E24" s="34" t="s">
        <v>201</v>
      </c>
      <c r="F24" s="34" t="s">
        <v>231</v>
      </c>
    </row>
    <row r="25" spans="1:6" s="33" customFormat="1" ht="11.25" customHeight="1" x14ac:dyDescent="0.25">
      <c r="A25" s="80">
        <v>1999</v>
      </c>
      <c r="B25" s="34" t="s">
        <v>186</v>
      </c>
      <c r="C25" s="34" t="s">
        <v>201</v>
      </c>
      <c r="D25" s="34" t="s">
        <v>189</v>
      </c>
      <c r="E25" s="34" t="s">
        <v>203</v>
      </c>
      <c r="F25" s="34" t="s">
        <v>232</v>
      </c>
    </row>
    <row r="26" spans="1:6" s="33" customFormat="1" ht="11.25" customHeight="1" x14ac:dyDescent="0.25">
      <c r="A26" s="80">
        <v>1998</v>
      </c>
      <c r="B26" s="34" t="s">
        <v>186</v>
      </c>
      <c r="C26" s="34" t="s">
        <v>201</v>
      </c>
      <c r="D26" s="34" t="s">
        <v>208</v>
      </c>
      <c r="E26" s="34" t="s">
        <v>189</v>
      </c>
      <c r="F26" s="34" t="s">
        <v>233</v>
      </c>
    </row>
    <row r="27" spans="1:6" s="33" customFormat="1" ht="11.25" customHeight="1" x14ac:dyDescent="0.25">
      <c r="A27" s="80">
        <v>1997</v>
      </c>
      <c r="B27" s="34" t="s">
        <v>186</v>
      </c>
      <c r="C27" s="34" t="s">
        <v>201</v>
      </c>
      <c r="D27" s="34" t="s">
        <v>189</v>
      </c>
      <c r="E27" s="34" t="s">
        <v>790</v>
      </c>
      <c r="F27" s="34" t="s">
        <v>234</v>
      </c>
    </row>
    <row r="28" spans="1:6" s="33" customFormat="1" ht="11.25" customHeight="1" x14ac:dyDescent="0.25">
      <c r="A28" s="80">
        <v>1996</v>
      </c>
      <c r="B28" s="34" t="s">
        <v>201</v>
      </c>
      <c r="C28" s="34" t="s">
        <v>203</v>
      </c>
      <c r="D28" s="34" t="s">
        <v>186</v>
      </c>
      <c r="E28" s="34" t="s">
        <v>189</v>
      </c>
      <c r="F28" s="34" t="s">
        <v>235</v>
      </c>
    </row>
    <row r="29" spans="1:6" s="33" customFormat="1" ht="11.25" customHeight="1" x14ac:dyDescent="0.25">
      <c r="A29" s="80">
        <v>1995</v>
      </c>
      <c r="B29" s="34" t="s">
        <v>201</v>
      </c>
      <c r="C29" s="34" t="s">
        <v>186</v>
      </c>
      <c r="D29" s="34" t="s">
        <v>189</v>
      </c>
      <c r="E29" s="34" t="s">
        <v>208</v>
      </c>
      <c r="F29" s="34" t="s">
        <v>235</v>
      </c>
    </row>
    <row r="30" spans="1:6" s="33" customFormat="1" ht="11.25" customHeight="1" x14ac:dyDescent="0.25">
      <c r="A30" s="80">
        <v>1994</v>
      </c>
      <c r="B30" s="34" t="s">
        <v>201</v>
      </c>
      <c r="C30" s="34" t="s">
        <v>186</v>
      </c>
      <c r="D30" s="34" t="s">
        <v>189</v>
      </c>
      <c r="E30" s="34" t="s">
        <v>791</v>
      </c>
      <c r="F30" s="34" t="s">
        <v>235</v>
      </c>
    </row>
    <row r="31" spans="1:6" s="33" customFormat="1" ht="11.25" customHeight="1" x14ac:dyDescent="0.25">
      <c r="A31" s="80">
        <v>1993</v>
      </c>
      <c r="B31" s="34" t="s">
        <v>201</v>
      </c>
      <c r="C31" s="34" t="s">
        <v>186</v>
      </c>
      <c r="D31" s="34" t="s">
        <v>189</v>
      </c>
      <c r="E31" s="34" t="s">
        <v>236</v>
      </c>
      <c r="F31" s="34" t="s">
        <v>237</v>
      </c>
    </row>
    <row r="32" spans="1:6" s="33" customFormat="1" ht="11.25" customHeight="1" x14ac:dyDescent="0.25">
      <c r="A32" s="80">
        <v>1992</v>
      </c>
      <c r="B32" s="34" t="s">
        <v>201</v>
      </c>
      <c r="C32" s="34" t="s">
        <v>208</v>
      </c>
      <c r="D32" s="34" t="s">
        <v>186</v>
      </c>
      <c r="E32" s="34" t="s">
        <v>189</v>
      </c>
      <c r="F32" s="34" t="s">
        <v>238</v>
      </c>
    </row>
    <row r="33" spans="1:6" s="33" customFormat="1" ht="11.25" customHeight="1" x14ac:dyDescent="0.25">
      <c r="A33" s="80">
        <v>1991</v>
      </c>
      <c r="B33" s="34" t="s">
        <v>201</v>
      </c>
      <c r="C33" s="34" t="s">
        <v>189</v>
      </c>
      <c r="D33" s="34" t="s">
        <v>186</v>
      </c>
      <c r="E33" s="34" t="s">
        <v>222</v>
      </c>
      <c r="F33" s="34" t="s">
        <v>239</v>
      </c>
    </row>
    <row r="34" spans="1:6" s="33" customFormat="1" ht="11.25" customHeight="1" x14ac:dyDescent="0.25">
      <c r="A34" s="80">
        <v>1990</v>
      </c>
      <c r="B34" s="34" t="s">
        <v>201</v>
      </c>
      <c r="C34" s="34" t="s">
        <v>240</v>
      </c>
      <c r="D34" s="34" t="s">
        <v>189</v>
      </c>
      <c r="E34" s="34" t="s">
        <v>186</v>
      </c>
      <c r="F34" s="34" t="s">
        <v>239</v>
      </c>
    </row>
    <row r="35" spans="1:6" s="33" customFormat="1" ht="11.25" customHeight="1" x14ac:dyDescent="0.25">
      <c r="A35" s="80">
        <v>1989</v>
      </c>
      <c r="B35" s="34" t="s">
        <v>201</v>
      </c>
      <c r="C35" s="34" t="s">
        <v>186</v>
      </c>
      <c r="D35" s="34" t="s">
        <v>189</v>
      </c>
      <c r="E35" s="34" t="s">
        <v>208</v>
      </c>
      <c r="F35" s="34" t="s">
        <v>241</v>
      </c>
    </row>
    <row r="36" spans="1:6" s="33" customFormat="1" ht="11.25" customHeight="1" x14ac:dyDescent="0.25">
      <c r="A36" s="80">
        <v>1988</v>
      </c>
      <c r="B36" s="34" t="s">
        <v>201</v>
      </c>
      <c r="C36" s="34" t="s">
        <v>219</v>
      </c>
      <c r="D36" s="34" t="s">
        <v>186</v>
      </c>
      <c r="E36" s="34" t="s">
        <v>189</v>
      </c>
      <c r="F36" s="34" t="s">
        <v>242</v>
      </c>
    </row>
    <row r="37" spans="1:6" s="33" customFormat="1" ht="11.25" customHeight="1" x14ac:dyDescent="0.25">
      <c r="A37" s="80">
        <v>1987</v>
      </c>
      <c r="B37" s="34" t="s">
        <v>243</v>
      </c>
      <c r="C37" s="34" t="s">
        <v>186</v>
      </c>
      <c r="D37" s="34" t="s">
        <v>201</v>
      </c>
      <c r="E37" s="34" t="s">
        <v>189</v>
      </c>
      <c r="F37" s="34" t="s">
        <v>244</v>
      </c>
    </row>
    <row r="38" spans="1:6" s="33" customFormat="1" ht="11.25" customHeight="1" x14ac:dyDescent="0.25">
      <c r="A38" s="80">
        <v>1986</v>
      </c>
      <c r="B38" s="34" t="s">
        <v>198</v>
      </c>
      <c r="C38" s="34" t="s">
        <v>201</v>
      </c>
      <c r="D38" s="34" t="s">
        <v>186</v>
      </c>
      <c r="E38" s="34" t="s">
        <v>189</v>
      </c>
      <c r="F38" s="34" t="s">
        <v>245</v>
      </c>
    </row>
    <row r="39" spans="1:6" s="33" customFormat="1" ht="11.25" customHeight="1" x14ac:dyDescent="0.25">
      <c r="A39" s="80">
        <v>1985</v>
      </c>
      <c r="B39" s="34" t="s">
        <v>186</v>
      </c>
      <c r="C39" s="34" t="s">
        <v>217</v>
      </c>
      <c r="D39" s="34" t="s">
        <v>201</v>
      </c>
      <c r="E39" s="34" t="s">
        <v>189</v>
      </c>
      <c r="F39" s="34" t="s">
        <v>246</v>
      </c>
    </row>
    <row r="40" spans="1:6" s="33" customFormat="1" ht="11.25" customHeight="1" x14ac:dyDescent="0.25">
      <c r="A40" s="80">
        <v>1984</v>
      </c>
      <c r="B40" s="34" t="s">
        <v>186</v>
      </c>
      <c r="C40" s="34" t="s">
        <v>189</v>
      </c>
      <c r="D40" s="34" t="s">
        <v>201</v>
      </c>
      <c r="E40" s="34" t="s">
        <v>205</v>
      </c>
      <c r="F40" s="34" t="s">
        <v>247</v>
      </c>
    </row>
    <row r="41" spans="1:6" s="33" customFormat="1" ht="11.25" customHeight="1" x14ac:dyDescent="0.25">
      <c r="A41" s="80">
        <v>1983</v>
      </c>
      <c r="B41" s="34" t="s">
        <v>186</v>
      </c>
      <c r="C41" s="34" t="s">
        <v>189</v>
      </c>
      <c r="D41" s="34" t="s">
        <v>208</v>
      </c>
      <c r="E41" s="34" t="s">
        <v>201</v>
      </c>
      <c r="F41" s="34" t="s">
        <v>248</v>
      </c>
    </row>
    <row r="42" spans="1:6" s="33" customFormat="1" ht="11.25" customHeight="1" x14ac:dyDescent="0.25">
      <c r="A42" s="80">
        <v>1982</v>
      </c>
      <c r="B42" s="34" t="s">
        <v>186</v>
      </c>
      <c r="C42" s="34" t="s">
        <v>189</v>
      </c>
      <c r="D42" s="34" t="s">
        <v>201</v>
      </c>
      <c r="E42" s="34" t="s">
        <v>236</v>
      </c>
      <c r="F42" s="34" t="s">
        <v>249</v>
      </c>
    </row>
    <row r="43" spans="1:6" s="33" customFormat="1" ht="11.25" customHeight="1" x14ac:dyDescent="0.25">
      <c r="A43" s="80">
        <v>1981</v>
      </c>
      <c r="B43" s="34" t="s">
        <v>236</v>
      </c>
      <c r="C43" s="34" t="s">
        <v>189</v>
      </c>
      <c r="D43" s="34" t="s">
        <v>201</v>
      </c>
      <c r="E43" s="34" t="s">
        <v>186</v>
      </c>
      <c r="F43" s="34" t="s">
        <v>250</v>
      </c>
    </row>
    <row r="44" spans="1:6" s="33" customFormat="1" ht="11.25" customHeight="1" x14ac:dyDescent="0.25">
      <c r="A44" s="80">
        <v>1980</v>
      </c>
      <c r="B44" s="34" t="s">
        <v>189</v>
      </c>
      <c r="C44" s="34" t="s">
        <v>201</v>
      </c>
      <c r="D44" s="34" t="s">
        <v>186</v>
      </c>
      <c r="E44" s="34" t="s">
        <v>222</v>
      </c>
      <c r="F44" s="34" t="s">
        <v>251</v>
      </c>
    </row>
    <row r="45" spans="1:6" s="33" customFormat="1" ht="11.25" customHeight="1" x14ac:dyDescent="0.25">
      <c r="A45" s="80">
        <v>1979</v>
      </c>
      <c r="B45" s="34" t="s">
        <v>189</v>
      </c>
      <c r="C45" s="34" t="s">
        <v>201</v>
      </c>
      <c r="D45" s="34" t="s">
        <v>243</v>
      </c>
      <c r="E45" s="34" t="s">
        <v>186</v>
      </c>
      <c r="F45" s="34" t="s">
        <v>252</v>
      </c>
    </row>
    <row r="46" spans="1:6" s="33" customFormat="1" ht="11.25" customHeight="1" x14ac:dyDescent="0.25">
      <c r="A46" s="80">
        <v>1978</v>
      </c>
      <c r="B46" s="34" t="s">
        <v>189</v>
      </c>
      <c r="C46" s="34" t="s">
        <v>253</v>
      </c>
      <c r="D46" s="34" t="s">
        <v>228</v>
      </c>
      <c r="E46" s="34" t="s">
        <v>201</v>
      </c>
      <c r="F46" s="34" t="s">
        <v>254</v>
      </c>
    </row>
    <row r="47" spans="1:6" s="33" customFormat="1" ht="11.25" customHeight="1" x14ac:dyDescent="0.25">
      <c r="A47" s="80">
        <v>1977</v>
      </c>
      <c r="B47" s="34" t="s">
        <v>189</v>
      </c>
      <c r="C47" s="34" t="s">
        <v>201</v>
      </c>
      <c r="D47" s="34" t="s">
        <v>203</v>
      </c>
      <c r="E47" s="34" t="s">
        <v>198</v>
      </c>
      <c r="F47" s="34" t="s">
        <v>255</v>
      </c>
    </row>
    <row r="48" spans="1:6" s="33" customFormat="1" ht="11.25" customHeight="1" x14ac:dyDescent="0.25">
      <c r="A48" s="80">
        <v>1976</v>
      </c>
      <c r="B48" s="34" t="s">
        <v>189</v>
      </c>
      <c r="C48" s="34" t="s">
        <v>201</v>
      </c>
      <c r="D48" s="34" t="s">
        <v>792</v>
      </c>
      <c r="E48" s="34" t="s">
        <v>205</v>
      </c>
      <c r="F48" s="34" t="s">
        <v>256</v>
      </c>
    </row>
    <row r="49" spans="1:6" s="33" customFormat="1" ht="11.25" customHeight="1" x14ac:dyDescent="0.25">
      <c r="A49" s="80">
        <v>1975</v>
      </c>
      <c r="B49" s="34" t="s">
        <v>201</v>
      </c>
      <c r="C49" s="34" t="s">
        <v>189</v>
      </c>
      <c r="D49" s="34" t="s">
        <v>228</v>
      </c>
      <c r="E49" s="34" t="s">
        <v>793</v>
      </c>
      <c r="F49" s="34" t="s">
        <v>257</v>
      </c>
    </row>
    <row r="50" spans="1:6" s="33" customFormat="1" ht="11.25" customHeight="1" x14ac:dyDescent="0.25">
      <c r="A50" s="80">
        <v>1974</v>
      </c>
      <c r="B50" s="34" t="s">
        <v>189</v>
      </c>
      <c r="C50" s="34" t="s">
        <v>201</v>
      </c>
      <c r="D50" s="34" t="s">
        <v>222</v>
      </c>
      <c r="E50" s="34" t="s">
        <v>794</v>
      </c>
      <c r="F50" s="34" t="s">
        <v>258</v>
      </c>
    </row>
    <row r="51" spans="1:6" s="33" customFormat="1" ht="11.25" customHeight="1" x14ac:dyDescent="0.25">
      <c r="A51" s="80">
        <v>1973</v>
      </c>
      <c r="B51" s="34" t="s">
        <v>186</v>
      </c>
      <c r="C51" s="34" t="s">
        <v>189</v>
      </c>
      <c r="D51" s="34" t="s">
        <v>213</v>
      </c>
      <c r="E51" s="34" t="s">
        <v>793</v>
      </c>
      <c r="F51" s="34" t="s">
        <v>259</v>
      </c>
    </row>
    <row r="52" spans="1:6" s="33" customFormat="1" ht="11.25" customHeight="1" x14ac:dyDescent="0.25">
      <c r="A52" s="80">
        <v>1972</v>
      </c>
      <c r="B52" s="34" t="s">
        <v>222</v>
      </c>
      <c r="C52" s="34" t="s">
        <v>189</v>
      </c>
      <c r="D52" s="34" t="s">
        <v>228</v>
      </c>
      <c r="E52" s="34" t="s">
        <v>201</v>
      </c>
      <c r="F52" s="34" t="s">
        <v>260</v>
      </c>
    </row>
    <row r="53" spans="1:6" s="33" customFormat="1" ht="11.25" customHeight="1" x14ac:dyDescent="0.25">
      <c r="A53" s="80">
        <v>1971</v>
      </c>
      <c r="B53" s="34" t="s">
        <v>189</v>
      </c>
      <c r="C53" s="34" t="s">
        <v>186</v>
      </c>
      <c r="D53" s="34" t="s">
        <v>795</v>
      </c>
      <c r="E53" s="34" t="s">
        <v>236</v>
      </c>
      <c r="F53" s="34" t="s">
        <v>261</v>
      </c>
    </row>
    <row r="54" spans="1:6" s="33" customFormat="1" ht="11.25" customHeight="1" x14ac:dyDescent="0.25">
      <c r="A54" s="80">
        <v>1970</v>
      </c>
      <c r="B54" s="34" t="s">
        <v>189</v>
      </c>
      <c r="C54" s="34" t="s">
        <v>201</v>
      </c>
      <c r="D54" s="34" t="s">
        <v>796</v>
      </c>
      <c r="E54" s="34" t="s">
        <v>792</v>
      </c>
      <c r="F54" s="34" t="s">
        <v>262</v>
      </c>
    </row>
    <row r="55" spans="1:6" s="33" customFormat="1" ht="11.25" customHeight="1" x14ac:dyDescent="0.25">
      <c r="A55" s="80">
        <v>1969</v>
      </c>
      <c r="B55" s="34" t="s">
        <v>225</v>
      </c>
      <c r="C55" s="34" t="s">
        <v>186</v>
      </c>
      <c r="D55" s="34" t="s">
        <v>189</v>
      </c>
      <c r="E55" s="34" t="s">
        <v>797</v>
      </c>
      <c r="F55" s="34" t="s">
        <v>263</v>
      </c>
    </row>
    <row r="56" spans="1:6" s="33" customFormat="1" ht="11.25" customHeight="1" x14ac:dyDescent="0.25">
      <c r="A56" s="80">
        <v>1968</v>
      </c>
      <c r="B56" s="34" t="s">
        <v>189</v>
      </c>
      <c r="C56" s="34" t="s">
        <v>243</v>
      </c>
      <c r="D56" s="34" t="s">
        <v>186</v>
      </c>
      <c r="E56" s="34" t="s">
        <v>201</v>
      </c>
      <c r="F56" s="34" t="s">
        <v>264</v>
      </c>
    </row>
    <row r="57" spans="1:6" s="33" customFormat="1" ht="11.25" customHeight="1" x14ac:dyDescent="0.25">
      <c r="A57" s="80">
        <v>1967</v>
      </c>
      <c r="B57" s="34" t="s">
        <v>219</v>
      </c>
      <c r="C57" s="34" t="s">
        <v>189</v>
      </c>
      <c r="D57" s="34" t="s">
        <v>186</v>
      </c>
      <c r="E57" s="34" t="s">
        <v>798</v>
      </c>
      <c r="F57" s="34" t="s">
        <v>265</v>
      </c>
    </row>
    <row r="58" spans="1:6" s="33" customFormat="1" ht="11.25" customHeight="1" x14ac:dyDescent="0.25">
      <c r="A58" s="80">
        <v>1966</v>
      </c>
      <c r="B58" s="34" t="s">
        <v>201</v>
      </c>
      <c r="C58" s="34" t="s">
        <v>186</v>
      </c>
      <c r="D58" s="34" t="s">
        <v>189</v>
      </c>
      <c r="E58" s="34" t="s">
        <v>798</v>
      </c>
      <c r="F58" s="34" t="s">
        <v>266</v>
      </c>
    </row>
    <row r="59" spans="1:6" s="33" customFormat="1" ht="11.25" customHeight="1" x14ac:dyDescent="0.25">
      <c r="A59" s="80">
        <v>1965</v>
      </c>
      <c r="B59" s="34" t="s">
        <v>267</v>
      </c>
      <c r="C59" s="34" t="s">
        <v>189</v>
      </c>
      <c r="D59" s="34" t="s">
        <v>228</v>
      </c>
      <c r="E59" s="34" t="s">
        <v>215</v>
      </c>
      <c r="F59" s="34" t="s">
        <v>268</v>
      </c>
    </row>
  </sheetData>
  <conditionalFormatting sqref="A2:E2 A3:A4 C3:E4 A5:E59">
    <cfRule type="containsText" dxfId="43" priority="8" operator="containsText" text="Michigan Tech">
      <formula>NOT(ISERROR(SEARCH("Michigan Tech",A2)))</formula>
    </cfRule>
    <cfRule type="containsText" dxfId="42" priority="9" operator="containsText" text="Michigan State">
      <formula>NOT(ISERROR(SEARCH("Michigan State",A2)))</formula>
    </cfRule>
  </conditionalFormatting>
  <conditionalFormatting sqref="C3:E4 A2:E2 A3:A4 A5:E59">
    <cfRule type="containsText" dxfId="41" priority="7" operator="containsText" text="Ferris State">
      <formula>NOT(ISERROR(SEARCH("Ferris State",A2)))</formula>
    </cfRule>
  </conditionalFormatting>
  <conditionalFormatting sqref="D3:D4">
    <cfRule type="containsText" dxfId="40" priority="4" operator="containsText" text="Ferris State">
      <formula>NOT(ISERROR(SEARCH("Ferris State",D3)))</formula>
    </cfRule>
    <cfRule type="containsText" dxfId="39" priority="5" operator="containsText" text="Michigan Tech">
      <formula>NOT(ISERROR(SEARCH("Michigan Tech",D3)))</formula>
    </cfRule>
    <cfRule type="containsText" dxfId="38" priority="6" operator="containsText" text="Michigan State">
      <formula>NOT(ISERROR(SEARCH("Michigan State",D3)))</formula>
    </cfRule>
  </conditionalFormatting>
  <conditionalFormatting sqref="F2:F59">
    <cfRule type="containsText" dxfId="37" priority="1" operator="containsText" text="MTU">
      <formula>NOT(ISERROR(SEARCH("MTU",F2)))</formula>
    </cfRule>
    <cfRule type="containsText" dxfId="36" priority="2" operator="containsText" text="MSU">
      <formula>NOT(ISERROR(SEARCH("MSU",F2)))</formula>
    </cfRule>
    <cfRule type="containsText" dxfId="35" priority="3" operator="containsText" text="Michigan State">
      <formula>NOT(ISERROR(SEARCH("Michigan State",F2)))</formula>
    </cfRule>
  </conditionalFormatting>
  <pageMargins left="0.25" right="0.25" top="0.75" bottom="0.75" header="0.3" footer="0.3"/>
  <pageSetup paperSize="6" scale="71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4305-41FF-49E9-B6CB-72C363327948}">
  <sheetPr>
    <pageSetUpPr fitToPage="1"/>
  </sheetPr>
  <dimension ref="A1:R31"/>
  <sheetViews>
    <sheetView topLeftCell="D1" workbookViewId="0">
      <selection activeCell="O1" sqref="A1:O31"/>
    </sheetView>
  </sheetViews>
  <sheetFormatPr defaultRowHeight="12.75" x14ac:dyDescent="0.2"/>
  <cols>
    <col min="1" max="1" width="2.7109375" style="12" bestFit="1" customWidth="1"/>
    <col min="2" max="2" width="5" style="12" bestFit="1" customWidth="1"/>
    <col min="3" max="3" width="15.42578125" style="13" bestFit="1" customWidth="1"/>
    <col min="4" max="4" width="4.28515625" style="13" bestFit="1" customWidth="1"/>
    <col min="5" max="5" width="3.85546875" style="13" bestFit="1" customWidth="1"/>
    <col min="6" max="6" width="4.28515625" style="13" bestFit="1" customWidth="1"/>
    <col min="7" max="7" width="8.42578125" style="13" bestFit="1" customWidth="1"/>
    <col min="8" max="8" width="5.5703125" style="13" customWidth="1"/>
    <col min="9" max="9" width="3.85546875" style="11" bestFit="1" customWidth="1"/>
    <col min="10" max="10" width="4.5703125" style="11" bestFit="1" customWidth="1"/>
    <col min="11" max="11" width="4.5703125" style="11" customWidth="1"/>
    <col min="12" max="12" width="7.28515625" style="11" bestFit="1" customWidth="1"/>
    <col min="13" max="13" width="8" style="11" customWidth="1"/>
    <col min="14" max="14" width="17.5703125" style="13" customWidth="1"/>
    <col min="15" max="15" width="17.7109375" style="13" bestFit="1" customWidth="1"/>
    <col min="16" max="16" width="10" style="10" hidden="1" customWidth="1"/>
    <col min="17" max="17" width="6.42578125" style="10" hidden="1" customWidth="1"/>
    <col min="18" max="18" width="15.85546875" style="10" bestFit="1" customWidth="1"/>
    <col min="19" max="19" width="9.140625" style="10"/>
    <col min="20" max="20" width="20" style="10" bestFit="1" customWidth="1"/>
    <col min="21" max="16384" width="9.140625" style="10"/>
  </cols>
  <sheetData>
    <row r="1" spans="1:18" customFormat="1" ht="19.5" customHeight="1" thickBot="1" x14ac:dyDescent="0.4">
      <c r="A1" s="231" t="s">
        <v>711</v>
      </c>
      <c r="B1" s="232" t="s">
        <v>599</v>
      </c>
      <c r="C1" s="233" t="s">
        <v>1</v>
      </c>
      <c r="D1" s="232" t="s">
        <v>2</v>
      </c>
      <c r="E1" s="232" t="s">
        <v>784</v>
      </c>
      <c r="F1" s="232" t="s">
        <v>783</v>
      </c>
      <c r="G1" s="234" t="s">
        <v>5</v>
      </c>
      <c r="H1" s="235" t="s">
        <v>602</v>
      </c>
      <c r="I1" s="235" t="s">
        <v>777</v>
      </c>
      <c r="J1" s="235" t="s">
        <v>779</v>
      </c>
      <c r="K1" s="235" t="s">
        <v>781</v>
      </c>
      <c r="L1" s="235" t="s">
        <v>778</v>
      </c>
      <c r="M1" s="232" t="s">
        <v>824</v>
      </c>
      <c r="N1" s="233" t="s">
        <v>6</v>
      </c>
      <c r="O1" s="236" t="s">
        <v>7</v>
      </c>
      <c r="P1" s="21" t="s">
        <v>8</v>
      </c>
      <c r="Q1" s="21" t="s">
        <v>716</v>
      </c>
      <c r="R1" s="21" t="s">
        <v>829</v>
      </c>
    </row>
    <row r="2" spans="1:18" s="22" customFormat="1" ht="13.5" thickBot="1" x14ac:dyDescent="0.3">
      <c r="A2" s="237" t="s">
        <v>172</v>
      </c>
      <c r="B2" s="238" t="s">
        <v>602</v>
      </c>
      <c r="C2" s="239" t="s">
        <v>173</v>
      </c>
      <c r="D2" s="238" t="s">
        <v>11</v>
      </c>
      <c r="E2" s="238" t="s">
        <v>19</v>
      </c>
      <c r="F2" s="238" t="s">
        <v>174</v>
      </c>
      <c r="G2" s="240" t="s">
        <v>175</v>
      </c>
      <c r="H2" s="263" t="s">
        <v>879</v>
      </c>
      <c r="I2" s="241"/>
      <c r="J2" s="241"/>
      <c r="K2" s="241"/>
      <c r="L2" s="241"/>
      <c r="M2" s="242"/>
      <c r="N2" s="239" t="s">
        <v>176</v>
      </c>
      <c r="O2" s="243" t="s">
        <v>177</v>
      </c>
      <c r="P2" s="27"/>
      <c r="Q2" s="27"/>
      <c r="R2" s="87" t="s">
        <v>834</v>
      </c>
    </row>
    <row r="3" spans="1:18" s="22" customFormat="1" ht="13.5" thickBot="1" x14ac:dyDescent="0.3">
      <c r="A3" s="244" t="s">
        <v>53</v>
      </c>
      <c r="B3" s="245" t="s">
        <v>600</v>
      </c>
      <c r="C3" s="246" t="s">
        <v>54</v>
      </c>
      <c r="D3" s="245" t="s">
        <v>41</v>
      </c>
      <c r="E3" s="245" t="s">
        <v>27</v>
      </c>
      <c r="F3" s="245" t="s">
        <v>55</v>
      </c>
      <c r="G3" s="247" t="s">
        <v>56</v>
      </c>
      <c r="H3" s="241">
        <v>1</v>
      </c>
      <c r="I3" s="241">
        <v>14</v>
      </c>
      <c r="J3" s="241">
        <v>15</v>
      </c>
      <c r="K3" s="241">
        <v>-4</v>
      </c>
      <c r="L3" s="241">
        <v>6</v>
      </c>
      <c r="M3" s="242">
        <v>1.0678555999374999</v>
      </c>
      <c r="N3" s="246" t="s">
        <v>57</v>
      </c>
      <c r="O3" s="248" t="s">
        <v>58</v>
      </c>
      <c r="P3" s="28"/>
      <c r="Q3" s="28" t="s">
        <v>717</v>
      </c>
      <c r="R3" s="87" t="s">
        <v>703</v>
      </c>
    </row>
    <row r="4" spans="1:18" s="22" customFormat="1" ht="13.5" thickBot="1" x14ac:dyDescent="0.3">
      <c r="A4" s="237" t="s">
        <v>46</v>
      </c>
      <c r="B4" s="238" t="s">
        <v>600</v>
      </c>
      <c r="C4" s="239" t="s">
        <v>47</v>
      </c>
      <c r="D4" s="238" t="s">
        <v>11</v>
      </c>
      <c r="E4" s="238" t="s">
        <v>48</v>
      </c>
      <c r="F4" s="238" t="s">
        <v>49</v>
      </c>
      <c r="G4" s="240" t="s">
        <v>50</v>
      </c>
      <c r="H4" s="241">
        <v>0</v>
      </c>
      <c r="I4" s="241">
        <v>2</v>
      </c>
      <c r="J4" s="241">
        <v>2</v>
      </c>
      <c r="K4" s="241">
        <v>-5</v>
      </c>
      <c r="L4" s="241">
        <v>4</v>
      </c>
      <c r="M4" s="242">
        <v>0.25913792815384618</v>
      </c>
      <c r="N4" s="239" t="s">
        <v>51</v>
      </c>
      <c r="O4" s="243" t="s">
        <v>52</v>
      </c>
      <c r="P4" s="27"/>
      <c r="Q4" s="27"/>
      <c r="R4" s="87" t="s">
        <v>687</v>
      </c>
    </row>
    <row r="5" spans="1:18" s="22" customFormat="1" ht="13.5" thickBot="1" x14ac:dyDescent="0.3">
      <c r="A5" s="244" t="s">
        <v>9</v>
      </c>
      <c r="B5" s="245" t="s">
        <v>600</v>
      </c>
      <c r="C5" s="246" t="s">
        <v>10</v>
      </c>
      <c r="D5" s="245" t="s">
        <v>11</v>
      </c>
      <c r="E5" s="245" t="s">
        <v>12</v>
      </c>
      <c r="F5" s="245" t="s">
        <v>13</v>
      </c>
      <c r="G5" s="247" t="s">
        <v>14</v>
      </c>
      <c r="H5" s="241">
        <v>0</v>
      </c>
      <c r="I5" s="241">
        <v>1</v>
      </c>
      <c r="J5" s="241">
        <v>1</v>
      </c>
      <c r="K5" s="241">
        <v>0</v>
      </c>
      <c r="L5" s="241">
        <v>2</v>
      </c>
      <c r="M5" s="242">
        <v>0.44406608883333343</v>
      </c>
      <c r="N5" s="246" t="s">
        <v>15</v>
      </c>
      <c r="O5" s="248" t="s">
        <v>16</v>
      </c>
      <c r="P5" s="28"/>
      <c r="Q5" s="28" t="s">
        <v>717</v>
      </c>
      <c r="R5" s="87" t="s">
        <v>691</v>
      </c>
    </row>
    <row r="6" spans="1:18" s="22" customFormat="1" ht="13.5" thickBot="1" x14ac:dyDescent="0.3">
      <c r="A6" s="237" t="s">
        <v>17</v>
      </c>
      <c r="B6" s="238" t="s">
        <v>600</v>
      </c>
      <c r="C6" s="239" t="s">
        <v>18</v>
      </c>
      <c r="D6" s="238" t="s">
        <v>11</v>
      </c>
      <c r="E6" s="238" t="s">
        <v>19</v>
      </c>
      <c r="F6" s="238" t="s">
        <v>20</v>
      </c>
      <c r="G6" s="240" t="s">
        <v>21</v>
      </c>
      <c r="H6" s="241"/>
      <c r="I6" s="241"/>
      <c r="J6" s="241"/>
      <c r="K6" s="241"/>
      <c r="L6" s="241"/>
      <c r="M6" s="242"/>
      <c r="N6" s="239" t="s">
        <v>22</v>
      </c>
      <c r="O6" s="243" t="s">
        <v>23</v>
      </c>
      <c r="P6" s="27"/>
      <c r="Q6" s="27"/>
      <c r="R6" s="87" t="s">
        <v>837</v>
      </c>
    </row>
    <row r="7" spans="1:18" s="22" customFormat="1" ht="13.5" thickBot="1" x14ac:dyDescent="0.3">
      <c r="A7" s="244" t="s">
        <v>32</v>
      </c>
      <c r="B7" s="245" t="s">
        <v>600</v>
      </c>
      <c r="C7" s="246" t="s">
        <v>33</v>
      </c>
      <c r="D7" s="245" t="s">
        <v>34</v>
      </c>
      <c r="E7" s="245" t="s">
        <v>27</v>
      </c>
      <c r="F7" s="245" t="s">
        <v>35</v>
      </c>
      <c r="G7" s="247" t="s">
        <v>36</v>
      </c>
      <c r="H7" s="241">
        <v>1</v>
      </c>
      <c r="I7" s="241">
        <v>5</v>
      </c>
      <c r="J7" s="241">
        <v>6</v>
      </c>
      <c r="K7" s="241">
        <v>4</v>
      </c>
      <c r="L7" s="241">
        <v>4</v>
      </c>
      <c r="M7" s="242">
        <v>0.93992456662500001</v>
      </c>
      <c r="N7" s="246" t="s">
        <v>37</v>
      </c>
      <c r="O7" s="248" t="s">
        <v>38</v>
      </c>
      <c r="P7" s="28"/>
      <c r="Q7" s="28" t="s">
        <v>717</v>
      </c>
      <c r="R7" s="87" t="s">
        <v>694</v>
      </c>
    </row>
    <row r="8" spans="1:18" s="22" customFormat="1" ht="13.5" thickBot="1" x14ac:dyDescent="0.3">
      <c r="A8" s="237" t="s">
        <v>136</v>
      </c>
      <c r="B8" s="238" t="s">
        <v>601</v>
      </c>
      <c r="C8" s="239" t="s">
        <v>137</v>
      </c>
      <c r="D8" s="238" t="s">
        <v>41</v>
      </c>
      <c r="E8" s="238" t="s">
        <v>27</v>
      </c>
      <c r="F8" s="238" t="s">
        <v>138</v>
      </c>
      <c r="G8" s="240" t="s">
        <v>139</v>
      </c>
      <c r="H8" s="241">
        <v>1</v>
      </c>
      <c r="I8" s="241">
        <v>2</v>
      </c>
      <c r="J8" s="241">
        <v>3</v>
      </c>
      <c r="K8" s="241">
        <v>-9</v>
      </c>
      <c r="L8" s="241">
        <v>6</v>
      </c>
      <c r="M8" s="242">
        <v>0.3547126399333333</v>
      </c>
      <c r="N8" s="239" t="s">
        <v>140</v>
      </c>
      <c r="O8" s="243" t="s">
        <v>141</v>
      </c>
      <c r="P8" s="27"/>
      <c r="Q8" s="27"/>
      <c r="R8" s="87" t="s">
        <v>690</v>
      </c>
    </row>
    <row r="9" spans="1:18" s="22" customFormat="1" ht="13.5" thickBot="1" x14ac:dyDescent="0.3">
      <c r="A9" s="244" t="s">
        <v>130</v>
      </c>
      <c r="B9" s="245" t="s">
        <v>601</v>
      </c>
      <c r="C9" s="246" t="s">
        <v>131</v>
      </c>
      <c r="D9" s="245" t="s">
        <v>11</v>
      </c>
      <c r="E9" s="245" t="s">
        <v>67</v>
      </c>
      <c r="F9" s="245" t="s">
        <v>132</v>
      </c>
      <c r="G9" s="247" t="s">
        <v>133</v>
      </c>
      <c r="H9" s="241">
        <v>0</v>
      </c>
      <c r="I9" s="241">
        <v>0</v>
      </c>
      <c r="J9" s="241">
        <v>0</v>
      </c>
      <c r="K9" s="241">
        <v>0</v>
      </c>
      <c r="L9" s="241">
        <v>2</v>
      </c>
      <c r="M9" s="242">
        <v>0.17587930660000001</v>
      </c>
      <c r="N9" s="246" t="s">
        <v>134</v>
      </c>
      <c r="O9" s="248" t="s">
        <v>135</v>
      </c>
      <c r="P9" s="28"/>
      <c r="Q9" s="28" t="s">
        <v>717</v>
      </c>
      <c r="R9" s="87" t="s">
        <v>686</v>
      </c>
    </row>
    <row r="10" spans="1:18" s="22" customFormat="1" ht="13.5" thickBot="1" x14ac:dyDescent="0.3">
      <c r="A10" s="244" t="s">
        <v>142</v>
      </c>
      <c r="B10" s="245" t="s">
        <v>601</v>
      </c>
      <c r="C10" s="246" t="s">
        <v>143</v>
      </c>
      <c r="D10" s="245" t="s">
        <v>101</v>
      </c>
      <c r="E10" s="245" t="s">
        <v>102</v>
      </c>
      <c r="F10" s="245" t="s">
        <v>35</v>
      </c>
      <c r="G10" s="247" t="s">
        <v>144</v>
      </c>
      <c r="H10" s="241">
        <v>2</v>
      </c>
      <c r="I10" s="241">
        <v>1</v>
      </c>
      <c r="J10" s="241">
        <v>3</v>
      </c>
      <c r="K10" s="241">
        <v>-10</v>
      </c>
      <c r="L10" s="241">
        <v>14</v>
      </c>
      <c r="M10" s="242">
        <v>0.3167672331875</v>
      </c>
      <c r="N10" s="246" t="s">
        <v>145</v>
      </c>
      <c r="O10" s="248" t="s">
        <v>146</v>
      </c>
      <c r="P10" s="28"/>
      <c r="Q10" s="28" t="s">
        <v>717</v>
      </c>
      <c r="R10" s="87" t="s">
        <v>701</v>
      </c>
    </row>
    <row r="11" spans="1:18" s="22" customFormat="1" ht="13.5" thickBot="1" x14ac:dyDescent="0.3">
      <c r="A11" s="237" t="s">
        <v>92</v>
      </c>
      <c r="B11" s="238" t="s">
        <v>601</v>
      </c>
      <c r="C11" s="239" t="s">
        <v>93</v>
      </c>
      <c r="D11" s="238" t="s">
        <v>34</v>
      </c>
      <c r="E11" s="238" t="s">
        <v>94</v>
      </c>
      <c r="F11" s="238" t="s">
        <v>95</v>
      </c>
      <c r="G11" s="240" t="s">
        <v>96</v>
      </c>
      <c r="H11" s="241">
        <v>0</v>
      </c>
      <c r="I11" s="241">
        <v>1</v>
      </c>
      <c r="J11" s="241">
        <v>1</v>
      </c>
      <c r="K11" s="241">
        <v>-4</v>
      </c>
      <c r="L11" s="241">
        <v>8</v>
      </c>
      <c r="M11" s="242">
        <v>6.5508613199999982E-2</v>
      </c>
      <c r="N11" s="239" t="s">
        <v>97</v>
      </c>
      <c r="O11" s="243" t="s">
        <v>98</v>
      </c>
      <c r="P11" s="27"/>
      <c r="Q11" s="27"/>
      <c r="R11" s="87" t="s">
        <v>693</v>
      </c>
    </row>
    <row r="12" spans="1:18" s="22" customFormat="1" ht="13.5" thickBot="1" x14ac:dyDescent="0.3">
      <c r="A12" s="237" t="s">
        <v>86</v>
      </c>
      <c r="B12" s="238" t="s">
        <v>601</v>
      </c>
      <c r="C12" s="239" t="s">
        <v>87</v>
      </c>
      <c r="D12" s="238" t="s">
        <v>11</v>
      </c>
      <c r="E12" s="238" t="s">
        <v>12</v>
      </c>
      <c r="F12" s="238" t="s">
        <v>88</v>
      </c>
      <c r="G12" s="240" t="s">
        <v>89</v>
      </c>
      <c r="H12" s="241">
        <v>1</v>
      </c>
      <c r="I12" s="241">
        <v>4</v>
      </c>
      <c r="J12" s="241">
        <v>5</v>
      </c>
      <c r="K12" s="241">
        <v>2</v>
      </c>
      <c r="L12" s="241">
        <v>2</v>
      </c>
      <c r="M12" s="242">
        <v>0.57499999999999996</v>
      </c>
      <c r="N12" s="239" t="s">
        <v>90</v>
      </c>
      <c r="O12" s="243" t="s">
        <v>91</v>
      </c>
      <c r="P12" s="27"/>
      <c r="Q12" s="27"/>
      <c r="R12" s="87" t="s">
        <v>696</v>
      </c>
    </row>
    <row r="13" spans="1:18" s="22" customFormat="1" ht="13.5" thickBot="1" x14ac:dyDescent="0.3">
      <c r="A13" s="237" t="s">
        <v>72</v>
      </c>
      <c r="B13" s="238" t="s">
        <v>601</v>
      </c>
      <c r="C13" s="239" t="s">
        <v>73</v>
      </c>
      <c r="D13" s="238" t="s">
        <v>34</v>
      </c>
      <c r="E13" s="238" t="s">
        <v>74</v>
      </c>
      <c r="F13" s="238" t="s">
        <v>75</v>
      </c>
      <c r="G13" s="240" t="s">
        <v>76</v>
      </c>
      <c r="H13" s="241">
        <v>1</v>
      </c>
      <c r="I13" s="241">
        <v>10</v>
      </c>
      <c r="J13" s="241">
        <v>11</v>
      </c>
      <c r="K13" s="241">
        <v>0</v>
      </c>
      <c r="L13" s="241">
        <v>2</v>
      </c>
      <c r="M13" s="242">
        <v>0.83379310220000002</v>
      </c>
      <c r="N13" s="239" t="s">
        <v>77</v>
      </c>
      <c r="O13" s="243" t="s">
        <v>78</v>
      </c>
      <c r="P13" s="27"/>
      <c r="Q13" s="27"/>
      <c r="R13" s="87" t="s">
        <v>699</v>
      </c>
    </row>
    <row r="14" spans="1:18" s="22" customFormat="1" ht="13.5" thickBot="1" x14ac:dyDescent="0.3">
      <c r="A14" s="237" t="s">
        <v>153</v>
      </c>
      <c r="B14" s="238" t="s">
        <v>601</v>
      </c>
      <c r="C14" s="239" t="s">
        <v>154</v>
      </c>
      <c r="D14" s="238" t="s">
        <v>41</v>
      </c>
      <c r="E14" s="238" t="s">
        <v>61</v>
      </c>
      <c r="F14" s="238" t="s">
        <v>155</v>
      </c>
      <c r="G14" s="240" t="s">
        <v>156</v>
      </c>
      <c r="H14" s="241">
        <v>2</v>
      </c>
      <c r="I14" s="241">
        <v>4</v>
      </c>
      <c r="J14" s="241">
        <v>6</v>
      </c>
      <c r="K14" s="241">
        <v>-5</v>
      </c>
      <c r="L14" s="241">
        <v>2</v>
      </c>
      <c r="M14" s="242">
        <v>0.50610742561538458</v>
      </c>
      <c r="N14" s="239" t="s">
        <v>157</v>
      </c>
      <c r="O14" s="243" t="s">
        <v>158</v>
      </c>
      <c r="P14" s="27"/>
      <c r="Q14" s="27"/>
      <c r="R14" s="87" t="s">
        <v>705</v>
      </c>
    </row>
    <row r="15" spans="1:18" s="22" customFormat="1" ht="13.5" thickBot="1" x14ac:dyDescent="0.3">
      <c r="A15" s="237" t="s">
        <v>113</v>
      </c>
      <c r="B15" s="238" t="s">
        <v>601</v>
      </c>
      <c r="C15" s="239" t="s">
        <v>114</v>
      </c>
      <c r="D15" s="238" t="s">
        <v>41</v>
      </c>
      <c r="E15" s="238" t="s">
        <v>12</v>
      </c>
      <c r="F15" s="238" t="s">
        <v>13</v>
      </c>
      <c r="G15" s="240" t="s">
        <v>115</v>
      </c>
      <c r="H15" s="241">
        <v>1</v>
      </c>
      <c r="I15" s="241">
        <v>1</v>
      </c>
      <c r="J15" s="241">
        <v>2</v>
      </c>
      <c r="K15" s="241">
        <v>-2</v>
      </c>
      <c r="L15" s="241">
        <v>2</v>
      </c>
      <c r="M15" s="242">
        <v>0.51656608883333333</v>
      </c>
      <c r="N15" s="239" t="s">
        <v>116</v>
      </c>
      <c r="O15" s="243" t="s">
        <v>78</v>
      </c>
      <c r="P15" s="27"/>
      <c r="Q15" s="27"/>
      <c r="R15" s="87" t="s">
        <v>689</v>
      </c>
    </row>
    <row r="16" spans="1:18" s="22" customFormat="1" ht="13.5" thickBot="1" x14ac:dyDescent="0.3">
      <c r="A16" s="237" t="s">
        <v>99</v>
      </c>
      <c r="B16" s="238" t="s">
        <v>601</v>
      </c>
      <c r="C16" s="239" t="s">
        <v>100</v>
      </c>
      <c r="D16" s="238" t="s">
        <v>101</v>
      </c>
      <c r="E16" s="238" t="s">
        <v>102</v>
      </c>
      <c r="F16" s="238" t="s">
        <v>103</v>
      </c>
      <c r="G16" s="240" t="s">
        <v>104</v>
      </c>
      <c r="H16" s="241">
        <v>4</v>
      </c>
      <c r="I16" s="241">
        <v>2</v>
      </c>
      <c r="J16" s="241">
        <v>6</v>
      </c>
      <c r="K16" s="241">
        <v>-9</v>
      </c>
      <c r="L16" s="241">
        <v>6</v>
      </c>
      <c r="M16" s="242">
        <v>0.366330816625</v>
      </c>
      <c r="N16" s="239" t="s">
        <v>105</v>
      </c>
      <c r="O16" s="243" t="s">
        <v>106</v>
      </c>
      <c r="P16" s="27"/>
      <c r="Q16" s="27"/>
      <c r="R16" s="87" t="s">
        <v>698</v>
      </c>
    </row>
    <row r="17" spans="1:18" s="22" customFormat="1" ht="13.5" thickBot="1" x14ac:dyDescent="0.3">
      <c r="A17" s="237" t="s">
        <v>147</v>
      </c>
      <c r="B17" s="238" t="s">
        <v>601</v>
      </c>
      <c r="C17" s="239" t="s">
        <v>148</v>
      </c>
      <c r="D17" s="238" t="s">
        <v>11</v>
      </c>
      <c r="E17" s="238" t="s">
        <v>67</v>
      </c>
      <c r="F17" s="238" t="s">
        <v>149</v>
      </c>
      <c r="G17" s="240" t="s">
        <v>150</v>
      </c>
      <c r="H17" s="241">
        <v>1</v>
      </c>
      <c r="I17" s="241">
        <v>6</v>
      </c>
      <c r="J17" s="241">
        <v>7</v>
      </c>
      <c r="K17" s="241">
        <v>-5</v>
      </c>
      <c r="L17" s="241">
        <v>12</v>
      </c>
      <c r="M17" s="242">
        <v>0.69914869987499995</v>
      </c>
      <c r="N17" s="239" t="s">
        <v>151</v>
      </c>
      <c r="O17" s="243" t="s">
        <v>152</v>
      </c>
      <c r="P17" s="27"/>
      <c r="Q17" s="27"/>
      <c r="R17" s="87" t="s">
        <v>702</v>
      </c>
    </row>
    <row r="18" spans="1:18" s="22" customFormat="1" ht="13.5" thickBot="1" x14ac:dyDescent="0.3">
      <c r="A18" s="237" t="s">
        <v>39</v>
      </c>
      <c r="B18" s="238" t="s">
        <v>600</v>
      </c>
      <c r="C18" s="239" t="s">
        <v>40</v>
      </c>
      <c r="D18" s="238" t="s">
        <v>41</v>
      </c>
      <c r="E18" s="238" t="s">
        <v>12</v>
      </c>
      <c r="F18" s="238" t="s">
        <v>42</v>
      </c>
      <c r="G18" s="240" t="s">
        <v>43</v>
      </c>
      <c r="H18" s="241">
        <v>0</v>
      </c>
      <c r="I18" s="241">
        <v>0</v>
      </c>
      <c r="J18" s="241">
        <v>0</v>
      </c>
      <c r="K18" s="241">
        <v>0</v>
      </c>
      <c r="L18" s="241">
        <v>4</v>
      </c>
      <c r="M18" s="242">
        <v>0.320549566625</v>
      </c>
      <c r="N18" s="239" t="s">
        <v>44</v>
      </c>
      <c r="O18" s="243" t="s">
        <v>45</v>
      </c>
      <c r="P18" s="27"/>
      <c r="Q18" s="27"/>
      <c r="R18" s="87" t="s">
        <v>684</v>
      </c>
    </row>
    <row r="19" spans="1:18" s="22" customFormat="1" ht="13.5" thickBot="1" x14ac:dyDescent="0.3">
      <c r="A19" s="244" t="s">
        <v>79</v>
      </c>
      <c r="B19" s="245" t="s">
        <v>601</v>
      </c>
      <c r="C19" s="246" t="s">
        <v>80</v>
      </c>
      <c r="D19" s="245" t="s">
        <v>11</v>
      </c>
      <c r="E19" s="245" t="s">
        <v>81</v>
      </c>
      <c r="F19" s="245" t="s">
        <v>82</v>
      </c>
      <c r="G19" s="247" t="s">
        <v>83</v>
      </c>
      <c r="H19" s="241">
        <v>7</v>
      </c>
      <c r="I19" s="241">
        <v>2</v>
      </c>
      <c r="J19" s="241">
        <v>9</v>
      </c>
      <c r="K19" s="241">
        <v>2</v>
      </c>
      <c r="L19" s="241">
        <v>12</v>
      </c>
      <c r="M19" s="242">
        <v>0.73964978331249986</v>
      </c>
      <c r="N19" s="246" t="s">
        <v>84</v>
      </c>
      <c r="O19" s="248" t="s">
        <v>85</v>
      </c>
      <c r="P19" s="28"/>
      <c r="Q19" s="28" t="s">
        <v>717</v>
      </c>
      <c r="R19" s="87" t="s">
        <v>697</v>
      </c>
    </row>
    <row r="20" spans="1:18" s="22" customFormat="1" ht="13.5" thickBot="1" x14ac:dyDescent="0.3">
      <c r="A20" s="237" t="s">
        <v>24</v>
      </c>
      <c r="B20" s="238" t="s">
        <v>600</v>
      </c>
      <c r="C20" s="239" t="s">
        <v>25</v>
      </c>
      <c r="D20" s="238" t="s">
        <v>26</v>
      </c>
      <c r="E20" s="238" t="s">
        <v>27</v>
      </c>
      <c r="F20" s="238" t="s">
        <v>28</v>
      </c>
      <c r="G20" s="240" t="s">
        <v>29</v>
      </c>
      <c r="H20" s="241">
        <v>1</v>
      </c>
      <c r="I20" s="241">
        <v>1</v>
      </c>
      <c r="J20" s="241">
        <v>2</v>
      </c>
      <c r="K20" s="241">
        <v>-2</v>
      </c>
      <c r="L20" s="241">
        <v>8</v>
      </c>
      <c r="M20" s="242">
        <v>0.41938038324999999</v>
      </c>
      <c r="N20" s="239" t="s">
        <v>30</v>
      </c>
      <c r="O20" s="243" t="s">
        <v>31</v>
      </c>
      <c r="P20" s="27"/>
      <c r="Q20" s="27"/>
      <c r="R20" s="87" t="s">
        <v>700</v>
      </c>
    </row>
    <row r="21" spans="1:18" s="22" customFormat="1" ht="13.5" thickBot="1" x14ac:dyDescent="0.3">
      <c r="A21" s="244" t="s">
        <v>159</v>
      </c>
      <c r="B21" s="245" t="s">
        <v>601</v>
      </c>
      <c r="C21" s="246" t="s">
        <v>160</v>
      </c>
      <c r="D21" s="245" t="s">
        <v>11</v>
      </c>
      <c r="E21" s="245" t="s">
        <v>48</v>
      </c>
      <c r="F21" s="245" t="s">
        <v>49</v>
      </c>
      <c r="G21" s="247" t="s">
        <v>161</v>
      </c>
      <c r="H21" s="241">
        <v>11</v>
      </c>
      <c r="I21" s="241">
        <v>4</v>
      </c>
      <c r="J21" s="241">
        <v>15</v>
      </c>
      <c r="K21" s="241">
        <v>5</v>
      </c>
      <c r="L21" s="241">
        <v>34</v>
      </c>
      <c r="M21" s="242">
        <v>1.110204733125</v>
      </c>
      <c r="N21" s="246" t="s">
        <v>162</v>
      </c>
      <c r="O21" s="248" t="s">
        <v>52</v>
      </c>
      <c r="P21" s="28"/>
      <c r="Q21" s="28" t="s">
        <v>717</v>
      </c>
      <c r="R21" s="87" t="s">
        <v>685</v>
      </c>
    </row>
    <row r="22" spans="1:18" s="22" customFormat="1" ht="13.5" thickBot="1" x14ac:dyDescent="0.3">
      <c r="A22" s="244" t="s">
        <v>125</v>
      </c>
      <c r="B22" s="245" t="s">
        <v>601</v>
      </c>
      <c r="C22" s="246" t="s">
        <v>126</v>
      </c>
      <c r="D22" s="245" t="s">
        <v>11</v>
      </c>
      <c r="E22" s="245" t="s">
        <v>94</v>
      </c>
      <c r="F22" s="245" t="s">
        <v>68</v>
      </c>
      <c r="G22" s="247" t="s">
        <v>127</v>
      </c>
      <c r="H22" s="241">
        <v>0</v>
      </c>
      <c r="I22" s="241">
        <v>0</v>
      </c>
      <c r="J22" s="241">
        <v>0</v>
      </c>
      <c r="K22" s="241">
        <v>-10</v>
      </c>
      <c r="L22" s="241">
        <v>9</v>
      </c>
      <c r="M22" s="242">
        <v>0.38444888557142859</v>
      </c>
      <c r="N22" s="246" t="s">
        <v>128</v>
      </c>
      <c r="O22" s="248" t="s">
        <v>129</v>
      </c>
      <c r="P22" s="28"/>
      <c r="Q22" s="28" t="s">
        <v>717</v>
      </c>
      <c r="R22" s="87" t="s">
        <v>688</v>
      </c>
    </row>
    <row r="23" spans="1:18" s="22" customFormat="1" ht="13.5" thickBot="1" x14ac:dyDescent="0.3">
      <c r="A23" s="244" t="s">
        <v>107</v>
      </c>
      <c r="B23" s="245" t="s">
        <v>601</v>
      </c>
      <c r="C23" s="246" t="s">
        <v>108</v>
      </c>
      <c r="D23" s="245" t="s">
        <v>101</v>
      </c>
      <c r="E23" s="245" t="s">
        <v>48</v>
      </c>
      <c r="F23" s="245" t="s">
        <v>109</v>
      </c>
      <c r="G23" s="247" t="s">
        <v>110</v>
      </c>
      <c r="H23" s="241">
        <v>2</v>
      </c>
      <c r="I23" s="241">
        <v>2</v>
      </c>
      <c r="J23" s="241">
        <v>4</v>
      </c>
      <c r="K23" s="241">
        <v>1</v>
      </c>
      <c r="L23" s="241">
        <v>16</v>
      </c>
      <c r="M23" s="242">
        <v>0.55021838206666673</v>
      </c>
      <c r="N23" s="246" t="s">
        <v>111</v>
      </c>
      <c r="O23" s="248" t="s">
        <v>112</v>
      </c>
      <c r="P23" s="28"/>
      <c r="Q23" s="28" t="s">
        <v>717</v>
      </c>
      <c r="R23" s="87" t="s">
        <v>706</v>
      </c>
    </row>
    <row r="24" spans="1:18" s="22" customFormat="1" ht="13.5" thickBot="1" x14ac:dyDescent="0.3">
      <c r="A24" s="244" t="s">
        <v>65</v>
      </c>
      <c r="B24" s="245" t="s">
        <v>601</v>
      </c>
      <c r="C24" s="246" t="s">
        <v>66</v>
      </c>
      <c r="D24" s="245" t="s">
        <v>41</v>
      </c>
      <c r="E24" s="245" t="s">
        <v>67</v>
      </c>
      <c r="F24" s="245" t="s">
        <v>68</v>
      </c>
      <c r="G24" s="247" t="s">
        <v>69</v>
      </c>
      <c r="H24" s="241">
        <v>0</v>
      </c>
      <c r="I24" s="241">
        <v>0</v>
      </c>
      <c r="J24" s="241">
        <v>0</v>
      </c>
      <c r="K24" s="241">
        <v>-3</v>
      </c>
      <c r="L24" s="241">
        <v>0</v>
      </c>
      <c r="M24" s="242">
        <v>6.9999999999999993E-2</v>
      </c>
      <c r="N24" s="246" t="s">
        <v>70</v>
      </c>
      <c r="O24" s="248" t="s">
        <v>71</v>
      </c>
      <c r="P24" s="28"/>
      <c r="Q24" s="28" t="s">
        <v>717</v>
      </c>
      <c r="R24" s="87" t="s">
        <v>695</v>
      </c>
    </row>
    <row r="25" spans="1:18" s="22" customFormat="1" ht="13.5" thickBot="1" x14ac:dyDescent="0.3">
      <c r="A25" s="237" t="s">
        <v>117</v>
      </c>
      <c r="B25" s="238" t="s">
        <v>601</v>
      </c>
      <c r="C25" s="239" t="s">
        <v>118</v>
      </c>
      <c r="D25" s="238" t="s">
        <v>34</v>
      </c>
      <c r="E25" s="238" t="s">
        <v>27</v>
      </c>
      <c r="F25" s="238" t="s">
        <v>35</v>
      </c>
      <c r="G25" s="240" t="s">
        <v>119</v>
      </c>
      <c r="H25" s="241">
        <v>3</v>
      </c>
      <c r="I25" s="241">
        <v>1</v>
      </c>
      <c r="J25" s="241">
        <v>4</v>
      </c>
      <c r="K25" s="241">
        <v>1</v>
      </c>
      <c r="L25" s="241">
        <v>10</v>
      </c>
      <c r="M25" s="242">
        <v>0.83361405115384624</v>
      </c>
      <c r="N25" s="239" t="s">
        <v>120</v>
      </c>
      <c r="O25" s="243" t="s">
        <v>121</v>
      </c>
      <c r="P25" s="27"/>
      <c r="Q25" s="27"/>
      <c r="R25" s="87" t="s">
        <v>692</v>
      </c>
    </row>
    <row r="26" spans="1:18" s="22" customFormat="1" ht="13.5" thickBot="1" x14ac:dyDescent="0.3">
      <c r="A26" s="237" t="s">
        <v>59</v>
      </c>
      <c r="B26" s="238" t="s">
        <v>600</v>
      </c>
      <c r="C26" s="239" t="s">
        <v>60</v>
      </c>
      <c r="D26" s="238" t="s">
        <v>34</v>
      </c>
      <c r="E26" s="238" t="s">
        <v>61</v>
      </c>
      <c r="F26" s="238" t="s">
        <v>62</v>
      </c>
      <c r="G26" s="240" t="s">
        <v>63</v>
      </c>
      <c r="H26" s="241">
        <v>1</v>
      </c>
      <c r="I26" s="241">
        <v>2</v>
      </c>
      <c r="J26" s="241">
        <v>3</v>
      </c>
      <c r="K26" s="241">
        <v>-3</v>
      </c>
      <c r="L26" s="241">
        <v>6</v>
      </c>
      <c r="M26" s="242">
        <v>0.3711877332222222</v>
      </c>
      <c r="N26" s="239" t="s">
        <v>64</v>
      </c>
      <c r="O26" s="243" t="s">
        <v>52</v>
      </c>
      <c r="P26" s="27"/>
      <c r="Q26" s="27"/>
      <c r="R26" s="87" t="s">
        <v>704</v>
      </c>
    </row>
    <row r="27" spans="1:18" s="22" customFormat="1" ht="13.5" thickBot="1" x14ac:dyDescent="0.3">
      <c r="A27" s="244" t="s">
        <v>168</v>
      </c>
      <c r="B27" s="245" t="s">
        <v>602</v>
      </c>
      <c r="C27" s="246" t="s">
        <v>169</v>
      </c>
      <c r="D27" s="245" t="s">
        <v>41</v>
      </c>
      <c r="E27" s="245" t="s">
        <v>27</v>
      </c>
      <c r="F27" s="245" t="s">
        <v>75</v>
      </c>
      <c r="G27" s="247" t="s">
        <v>170</v>
      </c>
      <c r="H27" s="241"/>
      <c r="I27" s="241"/>
      <c r="J27" s="241"/>
      <c r="K27" s="241"/>
      <c r="L27" s="241"/>
      <c r="M27" s="242"/>
      <c r="N27" s="246" t="s">
        <v>171</v>
      </c>
      <c r="O27" s="248" t="s">
        <v>121</v>
      </c>
      <c r="P27" s="28"/>
      <c r="Q27" s="28" t="s">
        <v>717</v>
      </c>
      <c r="R27" s="87" t="s">
        <v>838</v>
      </c>
    </row>
    <row r="28" spans="1:18" s="22" customFormat="1" ht="13.5" thickBot="1" x14ac:dyDescent="0.3">
      <c r="A28" s="237" t="s">
        <v>163</v>
      </c>
      <c r="B28" s="238" t="s">
        <v>602</v>
      </c>
      <c r="C28" s="239" t="s">
        <v>164</v>
      </c>
      <c r="D28" s="238" t="s">
        <v>101</v>
      </c>
      <c r="E28" s="238" t="s">
        <v>48</v>
      </c>
      <c r="F28" s="238" t="s">
        <v>20</v>
      </c>
      <c r="G28" s="240" t="s">
        <v>165</v>
      </c>
      <c r="H28" s="263" t="s">
        <v>880</v>
      </c>
      <c r="I28" s="241"/>
      <c r="J28" s="241"/>
      <c r="K28" s="241"/>
      <c r="L28" s="241"/>
      <c r="M28" s="242"/>
      <c r="N28" s="239" t="s">
        <v>166</v>
      </c>
      <c r="O28" s="243" t="s">
        <v>167</v>
      </c>
      <c r="P28" s="27"/>
      <c r="Q28" s="27"/>
      <c r="R28" s="87" t="s">
        <v>835</v>
      </c>
    </row>
    <row r="29" spans="1:18" s="22" customFormat="1" x14ac:dyDescent="0.25">
      <c r="A29" s="249" t="s">
        <v>122</v>
      </c>
      <c r="B29" s="250" t="s">
        <v>601</v>
      </c>
      <c r="C29" s="251" t="s">
        <v>123</v>
      </c>
      <c r="D29" s="250" t="s">
        <v>101</v>
      </c>
      <c r="E29" s="250" t="s">
        <v>74</v>
      </c>
      <c r="F29" s="250" t="s">
        <v>82</v>
      </c>
      <c r="G29" s="252" t="s">
        <v>124</v>
      </c>
      <c r="H29" s="253"/>
      <c r="I29" s="253"/>
      <c r="J29" s="253"/>
      <c r="K29" s="253"/>
      <c r="L29" s="253"/>
      <c r="M29" s="254"/>
      <c r="N29" s="251" t="s">
        <v>37</v>
      </c>
      <c r="O29" s="255" t="s">
        <v>121</v>
      </c>
      <c r="P29" s="27"/>
      <c r="Q29" s="27"/>
      <c r="R29" s="87" t="s">
        <v>839</v>
      </c>
    </row>
    <row r="30" spans="1:18" s="22" customFormat="1" ht="17.25" x14ac:dyDescent="0.35">
      <c r="A30" s="112"/>
      <c r="B30" s="112"/>
      <c r="C30" s="21" t="s">
        <v>851</v>
      </c>
      <c r="D30" s="119"/>
      <c r="E30" s="21"/>
      <c r="F30" s="21"/>
      <c r="G30" s="119"/>
      <c r="H30" s="256">
        <f>SUM(H2:H29)</f>
        <v>40</v>
      </c>
      <c r="I30" s="256">
        <f>SUM(I2:I29)</f>
        <v>65</v>
      </c>
      <c r="J30" s="256">
        <f>SUM(J2:J29)</f>
        <v>105</v>
      </c>
      <c r="K30" s="256">
        <f>SUM(K2:K29)</f>
        <v>-56</v>
      </c>
      <c r="L30" s="20">
        <f>SUBTOTAL(109,L2:L29)</f>
        <v>171</v>
      </c>
      <c r="M30" s="329">
        <f>SUM(M3:M29)</f>
        <v>11.920051627945893</v>
      </c>
      <c r="N30" s="113"/>
      <c r="O30" s="113"/>
      <c r="P30" s="27"/>
      <c r="Q30" s="27"/>
      <c r="R30" s="87"/>
    </row>
    <row r="31" spans="1:18" s="22" customFormat="1" x14ac:dyDescent="0.25">
      <c r="A31" s="110"/>
      <c r="B31" s="110"/>
      <c r="C31" s="30" t="s">
        <v>782</v>
      </c>
      <c r="D31" s="30"/>
      <c r="E31" s="30"/>
      <c r="F31" s="30"/>
      <c r="G31" s="30"/>
      <c r="H31" s="109"/>
      <c r="I31" s="111"/>
      <c r="J31" s="111"/>
      <c r="K31" s="111"/>
      <c r="L31" s="111"/>
      <c r="M31" s="110"/>
      <c r="N31" s="60"/>
      <c r="O31" s="61"/>
      <c r="P31" s="29"/>
      <c r="Q31" s="29"/>
      <c r="R31" s="87"/>
    </row>
  </sheetData>
  <phoneticPr fontId="47" type="noConversion"/>
  <conditionalFormatting sqref="A1:C1 M1:P1">
    <cfRule type="cellIs" dxfId="34" priority="29" operator="equal">
      <formula>0</formula>
    </cfRule>
  </conditionalFormatting>
  <conditionalFormatting sqref="D1">
    <cfRule type="cellIs" dxfId="33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E1:G1">
    <cfRule type="cellIs" dxfId="32" priority="3" operator="equal">
      <formula>0</formula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H2:H29">
    <cfRule type="cellIs" dxfId="31" priority="17" stopIfTrue="1" operator="equal">
      <formula>0</formula>
    </cfRule>
    <cfRule type="colorScale" priority="18">
      <colorScale>
        <cfvo type="min"/>
        <cfvo type="max"/>
        <color rgb="FFFCFCFF"/>
        <color rgb="FFFFCD00"/>
      </colorScale>
    </cfRule>
    <cfRule type="colorScale" priority="19">
      <colorScale>
        <cfvo type="min"/>
        <cfvo type="max"/>
        <color theme="0"/>
        <color rgb="FFFFEF9C"/>
      </colorScale>
    </cfRule>
  </conditionalFormatting>
  <conditionalFormatting sqref="H1:L1">
    <cfRule type="cellIs" dxfId="30" priority="210" operator="equal">
      <formula>0</formula>
    </cfRule>
    <cfRule type="colorScale" priority="211">
      <colorScale>
        <cfvo type="min"/>
        <cfvo type="max"/>
        <color rgb="FFFCFCFF"/>
        <color rgb="FF63BE7B"/>
      </colorScale>
    </cfRule>
  </conditionalFormatting>
  <conditionalFormatting sqref="I2:I29">
    <cfRule type="cellIs" dxfId="29" priority="14" stopIfTrue="1" operator="equal">
      <formula>0</formula>
    </cfRule>
    <cfRule type="colorScale" priority="15">
      <colorScale>
        <cfvo type="min"/>
        <cfvo type="max"/>
        <color rgb="FFFCFCFF"/>
        <color rgb="FFFFCD00"/>
      </colorScale>
    </cfRule>
    <cfRule type="colorScale" priority="16">
      <colorScale>
        <cfvo type="min"/>
        <cfvo type="max"/>
        <color theme="0"/>
        <color rgb="FFFFEF9C"/>
      </colorScale>
    </cfRule>
  </conditionalFormatting>
  <conditionalFormatting sqref="J2:K2 J3:J26 J27:K29">
    <cfRule type="cellIs" dxfId="28" priority="11" stopIfTrue="1" operator="equal">
      <formula>0</formula>
    </cfRule>
  </conditionalFormatting>
  <conditionalFormatting sqref="J2:K2 J27:K29 J3:J26">
    <cfRule type="colorScale" priority="12">
      <colorScale>
        <cfvo type="min"/>
        <cfvo type="max"/>
        <color rgb="FFFCFCFF"/>
        <color rgb="FFFFCD00"/>
      </colorScale>
    </cfRule>
    <cfRule type="colorScale" priority="13">
      <colorScale>
        <cfvo type="min"/>
        <cfvo type="max"/>
        <color theme="0"/>
        <color rgb="FFFFEF9C"/>
      </colorScale>
    </cfRule>
  </conditionalFormatting>
  <conditionalFormatting sqref="L2:L29 K3:K26">
    <cfRule type="cellIs" dxfId="27" priority="5" stopIfTrue="1" operator="equal">
      <formula>0</formula>
    </cfRule>
  </conditionalFormatting>
  <conditionalFormatting sqref="L3:L26">
    <cfRule type="colorScale" priority="9">
      <colorScale>
        <cfvo type="min"/>
        <cfvo type="max"/>
        <color rgb="FFFCFCFF"/>
        <color rgb="FFFFCD00"/>
      </colorScale>
    </cfRule>
    <cfRule type="colorScale" priority="10">
      <colorScale>
        <cfvo type="min"/>
        <cfvo type="max"/>
        <color theme="0"/>
        <color rgb="FFFFEF9C"/>
      </colorScale>
    </cfRule>
  </conditionalFormatting>
  <conditionalFormatting sqref="L27:L29 L2 K3:K26">
    <cfRule type="colorScale" priority="6">
      <colorScale>
        <cfvo type="min"/>
        <cfvo type="max"/>
        <color rgb="FFFCFCFF"/>
        <color rgb="FFFFCD00"/>
      </colorScale>
    </cfRule>
    <cfRule type="colorScale" priority="7">
      <colorScale>
        <cfvo type="min"/>
        <cfvo type="max"/>
        <color theme="0"/>
        <color rgb="FFFFEF9C"/>
      </colorScale>
    </cfRule>
  </conditionalFormatting>
  <conditionalFormatting sqref="M2:M29">
    <cfRule type="cellIs" dxfId="26" priority="20" stopIfTrue="1" operator="equal">
      <formula>0</formula>
    </cfRule>
    <cfRule type="colorScale" priority="21">
      <colorScale>
        <cfvo type="min"/>
        <cfvo type="max"/>
        <color rgb="FFFCFCFF"/>
        <color rgb="FFFFCD00"/>
      </colorScale>
    </cfRule>
    <cfRule type="colorScale" priority="22">
      <colorScale>
        <cfvo type="min"/>
        <cfvo type="max"/>
        <color theme="0"/>
        <color rgb="FFFFEF9C"/>
      </colorScale>
    </cfRule>
  </conditionalFormatting>
  <conditionalFormatting sqref="M1:P1 A1:C1">
    <cfRule type="colorScale" priority="207">
      <colorScale>
        <cfvo type="min"/>
        <cfvo type="max"/>
        <color rgb="FFFCFCFF"/>
        <color rgb="FF63BE7B"/>
      </colorScale>
    </cfRule>
  </conditionalFormatting>
  <pageMargins left="0.25" right="0.25" top="0.75" bottom="0.75" header="0.3" footer="0.3"/>
  <pageSetup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5A81-5B1D-4F2F-970F-B964C48CD15F}">
  <sheetPr>
    <pageSetUpPr fitToPage="1"/>
  </sheetPr>
  <dimension ref="A1:K23"/>
  <sheetViews>
    <sheetView workbookViewId="0">
      <selection activeCell="C26" sqref="C26"/>
    </sheetView>
  </sheetViews>
  <sheetFormatPr defaultRowHeight="15" x14ac:dyDescent="0.25"/>
  <cols>
    <col min="1" max="1" width="12" customWidth="1"/>
    <col min="2" max="2" width="4" style="4" bestFit="1" customWidth="1"/>
    <col min="3" max="3" width="34.85546875" style="37" bestFit="1" customWidth="1"/>
    <col min="4" max="4" width="4.5703125" style="35" bestFit="1" customWidth="1"/>
    <col min="5" max="5" width="3" style="36" bestFit="1" customWidth="1"/>
    <col min="6" max="6" width="2.42578125" style="36" bestFit="1" customWidth="1"/>
    <col min="7" max="7" width="3" style="36" bestFit="1" customWidth="1"/>
    <col min="8" max="8" width="5.28515625" style="36" bestFit="1" customWidth="1"/>
  </cols>
  <sheetData>
    <row r="1" spans="1:11" ht="17.25" x14ac:dyDescent="0.35">
      <c r="A1" s="8"/>
    </row>
    <row r="2" spans="1:11" ht="38.25" x14ac:dyDescent="0.7">
      <c r="A2" s="333" t="s">
        <v>862</v>
      </c>
      <c r="B2" s="333"/>
      <c r="C2" s="333"/>
      <c r="D2" s="333"/>
      <c r="E2" s="333"/>
      <c r="F2" s="333"/>
      <c r="G2" s="333"/>
      <c r="H2" s="333"/>
      <c r="K2" s="32" t="s">
        <v>786</v>
      </c>
    </row>
    <row r="3" spans="1:11" ht="22.5" x14ac:dyDescent="0.4">
      <c r="A3" s="100" t="s">
        <v>722</v>
      </c>
      <c r="B3" s="101"/>
      <c r="C3" s="102"/>
      <c r="D3" s="103"/>
      <c r="E3" s="104"/>
      <c r="F3" s="104"/>
      <c r="G3" s="104"/>
      <c r="H3" s="104"/>
    </row>
    <row r="4" spans="1:11" ht="22.5" x14ac:dyDescent="0.25">
      <c r="A4" s="90" t="s">
        <v>723</v>
      </c>
      <c r="B4" s="91"/>
      <c r="C4" s="90" t="s">
        <v>773</v>
      </c>
      <c r="D4" s="93" t="s">
        <v>605</v>
      </c>
      <c r="E4" s="91" t="s">
        <v>17</v>
      </c>
      <c r="F4" s="91" t="s">
        <v>800</v>
      </c>
      <c r="G4" s="91">
        <v>4</v>
      </c>
      <c r="H4" s="91" t="s">
        <v>751</v>
      </c>
    </row>
    <row r="5" spans="1:11" ht="22.5" x14ac:dyDescent="0.25">
      <c r="A5" s="90" t="s">
        <v>725</v>
      </c>
      <c r="B5" s="91"/>
      <c r="C5" s="90" t="s">
        <v>773</v>
      </c>
      <c r="D5" s="93" t="s">
        <v>604</v>
      </c>
      <c r="E5" s="91" t="s">
        <v>53</v>
      </c>
      <c r="F5" s="91" t="s">
        <v>800</v>
      </c>
      <c r="G5" s="91">
        <v>5</v>
      </c>
      <c r="H5" s="91"/>
    </row>
    <row r="6" spans="1:11" ht="22.5" x14ac:dyDescent="0.25">
      <c r="A6" s="90" t="s">
        <v>726</v>
      </c>
      <c r="B6" s="91" t="s">
        <v>752</v>
      </c>
      <c r="C6" s="90" t="s">
        <v>774</v>
      </c>
      <c r="D6" s="93" t="s">
        <v>604</v>
      </c>
      <c r="E6" s="91" t="s">
        <v>9</v>
      </c>
      <c r="F6" s="91" t="s">
        <v>800</v>
      </c>
      <c r="G6" s="91">
        <v>6</v>
      </c>
      <c r="H6" s="91"/>
    </row>
    <row r="7" spans="1:11" ht="22.5" x14ac:dyDescent="0.25">
      <c r="A7" s="90" t="s">
        <v>728</v>
      </c>
      <c r="B7" s="91"/>
      <c r="C7" s="90" t="s">
        <v>774</v>
      </c>
      <c r="D7" s="93" t="s">
        <v>603</v>
      </c>
      <c r="E7" s="91" t="s">
        <v>46</v>
      </c>
      <c r="F7" s="91" t="s">
        <v>800</v>
      </c>
      <c r="G7" s="91">
        <v>3</v>
      </c>
      <c r="H7" s="91" t="s">
        <v>751</v>
      </c>
    </row>
    <row r="8" spans="1:11" ht="22.5" x14ac:dyDescent="0.25">
      <c r="A8" s="90" t="s">
        <v>731</v>
      </c>
      <c r="B8" s="91"/>
      <c r="C8" s="90" t="s">
        <v>775</v>
      </c>
      <c r="D8" s="93" t="s">
        <v>605</v>
      </c>
      <c r="E8" s="91" t="s">
        <v>142</v>
      </c>
      <c r="F8" s="91" t="s">
        <v>800</v>
      </c>
      <c r="G8" s="91">
        <v>0</v>
      </c>
      <c r="H8" s="91"/>
    </row>
    <row r="9" spans="1:11" ht="22.5" x14ac:dyDescent="0.25">
      <c r="A9" s="90" t="s">
        <v>734</v>
      </c>
      <c r="B9" s="91" t="s">
        <v>752</v>
      </c>
      <c r="C9" s="90" t="s">
        <v>208</v>
      </c>
      <c r="D9" s="93" t="s">
        <v>605</v>
      </c>
      <c r="E9" s="91" t="s">
        <v>53</v>
      </c>
      <c r="F9" s="91" t="s">
        <v>800</v>
      </c>
      <c r="G9" s="91">
        <v>1</v>
      </c>
      <c r="H9" s="91" t="s">
        <v>751</v>
      </c>
    </row>
    <row r="10" spans="1:11" ht="22.5" x14ac:dyDescent="0.25">
      <c r="A10" s="90" t="s">
        <v>769</v>
      </c>
      <c r="B10" s="91" t="s">
        <v>752</v>
      </c>
      <c r="C10" s="90" t="s">
        <v>208</v>
      </c>
      <c r="D10" s="93" t="s">
        <v>604</v>
      </c>
      <c r="E10" s="91" t="s">
        <v>172</v>
      </c>
      <c r="F10" s="91" t="s">
        <v>800</v>
      </c>
      <c r="G10" s="91">
        <v>4</v>
      </c>
      <c r="H10" s="91"/>
    </row>
    <row r="11" spans="1:11" s="68" customFormat="1" ht="22.5" x14ac:dyDescent="0.25">
      <c r="A11" s="105" t="s">
        <v>735</v>
      </c>
      <c r="B11" s="106"/>
      <c r="C11" s="105"/>
      <c r="D11" s="106"/>
      <c r="E11" s="106"/>
      <c r="F11" s="106"/>
      <c r="G11" s="106"/>
      <c r="H11" s="106"/>
    </row>
    <row r="12" spans="1:11" ht="22.5" x14ac:dyDescent="0.25">
      <c r="A12" s="90" t="s">
        <v>736</v>
      </c>
      <c r="B12" s="91"/>
      <c r="C12" s="90" t="s">
        <v>768</v>
      </c>
      <c r="D12" s="93" t="s">
        <v>604</v>
      </c>
      <c r="E12" s="91" t="s">
        <v>53</v>
      </c>
      <c r="F12" s="91" t="s">
        <v>800</v>
      </c>
      <c r="G12" s="91">
        <v>5</v>
      </c>
      <c r="H12" s="91"/>
    </row>
    <row r="13" spans="1:11" ht="22.5" x14ac:dyDescent="0.25">
      <c r="A13" s="90" t="s">
        <v>737</v>
      </c>
      <c r="B13" s="91"/>
      <c r="C13" s="90" t="s">
        <v>768</v>
      </c>
      <c r="D13" s="93" t="s">
        <v>605</v>
      </c>
      <c r="E13" s="91" t="s">
        <v>53</v>
      </c>
      <c r="F13" s="91" t="s">
        <v>800</v>
      </c>
      <c r="G13" s="91">
        <v>1</v>
      </c>
      <c r="H13" s="91" t="s">
        <v>751</v>
      </c>
    </row>
    <row r="14" spans="1:11" ht="22.5" x14ac:dyDescent="0.25">
      <c r="A14" s="90" t="s">
        <v>738</v>
      </c>
      <c r="B14" s="91"/>
      <c r="C14" s="90" t="s">
        <v>633</v>
      </c>
      <c r="D14" s="93" t="s">
        <v>604</v>
      </c>
      <c r="E14" s="91" t="s">
        <v>53</v>
      </c>
      <c r="F14" s="91" t="s">
        <v>800</v>
      </c>
      <c r="G14" s="91">
        <v>6</v>
      </c>
      <c r="H14" s="91"/>
    </row>
    <row r="15" spans="1:11" ht="22.5" x14ac:dyDescent="0.25">
      <c r="A15" s="90" t="s">
        <v>740</v>
      </c>
      <c r="B15" s="91"/>
      <c r="C15" s="90" t="s">
        <v>633</v>
      </c>
      <c r="D15" s="93" t="s">
        <v>604</v>
      </c>
      <c r="E15" s="91" t="s">
        <v>53</v>
      </c>
      <c r="F15" s="91" t="s">
        <v>800</v>
      </c>
      <c r="G15" s="91">
        <v>3</v>
      </c>
      <c r="H15" s="91" t="s">
        <v>751</v>
      </c>
    </row>
    <row r="16" spans="1:11" ht="22.5" x14ac:dyDescent="0.25">
      <c r="A16" s="90" t="s">
        <v>741</v>
      </c>
      <c r="B16" s="91" t="s">
        <v>752</v>
      </c>
      <c r="C16" s="90" t="s">
        <v>189</v>
      </c>
      <c r="D16" s="93" t="s">
        <v>605</v>
      </c>
      <c r="E16" s="91" t="s">
        <v>46</v>
      </c>
      <c r="F16" s="91" t="s">
        <v>800</v>
      </c>
      <c r="G16" s="91">
        <v>2</v>
      </c>
      <c r="H16" s="91" t="s">
        <v>751</v>
      </c>
    </row>
    <row r="17" spans="1:8" ht="22.5" x14ac:dyDescent="0.25">
      <c r="A17" s="90" t="s">
        <v>742</v>
      </c>
      <c r="B17" s="91" t="s">
        <v>752</v>
      </c>
      <c r="C17" s="90" t="s">
        <v>189</v>
      </c>
      <c r="D17" s="93" t="s">
        <v>604</v>
      </c>
      <c r="E17" s="91" t="s">
        <v>53</v>
      </c>
      <c r="F17" s="91" t="s">
        <v>800</v>
      </c>
      <c r="G17" s="91">
        <v>3</v>
      </c>
      <c r="H17" s="91"/>
    </row>
    <row r="18" spans="1:8" s="68" customFormat="1" ht="22.5" x14ac:dyDescent="0.25">
      <c r="A18" s="105" t="s">
        <v>746</v>
      </c>
      <c r="B18" s="106"/>
      <c r="C18" s="105"/>
      <c r="D18" s="106"/>
      <c r="E18" s="106"/>
      <c r="F18" s="106"/>
      <c r="G18" s="106"/>
      <c r="H18" s="106"/>
    </row>
    <row r="19" spans="1:8" ht="22.5" x14ac:dyDescent="0.25">
      <c r="A19" s="90" t="s">
        <v>749</v>
      </c>
      <c r="B19" s="91"/>
      <c r="C19" s="90" t="s">
        <v>683</v>
      </c>
      <c r="D19" s="93" t="s">
        <v>605</v>
      </c>
      <c r="E19" s="91" t="s">
        <v>17</v>
      </c>
      <c r="F19" s="91" t="s">
        <v>800</v>
      </c>
      <c r="G19" s="91">
        <v>2</v>
      </c>
      <c r="H19" s="91"/>
    </row>
    <row r="20" spans="1:8" ht="22.5" x14ac:dyDescent="0.25">
      <c r="A20" s="90" t="s">
        <v>750</v>
      </c>
      <c r="B20" s="91"/>
      <c r="C20" s="90" t="s">
        <v>683</v>
      </c>
      <c r="D20" s="93" t="s">
        <v>604</v>
      </c>
      <c r="E20" s="91" t="s">
        <v>172</v>
      </c>
      <c r="F20" s="91" t="s">
        <v>800</v>
      </c>
      <c r="G20" s="91">
        <v>7</v>
      </c>
      <c r="H20" s="91"/>
    </row>
    <row r="21" spans="1:8" ht="22.5" x14ac:dyDescent="0.25">
      <c r="A21" s="90" t="s">
        <v>747</v>
      </c>
      <c r="B21" s="91" t="s">
        <v>752</v>
      </c>
      <c r="C21" s="90" t="s">
        <v>205</v>
      </c>
      <c r="D21" s="93" t="s">
        <v>604</v>
      </c>
      <c r="E21" s="91" t="s">
        <v>776</v>
      </c>
      <c r="F21" s="91" t="s">
        <v>800</v>
      </c>
      <c r="G21" s="91">
        <v>1</v>
      </c>
      <c r="H21" s="91"/>
    </row>
    <row r="22" spans="1:8" ht="22.5" x14ac:dyDescent="0.25">
      <c r="A22" s="107" t="s">
        <v>748</v>
      </c>
      <c r="B22" s="91" t="s">
        <v>752</v>
      </c>
      <c r="C22" s="90" t="s">
        <v>205</v>
      </c>
      <c r="D22" s="93" t="s">
        <v>604</v>
      </c>
      <c r="E22" s="91" t="s">
        <v>46</v>
      </c>
      <c r="F22" s="91" t="s">
        <v>800</v>
      </c>
      <c r="G22" s="91">
        <v>4</v>
      </c>
      <c r="H22" s="91"/>
    </row>
    <row r="23" spans="1:8" ht="22.5" x14ac:dyDescent="0.25">
      <c r="A23" s="90" t="s">
        <v>764</v>
      </c>
      <c r="B23" s="91"/>
      <c r="C23" s="90" t="s">
        <v>607</v>
      </c>
      <c r="D23" s="93" t="s">
        <v>604</v>
      </c>
      <c r="E23" s="91">
        <v>1</v>
      </c>
      <c r="F23" s="91" t="s">
        <v>800</v>
      </c>
      <c r="G23" s="91">
        <v>5</v>
      </c>
      <c r="H23" s="91"/>
    </row>
  </sheetData>
  <mergeCells count="1">
    <mergeCell ref="A2:H2"/>
  </mergeCells>
  <pageMargins left="0.7" right="0.7" top="0.75" bottom="0.75" header="0.3" footer="0.3"/>
  <pageSetup paperSize="6" scale="56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356B-FDC7-49D5-AC33-1E22B2B68288}">
  <sheetPr>
    <pageSetUpPr fitToPage="1"/>
  </sheetPr>
  <dimension ref="A1:AB24"/>
  <sheetViews>
    <sheetView topLeftCell="B1" workbookViewId="0">
      <selection activeCell="B2" sqref="B2:V24"/>
    </sheetView>
  </sheetViews>
  <sheetFormatPr defaultRowHeight="12" x14ac:dyDescent="0.2"/>
  <cols>
    <col min="1" max="1" width="2" style="16" hidden="1" customWidth="1"/>
    <col min="2" max="2" width="18.28515625" style="15" bestFit="1" customWidth="1"/>
    <col min="3" max="3" width="4.42578125" style="16" hidden="1" customWidth="1"/>
    <col min="4" max="19" width="3.85546875" style="17" bestFit="1" customWidth="1"/>
    <col min="20" max="20" width="5.85546875" style="17" bestFit="1" customWidth="1"/>
    <col min="21" max="21" width="6.42578125" style="18" bestFit="1" customWidth="1"/>
    <col min="22" max="22" width="11.42578125" style="18" bestFit="1" customWidth="1"/>
    <col min="23" max="16384" width="9.140625" style="15"/>
  </cols>
  <sheetData>
    <row r="1" spans="1:24" s="31" customFormat="1" ht="15" x14ac:dyDescent="0.3">
      <c r="A1" s="108"/>
      <c r="B1" s="334" t="s">
        <v>847</v>
      </c>
      <c r="C1" s="334"/>
      <c r="D1" s="334"/>
      <c r="E1" s="334"/>
      <c r="F1" s="334"/>
      <c r="G1" s="334"/>
      <c r="H1" s="334"/>
      <c r="I1" s="335"/>
      <c r="J1" s="335"/>
      <c r="K1" s="335"/>
      <c r="L1" s="335"/>
      <c r="M1" s="9"/>
      <c r="N1" s="335"/>
      <c r="O1" s="335"/>
      <c r="P1" s="335" t="s">
        <v>870</v>
      </c>
      <c r="Q1" s="335"/>
      <c r="R1" s="335" t="s">
        <v>855</v>
      </c>
      <c r="S1" s="335"/>
      <c r="T1" s="9" t="s">
        <v>869</v>
      </c>
      <c r="U1" s="9" t="s">
        <v>848</v>
      </c>
      <c r="V1" s="9" t="s">
        <v>857</v>
      </c>
      <c r="W1" s="31" t="s">
        <v>607</v>
      </c>
      <c r="X1" s="31" t="s">
        <v>606</v>
      </c>
    </row>
    <row r="2" spans="1:24" ht="17.25" x14ac:dyDescent="0.35">
      <c r="A2" s="14"/>
      <c r="B2" s="24" t="s">
        <v>684</v>
      </c>
      <c r="C2" s="23"/>
      <c r="D2" s="26">
        <v>-0.15</v>
      </c>
      <c r="E2" s="26">
        <v>0.31</v>
      </c>
      <c r="F2" s="26">
        <v>-0.25060346700000002</v>
      </c>
      <c r="G2" s="26">
        <v>0.65</v>
      </c>
      <c r="H2" s="26">
        <v>0.66</v>
      </c>
      <c r="I2" s="26">
        <v>0.28000000000000003</v>
      </c>
      <c r="J2" s="26">
        <v>0.2</v>
      </c>
      <c r="K2" s="26">
        <v>0.98</v>
      </c>
      <c r="L2" s="26">
        <v>0.1</v>
      </c>
      <c r="M2" s="26">
        <v>0.1</v>
      </c>
      <c r="N2" s="26">
        <v>0.03</v>
      </c>
      <c r="O2" s="26">
        <v>0.56000000000000005</v>
      </c>
      <c r="P2" s="26">
        <v>1.21</v>
      </c>
      <c r="Q2" s="26">
        <v>0.05</v>
      </c>
      <c r="R2" s="26">
        <v>0.5</v>
      </c>
      <c r="S2" s="26">
        <v>-0.100603467</v>
      </c>
      <c r="T2" s="26">
        <v>0</v>
      </c>
      <c r="U2" s="66">
        <f t="shared" ref="U2:U24" si="0">+IF(SUM(O2:S2)=0,0,AVERAGEIF(O2:S2,"&lt;&gt;0"))</f>
        <v>0.44387930660000008</v>
      </c>
      <c r="V2" s="66">
        <f t="shared" ref="V2:V24" si="1">AVERAGEIF(D2:S2,"&lt;&gt;0")</f>
        <v>0.320549566625</v>
      </c>
      <c r="W2" s="15">
        <v>0</v>
      </c>
      <c r="X2" s="15" t="s">
        <v>684</v>
      </c>
    </row>
    <row r="3" spans="1:24" ht="17.25" x14ac:dyDescent="0.35">
      <c r="A3" s="14"/>
      <c r="B3" s="24" t="s">
        <v>685</v>
      </c>
      <c r="C3" s="23"/>
      <c r="D3" s="26">
        <v>2.2124999999999999</v>
      </c>
      <c r="E3" s="26">
        <v>1.03</v>
      </c>
      <c r="F3" s="26">
        <v>0.90500000000000003</v>
      </c>
      <c r="G3" s="26">
        <v>-0.4</v>
      </c>
      <c r="H3" s="26">
        <v>1.5825</v>
      </c>
      <c r="I3" s="26">
        <v>0.33189653299999999</v>
      </c>
      <c r="J3" s="26">
        <v>1.155</v>
      </c>
      <c r="K3" s="26">
        <v>2.2149999999999999</v>
      </c>
      <c r="L3" s="26">
        <v>0.15</v>
      </c>
      <c r="M3" s="26">
        <v>0.149396533</v>
      </c>
      <c r="N3" s="26">
        <v>3.0449999999999999</v>
      </c>
      <c r="O3" s="26">
        <v>1.4624999999999999</v>
      </c>
      <c r="P3" s="26">
        <v>1.3334913319999999</v>
      </c>
      <c r="Q3" s="26">
        <v>0.50849133199999996</v>
      </c>
      <c r="R3" s="26">
        <v>0.8</v>
      </c>
      <c r="S3" s="26">
        <v>1.2825</v>
      </c>
      <c r="T3" s="26">
        <v>0.7</v>
      </c>
      <c r="U3" s="66">
        <f t="shared" si="0"/>
        <v>1.0773965327999999</v>
      </c>
      <c r="V3" s="66">
        <f t="shared" si="1"/>
        <v>1.110204733125</v>
      </c>
      <c r="W3" s="15">
        <v>0.7</v>
      </c>
      <c r="X3" s="15" t="s">
        <v>685</v>
      </c>
    </row>
    <row r="4" spans="1:24" ht="17.25" x14ac:dyDescent="0.35">
      <c r="A4" s="14"/>
      <c r="B4" s="24" t="s">
        <v>686</v>
      </c>
      <c r="C4" s="23"/>
      <c r="D4" s="26">
        <v>-0.37560346700000002</v>
      </c>
      <c r="E4" s="26">
        <v>0</v>
      </c>
      <c r="F4" s="26">
        <v>0.33</v>
      </c>
      <c r="G4" s="26">
        <v>0</v>
      </c>
      <c r="H4" s="26">
        <v>0</v>
      </c>
      <c r="I4" s="26">
        <v>0</v>
      </c>
      <c r="J4" s="26">
        <v>0</v>
      </c>
      <c r="K4" s="26">
        <v>0.375</v>
      </c>
      <c r="L4" s="26">
        <v>0</v>
      </c>
      <c r="M4" s="26">
        <v>0</v>
      </c>
      <c r="N4" s="26">
        <v>0</v>
      </c>
      <c r="O4" s="26">
        <v>0</v>
      </c>
      <c r="P4" s="26">
        <v>0.15</v>
      </c>
      <c r="Q4" s="26">
        <v>0.4</v>
      </c>
      <c r="R4" s="26">
        <v>0</v>
      </c>
      <c r="S4" s="26">
        <v>0</v>
      </c>
      <c r="T4" s="26">
        <v>0</v>
      </c>
      <c r="U4" s="66">
        <f t="shared" si="0"/>
        <v>0.27500000000000002</v>
      </c>
      <c r="V4" s="66">
        <f t="shared" si="1"/>
        <v>0.17587930660000001</v>
      </c>
      <c r="W4" s="15">
        <v>0</v>
      </c>
      <c r="X4" s="15" t="s">
        <v>686</v>
      </c>
    </row>
    <row r="5" spans="1:24" ht="17.25" x14ac:dyDescent="0.35">
      <c r="A5" s="14"/>
      <c r="B5" s="24" t="s">
        <v>687</v>
      </c>
      <c r="C5" s="23"/>
      <c r="D5" s="26">
        <v>0.35</v>
      </c>
      <c r="E5" s="26">
        <v>0.28000000000000003</v>
      </c>
      <c r="F5" s="26">
        <v>0</v>
      </c>
      <c r="G5" s="26">
        <v>0.13</v>
      </c>
      <c r="H5" s="26">
        <v>0.53</v>
      </c>
      <c r="I5" s="26">
        <v>0.8</v>
      </c>
      <c r="J5" s="26">
        <v>-0.75060346700000002</v>
      </c>
      <c r="K5" s="26">
        <v>0</v>
      </c>
      <c r="L5" s="26">
        <v>0</v>
      </c>
      <c r="M5" s="26">
        <v>0.6</v>
      </c>
      <c r="N5" s="26">
        <v>0.209396533</v>
      </c>
      <c r="O5" s="26">
        <v>0.2</v>
      </c>
      <c r="P5" s="26">
        <v>0.3</v>
      </c>
      <c r="Q5" s="26">
        <v>-0.25</v>
      </c>
      <c r="R5" s="26">
        <v>0.23</v>
      </c>
      <c r="S5" s="26">
        <v>0.74</v>
      </c>
      <c r="T5" s="26">
        <v>0.98249999999999904</v>
      </c>
      <c r="U5" s="66">
        <f t="shared" si="0"/>
        <v>0.24399999999999999</v>
      </c>
      <c r="V5" s="66">
        <f t="shared" si="1"/>
        <v>0.25913792815384618</v>
      </c>
      <c r="W5" s="15">
        <v>0.98249999999999904</v>
      </c>
      <c r="X5" s="15" t="s">
        <v>687</v>
      </c>
    </row>
    <row r="6" spans="1:24" ht="17.25" x14ac:dyDescent="0.35">
      <c r="A6" s="14"/>
      <c r="B6" s="24" t="s">
        <v>688</v>
      </c>
      <c r="C6" s="23"/>
      <c r="D6" s="26">
        <v>0.2</v>
      </c>
      <c r="E6" s="26">
        <v>-0.17</v>
      </c>
      <c r="F6" s="26">
        <v>0.38</v>
      </c>
      <c r="G6" s="26">
        <v>0.35</v>
      </c>
      <c r="H6" s="26">
        <v>1.78</v>
      </c>
      <c r="I6" s="26">
        <v>0.51</v>
      </c>
      <c r="J6" s="26">
        <v>-0.32500000000000001</v>
      </c>
      <c r="K6" s="26">
        <v>1.365</v>
      </c>
      <c r="L6" s="26">
        <v>-0.2</v>
      </c>
      <c r="M6" s="26">
        <v>0.23</v>
      </c>
      <c r="N6" s="26">
        <v>0.28288786500000002</v>
      </c>
      <c r="O6" s="26">
        <v>1.04</v>
      </c>
      <c r="P6" s="26">
        <v>0</v>
      </c>
      <c r="Q6" s="26">
        <v>0</v>
      </c>
      <c r="R6" s="26">
        <v>0.19</v>
      </c>
      <c r="S6" s="26">
        <v>-0.25060346700000002</v>
      </c>
      <c r="T6" s="26">
        <v>0.35</v>
      </c>
      <c r="U6" s="66">
        <f t="shared" si="0"/>
        <v>0.32646551099999999</v>
      </c>
      <c r="V6" s="66">
        <f t="shared" si="1"/>
        <v>0.38444888557142859</v>
      </c>
      <c r="W6" s="15">
        <v>0.35</v>
      </c>
      <c r="X6" s="15" t="s">
        <v>688</v>
      </c>
    </row>
    <row r="7" spans="1:24" ht="17.25" x14ac:dyDescent="0.35">
      <c r="A7" s="14"/>
      <c r="B7" s="24" t="s">
        <v>689</v>
      </c>
      <c r="C7" s="23"/>
      <c r="D7" s="26">
        <v>0.90500000000000003</v>
      </c>
      <c r="E7" s="26">
        <v>0.53</v>
      </c>
      <c r="F7" s="26">
        <v>-0.1</v>
      </c>
      <c r="G7" s="26">
        <v>0</v>
      </c>
      <c r="H7" s="26">
        <v>0</v>
      </c>
      <c r="I7" s="26">
        <v>0</v>
      </c>
      <c r="J7" s="26">
        <v>0.85499999999999998</v>
      </c>
      <c r="K7" s="26">
        <v>0.38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0.529396533</v>
      </c>
      <c r="S7" s="26">
        <v>0</v>
      </c>
      <c r="T7" s="26">
        <v>0</v>
      </c>
      <c r="U7" s="66">
        <f t="shared" si="0"/>
        <v>0.529396533</v>
      </c>
      <c r="V7" s="66">
        <f t="shared" si="1"/>
        <v>0.51656608883333333</v>
      </c>
      <c r="W7" s="15">
        <v>0</v>
      </c>
      <c r="X7" s="15" t="s">
        <v>689</v>
      </c>
    </row>
    <row r="8" spans="1:24" ht="17.25" x14ac:dyDescent="0.35">
      <c r="A8" s="14"/>
      <c r="B8" s="24" t="s">
        <v>690</v>
      </c>
      <c r="C8" s="23"/>
      <c r="D8" s="26">
        <v>0.23189653299999999</v>
      </c>
      <c r="E8" s="26">
        <v>1.4575</v>
      </c>
      <c r="F8" s="26">
        <v>-0.32500000000000001</v>
      </c>
      <c r="G8" s="26">
        <v>0.95499999999999996</v>
      </c>
      <c r="H8" s="26">
        <v>1.4524999999999999</v>
      </c>
      <c r="I8" s="26">
        <v>5.0000000000000001E-3</v>
      </c>
      <c r="J8" s="26">
        <v>-0.37</v>
      </c>
      <c r="K8" s="26">
        <v>1.635</v>
      </c>
      <c r="L8" s="26">
        <v>0.25439653299999998</v>
      </c>
      <c r="M8" s="26">
        <v>-0.57560346699999998</v>
      </c>
      <c r="N8" s="26">
        <v>0.65500000000000003</v>
      </c>
      <c r="O8" s="26">
        <v>-0.67</v>
      </c>
      <c r="P8" s="26">
        <v>0.56000000000000005</v>
      </c>
      <c r="Q8" s="26">
        <v>0</v>
      </c>
      <c r="R8" s="26">
        <v>0.22500000000000001</v>
      </c>
      <c r="S8" s="26">
        <v>-0.17</v>
      </c>
      <c r="T8" s="26">
        <v>0.1</v>
      </c>
      <c r="U8" s="66">
        <f t="shared" si="0"/>
        <v>-1.3749999999999998E-2</v>
      </c>
      <c r="V8" s="66">
        <f t="shared" si="1"/>
        <v>0.3547126399333333</v>
      </c>
      <c r="W8" s="15">
        <v>0.1</v>
      </c>
      <c r="X8" s="15" t="s">
        <v>690</v>
      </c>
    </row>
    <row r="9" spans="1:24" ht="17.25" x14ac:dyDescent="0.35">
      <c r="A9" s="14"/>
      <c r="B9" s="24" t="s">
        <v>691</v>
      </c>
      <c r="C9" s="23"/>
      <c r="D9" s="26">
        <v>0.48499999999999999</v>
      </c>
      <c r="E9" s="26">
        <v>0</v>
      </c>
      <c r="F9" s="26">
        <v>0</v>
      </c>
      <c r="G9" s="26">
        <v>0</v>
      </c>
      <c r="H9" s="26">
        <v>0.98</v>
      </c>
      <c r="I9" s="26">
        <v>0.74</v>
      </c>
      <c r="J9" s="26">
        <v>0</v>
      </c>
      <c r="K9" s="26">
        <v>0.28000000000000003</v>
      </c>
      <c r="L9" s="26">
        <v>-6.03467E-4</v>
      </c>
      <c r="M9" s="26">
        <v>0.18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0.43</v>
      </c>
      <c r="U9" s="66">
        <f t="shared" si="0"/>
        <v>0</v>
      </c>
      <c r="V9" s="66">
        <f t="shared" si="1"/>
        <v>0.44406608883333343</v>
      </c>
      <c r="W9" s="15">
        <v>0.43</v>
      </c>
      <c r="X9" s="15" t="s">
        <v>691</v>
      </c>
    </row>
    <row r="10" spans="1:24" ht="17.25" x14ac:dyDescent="0.35">
      <c r="A10" s="14"/>
      <c r="B10" s="24" t="s">
        <v>692</v>
      </c>
      <c r="C10" s="23"/>
      <c r="D10" s="26">
        <v>-7.4999999999999997E-2</v>
      </c>
      <c r="E10" s="26">
        <v>0</v>
      </c>
      <c r="F10" s="26">
        <v>0</v>
      </c>
      <c r="G10" s="26">
        <v>0.25</v>
      </c>
      <c r="H10" s="26">
        <v>1.17</v>
      </c>
      <c r="I10" s="26">
        <v>0.87939653299999998</v>
      </c>
      <c r="J10" s="26">
        <v>0</v>
      </c>
      <c r="K10" s="26">
        <v>-7.0603467000000003E-2</v>
      </c>
      <c r="L10" s="26">
        <v>1.5049999999999999</v>
      </c>
      <c r="M10" s="26">
        <v>1.0818965330000001</v>
      </c>
      <c r="N10" s="26">
        <v>0.49</v>
      </c>
      <c r="O10" s="26">
        <v>1.22</v>
      </c>
      <c r="P10" s="26">
        <v>2.8475000000000001</v>
      </c>
      <c r="Q10" s="26">
        <v>0.2</v>
      </c>
      <c r="R10" s="26">
        <v>0.99</v>
      </c>
      <c r="S10" s="26">
        <v>0.34879306599999998</v>
      </c>
      <c r="T10" s="26">
        <v>0.3</v>
      </c>
      <c r="U10" s="66">
        <f t="shared" si="0"/>
        <v>1.1212586132</v>
      </c>
      <c r="V10" s="66">
        <f t="shared" si="1"/>
        <v>0.83361405115384624</v>
      </c>
      <c r="W10" s="15">
        <v>0.3</v>
      </c>
      <c r="X10" s="15" t="s">
        <v>692</v>
      </c>
    </row>
    <row r="11" spans="1:24" ht="17.25" x14ac:dyDescent="0.35">
      <c r="A11" s="14"/>
      <c r="B11" s="24" t="s">
        <v>693</v>
      </c>
      <c r="C11" s="23"/>
      <c r="D11" s="26">
        <v>-0.12</v>
      </c>
      <c r="E11" s="26">
        <v>0</v>
      </c>
      <c r="F11" s="26">
        <v>0</v>
      </c>
      <c r="G11" s="26">
        <v>-6.03467E-4</v>
      </c>
      <c r="H11" s="26">
        <v>0.25</v>
      </c>
      <c r="I11" s="26">
        <v>0.22500000000000001</v>
      </c>
      <c r="J11" s="26">
        <v>-0.25</v>
      </c>
      <c r="K11" s="26">
        <v>0</v>
      </c>
      <c r="L11" s="26">
        <v>0</v>
      </c>
      <c r="M11" s="26">
        <v>0</v>
      </c>
      <c r="N11" s="26">
        <v>0</v>
      </c>
      <c r="O11" s="26">
        <v>0.59</v>
      </c>
      <c r="P11" s="26">
        <v>-0.27500000000000002</v>
      </c>
      <c r="Q11" s="26">
        <v>-0.65120693399999996</v>
      </c>
      <c r="R11" s="26">
        <v>-0.32560346699999998</v>
      </c>
      <c r="S11" s="26">
        <v>1.2124999999999999</v>
      </c>
      <c r="T11" s="26">
        <v>-0.375</v>
      </c>
      <c r="U11" s="66">
        <f t="shared" si="0"/>
        <v>0.11013791979999998</v>
      </c>
      <c r="V11" s="66">
        <f t="shared" si="1"/>
        <v>6.5508613199999982E-2</v>
      </c>
      <c r="W11" s="15">
        <v>-0.375</v>
      </c>
      <c r="X11" s="15" t="s">
        <v>693</v>
      </c>
    </row>
    <row r="12" spans="1:24" ht="17.25" x14ac:dyDescent="0.35">
      <c r="A12" s="14"/>
      <c r="B12" s="24" t="s">
        <v>694</v>
      </c>
      <c r="C12" s="23"/>
      <c r="D12" s="26">
        <v>1.6418965329999999</v>
      </c>
      <c r="E12" s="26">
        <v>-6.03467E-4</v>
      </c>
      <c r="F12" s="26">
        <v>1.4550000000000001</v>
      </c>
      <c r="G12" s="26">
        <v>1.4550000000000001</v>
      </c>
      <c r="H12" s="26">
        <v>0.82</v>
      </c>
      <c r="I12" s="26">
        <v>1.0125</v>
      </c>
      <c r="J12" s="26">
        <v>0.8</v>
      </c>
      <c r="K12" s="26">
        <v>0.38</v>
      </c>
      <c r="L12" s="26">
        <v>0.16</v>
      </c>
      <c r="M12" s="26">
        <v>1.2</v>
      </c>
      <c r="N12" s="26">
        <v>1.5725</v>
      </c>
      <c r="O12" s="26">
        <v>1.1625000000000001</v>
      </c>
      <c r="P12" s="26">
        <v>0.99</v>
      </c>
      <c r="Q12" s="26">
        <v>0.55000000000000004</v>
      </c>
      <c r="R12" s="26">
        <v>1.05</v>
      </c>
      <c r="S12" s="26">
        <v>0.79</v>
      </c>
      <c r="T12" s="26">
        <v>-0.27</v>
      </c>
      <c r="U12" s="66">
        <f t="shared" si="0"/>
        <v>0.90849999999999986</v>
      </c>
      <c r="V12" s="66">
        <f t="shared" si="1"/>
        <v>0.93992456662500001</v>
      </c>
      <c r="W12" s="15">
        <v>-0.27</v>
      </c>
      <c r="X12" s="15" t="s">
        <v>694</v>
      </c>
    </row>
    <row r="13" spans="1:24" ht="17.25" x14ac:dyDescent="0.35">
      <c r="A13" s="14"/>
      <c r="B13" s="24" t="s">
        <v>695</v>
      </c>
      <c r="C13" s="23"/>
      <c r="D13" s="26">
        <v>0</v>
      </c>
      <c r="E13" s="26">
        <v>0.25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-0.25</v>
      </c>
      <c r="N13" s="26">
        <v>0.6</v>
      </c>
      <c r="O13" s="26">
        <v>-0.32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66">
        <f t="shared" si="0"/>
        <v>-0.32</v>
      </c>
      <c r="V13" s="66">
        <f t="shared" si="1"/>
        <v>6.9999999999999993E-2</v>
      </c>
      <c r="W13" s="15">
        <v>0</v>
      </c>
      <c r="X13" s="15" t="s">
        <v>695</v>
      </c>
    </row>
    <row r="14" spans="1:24" ht="17.25" x14ac:dyDescent="0.35">
      <c r="A14" s="14"/>
      <c r="B14" s="24" t="s">
        <v>696</v>
      </c>
      <c r="C14" s="23"/>
      <c r="D14" s="26">
        <v>0.15</v>
      </c>
      <c r="E14" s="26">
        <v>0.25</v>
      </c>
      <c r="F14" s="26">
        <v>1.2124999999999999</v>
      </c>
      <c r="G14" s="26">
        <v>1.5075000000000001</v>
      </c>
      <c r="H14" s="26">
        <v>0.28000000000000003</v>
      </c>
      <c r="I14" s="26">
        <v>-7.0000000000000007E-2</v>
      </c>
      <c r="J14" s="26">
        <v>-0.57499999999999996</v>
      </c>
      <c r="K14" s="26">
        <v>0</v>
      </c>
      <c r="L14" s="26">
        <v>0.28000000000000003</v>
      </c>
      <c r="M14" s="26">
        <v>0.53</v>
      </c>
      <c r="N14" s="26">
        <v>0.83</v>
      </c>
      <c r="O14" s="26">
        <v>1.4924999999999999</v>
      </c>
      <c r="P14" s="26">
        <v>1.7375</v>
      </c>
      <c r="Q14" s="26">
        <v>0.2</v>
      </c>
      <c r="R14" s="26">
        <v>0.45</v>
      </c>
      <c r="S14" s="26">
        <v>0.35</v>
      </c>
      <c r="T14" s="26">
        <v>-0.25240025602730898</v>
      </c>
      <c r="U14" s="66">
        <f t="shared" si="0"/>
        <v>0.84600000000000009</v>
      </c>
      <c r="V14" s="66">
        <f t="shared" si="1"/>
        <v>0.57499999999999996</v>
      </c>
      <c r="W14" s="15">
        <v>-0.25240025602730898</v>
      </c>
      <c r="X14" s="15" t="s">
        <v>696</v>
      </c>
    </row>
    <row r="15" spans="1:24" ht="17.25" x14ac:dyDescent="0.35">
      <c r="A15" s="14"/>
      <c r="B15" s="24" t="s">
        <v>697</v>
      </c>
      <c r="C15" s="23"/>
      <c r="D15" s="26">
        <v>2.0375000000000001</v>
      </c>
      <c r="E15" s="26">
        <v>-0.05</v>
      </c>
      <c r="F15" s="26">
        <v>0.1</v>
      </c>
      <c r="G15" s="26">
        <v>1.0825</v>
      </c>
      <c r="H15" s="26">
        <v>1.8625</v>
      </c>
      <c r="I15" s="26">
        <v>0.35</v>
      </c>
      <c r="J15" s="26">
        <v>0.01</v>
      </c>
      <c r="K15" s="26">
        <v>0.35</v>
      </c>
      <c r="L15" s="26">
        <v>0.2</v>
      </c>
      <c r="M15" s="26">
        <v>0.71</v>
      </c>
      <c r="N15" s="26">
        <v>1.6825000000000001</v>
      </c>
      <c r="O15" s="26">
        <v>0.83250000000000002</v>
      </c>
      <c r="P15" s="26">
        <v>1.5049999999999999</v>
      </c>
      <c r="Q15" s="26">
        <v>0.2</v>
      </c>
      <c r="R15" s="26">
        <v>2.9396532999999999E-2</v>
      </c>
      <c r="S15" s="26">
        <v>0.9325</v>
      </c>
      <c r="T15" s="26">
        <v>1.0825</v>
      </c>
      <c r="U15" s="66">
        <f t="shared" si="0"/>
        <v>0.69987930659999997</v>
      </c>
      <c r="V15" s="66">
        <f t="shared" si="1"/>
        <v>0.73964978331249986</v>
      </c>
      <c r="W15" s="15">
        <v>1.0825</v>
      </c>
      <c r="X15" s="15" t="s">
        <v>697</v>
      </c>
    </row>
    <row r="16" spans="1:24" ht="17.25" x14ac:dyDescent="0.35">
      <c r="A16" s="14"/>
      <c r="B16" s="24" t="s">
        <v>698</v>
      </c>
      <c r="C16" s="23"/>
      <c r="D16" s="26">
        <v>1.355</v>
      </c>
      <c r="E16" s="26">
        <v>0.23250000000000001</v>
      </c>
      <c r="F16" s="26">
        <v>0.23</v>
      </c>
      <c r="G16" s="26">
        <v>1.054396533</v>
      </c>
      <c r="H16" s="26">
        <v>1.261896533</v>
      </c>
      <c r="I16" s="26">
        <v>-0.25</v>
      </c>
      <c r="J16" s="26">
        <v>-0.4</v>
      </c>
      <c r="K16" s="26">
        <v>0.5</v>
      </c>
      <c r="L16" s="26">
        <v>0.15</v>
      </c>
      <c r="M16" s="26">
        <v>-0.15</v>
      </c>
      <c r="N16" s="26">
        <v>0.18</v>
      </c>
      <c r="O16" s="26">
        <v>-0.75</v>
      </c>
      <c r="P16" s="26">
        <v>0.95499999999999996</v>
      </c>
      <c r="Q16" s="26">
        <v>0.33</v>
      </c>
      <c r="R16" s="26">
        <v>0.38</v>
      </c>
      <c r="S16" s="26">
        <v>0.78249999999999997</v>
      </c>
      <c r="T16" s="26">
        <v>-0.242400256027309</v>
      </c>
      <c r="U16" s="66">
        <f t="shared" si="0"/>
        <v>0.33949999999999997</v>
      </c>
      <c r="V16" s="66">
        <f t="shared" si="1"/>
        <v>0.366330816625</v>
      </c>
      <c r="W16" s="15">
        <v>-0.242400256027309</v>
      </c>
      <c r="X16" s="15" t="s">
        <v>698</v>
      </c>
    </row>
    <row r="17" spans="1:28" ht="17.25" x14ac:dyDescent="0.35">
      <c r="A17" s="14"/>
      <c r="B17" s="24" t="s">
        <v>699</v>
      </c>
      <c r="C17" s="23"/>
      <c r="D17" s="26">
        <v>0</v>
      </c>
      <c r="E17" s="26">
        <v>0.86250000000000004</v>
      </c>
      <c r="F17" s="26">
        <v>1.3374999999999999</v>
      </c>
      <c r="G17" s="26">
        <v>0.75</v>
      </c>
      <c r="H17" s="26">
        <v>0.69</v>
      </c>
      <c r="I17" s="26">
        <v>0.40500000000000003</v>
      </c>
      <c r="J17" s="26">
        <v>0.73</v>
      </c>
      <c r="K17" s="26">
        <v>0.17499999999999999</v>
      </c>
      <c r="L17" s="26">
        <v>0.63500000000000001</v>
      </c>
      <c r="M17" s="26">
        <v>0.505</v>
      </c>
      <c r="N17" s="26">
        <v>1.7150000000000001</v>
      </c>
      <c r="O17" s="26">
        <v>2.0325000000000002</v>
      </c>
      <c r="P17" s="26">
        <v>1.7143965329999999</v>
      </c>
      <c r="Q17" s="26">
        <v>0.58499999999999996</v>
      </c>
      <c r="R17" s="26">
        <v>0.45</v>
      </c>
      <c r="S17" s="26">
        <v>-0.08</v>
      </c>
      <c r="T17" s="26">
        <v>0.52500000000000002</v>
      </c>
      <c r="U17" s="66">
        <f t="shared" si="0"/>
        <v>0.94037930660000002</v>
      </c>
      <c r="V17" s="66">
        <f t="shared" si="1"/>
        <v>0.83379310220000002</v>
      </c>
      <c r="W17" s="15">
        <v>0.52500000000000002</v>
      </c>
      <c r="X17" s="15" t="s">
        <v>699</v>
      </c>
      <c r="AA17" s="15">
        <v>0</v>
      </c>
      <c r="AB17" s="15" t="s">
        <v>834</v>
      </c>
    </row>
    <row r="18" spans="1:28" ht="17.25" x14ac:dyDescent="0.35">
      <c r="A18" s="14"/>
      <c r="B18" s="24" t="s">
        <v>700</v>
      </c>
      <c r="C18" s="23"/>
      <c r="D18" s="26">
        <v>0.48</v>
      </c>
      <c r="E18" s="26">
        <v>-0.01</v>
      </c>
      <c r="F18" s="26">
        <v>-5.0603466999999999E-2</v>
      </c>
      <c r="G18" s="26">
        <v>0.25</v>
      </c>
      <c r="H18" s="26">
        <v>1.34</v>
      </c>
      <c r="I18" s="26">
        <v>-7.0603467000000003E-2</v>
      </c>
      <c r="J18" s="26">
        <v>0.65</v>
      </c>
      <c r="K18" s="26">
        <v>1.02</v>
      </c>
      <c r="L18" s="26">
        <v>-0.30060346700000001</v>
      </c>
      <c r="M18" s="26">
        <v>-0.2</v>
      </c>
      <c r="N18" s="26">
        <v>0.41</v>
      </c>
      <c r="O18" s="26">
        <v>0.5</v>
      </c>
      <c r="P18" s="26">
        <v>0.43</v>
      </c>
      <c r="Q18" s="26">
        <v>-0.30060346700000001</v>
      </c>
      <c r="R18" s="26">
        <v>1.1299999999999999</v>
      </c>
      <c r="S18" s="26">
        <v>1.4325000000000001</v>
      </c>
      <c r="T18" s="26">
        <v>1.4125000000000001</v>
      </c>
      <c r="U18" s="66">
        <f t="shared" si="0"/>
        <v>0.63837930659999997</v>
      </c>
      <c r="V18" s="66">
        <f t="shared" si="1"/>
        <v>0.41938038324999999</v>
      </c>
      <c r="W18" s="15">
        <v>1.4125000000000001</v>
      </c>
      <c r="X18" s="15" t="s">
        <v>700</v>
      </c>
      <c r="AA18" s="15">
        <v>0</v>
      </c>
      <c r="AB18" s="15" t="s">
        <v>835</v>
      </c>
    </row>
    <row r="19" spans="1:28" ht="17.25" x14ac:dyDescent="0.35">
      <c r="A19" s="14"/>
      <c r="B19" s="24" t="s">
        <v>701</v>
      </c>
      <c r="C19" s="23"/>
      <c r="D19" s="26">
        <v>0.83250000000000002</v>
      </c>
      <c r="E19" s="26">
        <v>-0.15060346699999999</v>
      </c>
      <c r="F19" s="26">
        <v>1.0325</v>
      </c>
      <c r="G19" s="26">
        <v>-0.25120693399999999</v>
      </c>
      <c r="H19" s="26">
        <v>0.37939653299999998</v>
      </c>
      <c r="I19" s="26">
        <v>0.32939653299999999</v>
      </c>
      <c r="J19" s="26">
        <v>-5.0603466999999999E-2</v>
      </c>
      <c r="K19" s="26">
        <v>0.5</v>
      </c>
      <c r="L19" s="26">
        <v>-0.1</v>
      </c>
      <c r="M19" s="26">
        <v>1.9575</v>
      </c>
      <c r="N19" s="26">
        <v>0.03</v>
      </c>
      <c r="O19" s="26">
        <v>-0.15</v>
      </c>
      <c r="P19" s="26">
        <v>0.25</v>
      </c>
      <c r="Q19" s="26">
        <v>-0.95060346699999998</v>
      </c>
      <c r="R19" s="26">
        <v>0.88</v>
      </c>
      <c r="S19" s="26">
        <v>0.53</v>
      </c>
      <c r="T19" s="26">
        <v>0.35</v>
      </c>
      <c r="U19" s="66">
        <f t="shared" si="0"/>
        <v>0.11187930660000001</v>
      </c>
      <c r="V19" s="66">
        <f t="shared" si="1"/>
        <v>0.3167672331875</v>
      </c>
      <c r="W19" s="15">
        <v>0.35</v>
      </c>
      <c r="X19" s="15" t="s">
        <v>701</v>
      </c>
    </row>
    <row r="20" spans="1:28" ht="17.25" x14ac:dyDescent="0.35">
      <c r="A20" s="14"/>
      <c r="B20" s="24" t="s">
        <v>702</v>
      </c>
      <c r="C20" s="23"/>
      <c r="D20" s="26">
        <v>1.774396533</v>
      </c>
      <c r="E20" s="26">
        <v>0.7</v>
      </c>
      <c r="F20" s="26">
        <v>1.1399999999999999</v>
      </c>
      <c r="G20" s="26">
        <v>7.4396533000000001E-2</v>
      </c>
      <c r="H20" s="26">
        <v>1.5525</v>
      </c>
      <c r="I20" s="26">
        <v>0.99189653300000002</v>
      </c>
      <c r="J20" s="26">
        <v>1.03</v>
      </c>
      <c r="K20" s="26">
        <v>3.09</v>
      </c>
      <c r="L20" s="26">
        <v>0.22500000000000001</v>
      </c>
      <c r="M20" s="26">
        <v>0.47879306599999999</v>
      </c>
      <c r="N20" s="26">
        <v>-0.42499999999999999</v>
      </c>
      <c r="O20" s="26">
        <v>0.13500000000000001</v>
      </c>
      <c r="P20" s="26">
        <v>0.60499999999999998</v>
      </c>
      <c r="Q20" s="26">
        <v>-1.0206034669999999</v>
      </c>
      <c r="R20" s="26">
        <v>0.18</v>
      </c>
      <c r="S20" s="26">
        <v>0.65500000000000003</v>
      </c>
      <c r="T20" s="26">
        <v>-0.3</v>
      </c>
      <c r="U20" s="66">
        <f t="shared" si="0"/>
        <v>0.1108793066</v>
      </c>
      <c r="V20" s="66">
        <f t="shared" si="1"/>
        <v>0.69914869987499995</v>
      </c>
      <c r="W20" s="15">
        <v>-0.3</v>
      </c>
      <c r="X20" s="15" t="s">
        <v>702</v>
      </c>
    </row>
    <row r="21" spans="1:28" ht="17.25" x14ac:dyDescent="0.35">
      <c r="A21" s="14"/>
      <c r="B21" s="24" t="s">
        <v>703</v>
      </c>
      <c r="C21" s="23"/>
      <c r="D21" s="26">
        <v>2.85</v>
      </c>
      <c r="E21" s="26">
        <v>0.78249999999999997</v>
      </c>
      <c r="F21" s="26">
        <v>0.70499999999999996</v>
      </c>
      <c r="G21" s="26">
        <v>1.1924999999999999</v>
      </c>
      <c r="H21" s="26">
        <v>0.97</v>
      </c>
      <c r="I21" s="26">
        <v>-0.15</v>
      </c>
      <c r="J21" s="26">
        <v>-0.95060346699999998</v>
      </c>
      <c r="K21" s="26">
        <v>0.57999999999999996</v>
      </c>
      <c r="L21" s="26">
        <v>0.18</v>
      </c>
      <c r="M21" s="26">
        <v>3.0750000000000002</v>
      </c>
      <c r="N21" s="26">
        <v>1.8943965330000001</v>
      </c>
      <c r="O21" s="26">
        <v>0.42939653300000002</v>
      </c>
      <c r="P21" s="26">
        <v>1.405</v>
      </c>
      <c r="Q21" s="26">
        <v>0.58499999999999996</v>
      </c>
      <c r="R21" s="26">
        <v>0.86</v>
      </c>
      <c r="S21" s="26">
        <v>2.6775000000000002</v>
      </c>
      <c r="T21" s="26">
        <v>-0.19999999999999901</v>
      </c>
      <c r="U21" s="66">
        <f t="shared" si="0"/>
        <v>1.1913793066</v>
      </c>
      <c r="V21" s="66">
        <f t="shared" si="1"/>
        <v>1.0678555999374999</v>
      </c>
      <c r="W21" s="15">
        <v>-0.19999999999999901</v>
      </c>
      <c r="X21" s="15" t="s">
        <v>703</v>
      </c>
    </row>
    <row r="22" spans="1:28" ht="17.25" x14ac:dyDescent="0.35">
      <c r="A22" s="14"/>
      <c r="B22" s="24" t="s">
        <v>704</v>
      </c>
      <c r="C22" s="23"/>
      <c r="D22" s="26">
        <v>0</v>
      </c>
      <c r="E22" s="26">
        <v>-0.17</v>
      </c>
      <c r="F22" s="26">
        <v>-0.05</v>
      </c>
      <c r="G22" s="26">
        <v>0</v>
      </c>
      <c r="H22" s="26">
        <v>0</v>
      </c>
      <c r="I22" s="26">
        <v>0</v>
      </c>
      <c r="J22" s="26">
        <v>0</v>
      </c>
      <c r="K22" s="26">
        <v>2.8224999999999998</v>
      </c>
      <c r="L22" s="26">
        <v>0.404396533</v>
      </c>
      <c r="M22" s="26">
        <v>0</v>
      </c>
      <c r="N22" s="26">
        <v>-0.15060346699999999</v>
      </c>
      <c r="O22" s="26">
        <v>0</v>
      </c>
      <c r="P22" s="26">
        <v>1.2849999999999999</v>
      </c>
      <c r="Q22" s="26">
        <v>-0.3</v>
      </c>
      <c r="R22" s="26">
        <v>-0.25</v>
      </c>
      <c r="S22" s="26">
        <v>-0.25060346700000002</v>
      </c>
      <c r="T22" s="26">
        <v>0</v>
      </c>
      <c r="U22" s="66">
        <f t="shared" si="0"/>
        <v>0.12109913324999996</v>
      </c>
      <c r="V22" s="66">
        <f t="shared" si="1"/>
        <v>0.3711877332222222</v>
      </c>
      <c r="W22" s="15">
        <v>0</v>
      </c>
      <c r="X22" s="15" t="s">
        <v>704</v>
      </c>
    </row>
    <row r="23" spans="1:28" ht="17.25" x14ac:dyDescent="0.35">
      <c r="A23" s="14"/>
      <c r="B23" s="24" t="s">
        <v>705</v>
      </c>
      <c r="C23" s="23"/>
      <c r="D23" s="26">
        <v>1.7124999999999999</v>
      </c>
      <c r="E23" s="26">
        <v>-0.215</v>
      </c>
      <c r="F23" s="26">
        <v>-0.32060346699999998</v>
      </c>
      <c r="G23" s="26">
        <v>2.25</v>
      </c>
      <c r="H23" s="26">
        <v>-0.05</v>
      </c>
      <c r="I23" s="26">
        <v>0.26500000000000001</v>
      </c>
      <c r="J23" s="26">
        <v>0.05</v>
      </c>
      <c r="K23" s="26">
        <v>0</v>
      </c>
      <c r="L23" s="26">
        <v>0.48</v>
      </c>
      <c r="M23" s="26">
        <v>1.8174999999999999</v>
      </c>
      <c r="N23" s="26">
        <v>0.71</v>
      </c>
      <c r="O23" s="26">
        <v>0</v>
      </c>
      <c r="P23" s="26">
        <v>0.1</v>
      </c>
      <c r="Q23" s="26">
        <v>-0.5</v>
      </c>
      <c r="R23" s="26">
        <v>0</v>
      </c>
      <c r="S23" s="26">
        <v>0.28000000000000003</v>
      </c>
      <c r="T23" s="26">
        <v>0</v>
      </c>
      <c r="U23" s="66">
        <f t="shared" si="0"/>
        <v>-0.04</v>
      </c>
      <c r="V23" s="66">
        <f t="shared" si="1"/>
        <v>0.50610742561538458</v>
      </c>
      <c r="W23" s="15">
        <v>0</v>
      </c>
      <c r="X23" s="15" t="s">
        <v>705</v>
      </c>
    </row>
    <row r="24" spans="1:28" ht="17.25" x14ac:dyDescent="0.35">
      <c r="A24" s="14"/>
      <c r="B24" s="24" t="s">
        <v>706</v>
      </c>
      <c r="C24" s="23"/>
      <c r="D24" s="26">
        <v>0</v>
      </c>
      <c r="E24" s="26">
        <v>0.65689653299999995</v>
      </c>
      <c r="F24" s="26">
        <v>0.47939653300000001</v>
      </c>
      <c r="G24" s="26">
        <v>-0.55060346699999996</v>
      </c>
      <c r="H24" s="26">
        <v>0.63</v>
      </c>
      <c r="I24" s="26">
        <v>0.57999999999999996</v>
      </c>
      <c r="J24" s="26">
        <v>0.22939653300000001</v>
      </c>
      <c r="K24" s="26">
        <v>0.4</v>
      </c>
      <c r="L24" s="26">
        <v>0.63500000000000001</v>
      </c>
      <c r="M24" s="26">
        <v>1.0493965329999999</v>
      </c>
      <c r="N24" s="26">
        <v>0.70499999999999996</v>
      </c>
      <c r="O24" s="26">
        <v>7.4999999999999997E-2</v>
      </c>
      <c r="P24" s="26">
        <v>1.4593965330000001</v>
      </c>
      <c r="Q24" s="26">
        <v>0.17439653299999999</v>
      </c>
      <c r="R24" s="26">
        <v>0.90500000000000003</v>
      </c>
      <c r="S24" s="26">
        <v>0.82499999999999996</v>
      </c>
      <c r="T24" s="26">
        <v>-2.2400256027309499E-2</v>
      </c>
      <c r="U24" s="66">
        <f t="shared" si="0"/>
        <v>0.68775861319999998</v>
      </c>
      <c r="V24" s="66">
        <f t="shared" si="1"/>
        <v>0.55021838206666673</v>
      </c>
      <c r="W24" s="15">
        <v>-2.2400256027309499E-2</v>
      </c>
      <c r="X24" s="15" t="s">
        <v>706</v>
      </c>
    </row>
  </sheetData>
  <sortState xmlns:xlrd2="http://schemas.microsoft.com/office/spreadsheetml/2017/richdata2" ref="B2:V24">
    <sortCondition ref="B2:B24"/>
  </sortState>
  <mergeCells count="6">
    <mergeCell ref="B1:H1"/>
    <mergeCell ref="K1:L1"/>
    <mergeCell ref="R1:S1"/>
    <mergeCell ref="P1:Q1"/>
    <mergeCell ref="N1:O1"/>
    <mergeCell ref="I1:J1"/>
  </mergeCells>
  <conditionalFormatting sqref="B2:C24">
    <cfRule type="colorScale" priority="98">
      <colorScale>
        <cfvo type="min"/>
        <cfvo type="max"/>
        <color rgb="FFFCFCFF"/>
        <color rgb="FF63BE7B"/>
      </colorScale>
    </cfRule>
  </conditionalFormatting>
  <conditionalFormatting sqref="D2:T24">
    <cfRule type="colorScale" priority="100">
      <colorScale>
        <cfvo type="min"/>
        <cfvo type="max"/>
        <color rgb="FFFCFCFF"/>
        <color rgb="FFFFD043"/>
      </colorScale>
    </cfRule>
  </conditionalFormatting>
  <conditionalFormatting sqref="U2:U26">
    <cfRule type="colorScale" priority="102">
      <colorScale>
        <cfvo type="min"/>
        <cfvo type="max"/>
        <color theme="6" tint="0.39997558519241921"/>
        <color rgb="FFFFD043"/>
      </colorScale>
    </cfRule>
  </conditionalFormatting>
  <conditionalFormatting sqref="V1 B2:V24">
    <cfRule type="cellIs" dxfId="25" priority="11" operator="equal">
      <formula>0</formula>
    </cfRule>
  </conditionalFormatting>
  <conditionalFormatting sqref="V1">
    <cfRule type="colorScale" priority="147">
      <colorScale>
        <cfvo type="min"/>
        <cfvo type="max"/>
        <color rgb="FFFCFCFF"/>
        <color rgb="FF63BE7B"/>
      </colorScale>
    </cfRule>
  </conditionalFormatting>
  <conditionalFormatting sqref="V2:V24">
    <cfRule type="colorScale" priority="104">
      <colorScale>
        <cfvo type="min"/>
        <cfvo type="max"/>
        <color theme="6" tint="0.39997558519241921"/>
        <color rgb="FFFFD043"/>
      </colorScale>
    </cfRule>
  </conditionalFormatting>
  <pageMargins left="0.25" right="0.25" top="0.75" bottom="0.75" header="0.3" footer="0.3"/>
  <pageSetup scale="6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51FE-C5B9-4E07-B341-F10F23F44877}">
  <sheetPr>
    <pageSetUpPr fitToPage="1"/>
  </sheetPr>
  <dimension ref="A1:AO32"/>
  <sheetViews>
    <sheetView workbookViewId="0">
      <selection activeCell="O1" sqref="A1:O32"/>
    </sheetView>
  </sheetViews>
  <sheetFormatPr defaultRowHeight="15" x14ac:dyDescent="0.25"/>
  <cols>
    <col min="1" max="1" width="4.7109375" style="38" bestFit="1" customWidth="1"/>
    <col min="2" max="2" width="4.7109375" style="38" customWidth="1"/>
    <col min="3" max="3" width="17.7109375" style="57" bestFit="1" customWidth="1"/>
    <col min="4" max="5" width="4.28515625" style="57" bestFit="1" customWidth="1"/>
    <col min="6" max="6" width="4.85546875" style="57" bestFit="1" customWidth="1"/>
    <col min="7" max="7" width="8.42578125" style="57" bestFit="1" customWidth="1"/>
    <col min="8" max="8" width="3.85546875" style="38" bestFit="1" customWidth="1"/>
    <col min="9" max="10" width="5.140625" style="38" bestFit="1" customWidth="1"/>
    <col min="11" max="11" width="4.140625" style="38" bestFit="1" customWidth="1"/>
    <col min="12" max="12" width="5.5703125" style="38" bestFit="1" customWidth="1"/>
    <col min="13" max="13" width="7.5703125" style="38" bestFit="1" customWidth="1"/>
    <col min="14" max="14" width="16.7109375" style="57" bestFit="1" customWidth="1"/>
    <col min="15" max="15" width="19" style="57" bestFit="1" customWidth="1"/>
    <col min="16" max="16" width="19" style="57" customWidth="1"/>
    <col min="17" max="17" width="11.5703125" style="17" bestFit="1" customWidth="1"/>
    <col min="18" max="18" width="7.7109375" style="17" bestFit="1" customWidth="1"/>
    <col min="19" max="20" width="17.42578125" bestFit="1" customWidth="1"/>
    <col min="21" max="21" width="17.42578125" hidden="1" customWidth="1"/>
    <col min="22" max="22" width="3.85546875" hidden="1" customWidth="1"/>
    <col min="23" max="23" width="4" hidden="1" customWidth="1"/>
    <col min="24" max="24" width="5.140625" hidden="1" customWidth="1"/>
    <col min="25" max="25" width="6.7109375" hidden="1" customWidth="1"/>
    <col min="26" max="26" width="5.28515625" hidden="1" customWidth="1"/>
    <col min="27" max="28" width="17.42578125" hidden="1" customWidth="1"/>
    <col min="29" max="34" width="0" hidden="1" customWidth="1"/>
  </cols>
  <sheetData>
    <row r="1" spans="1:41" ht="17.25" x14ac:dyDescent="0.35">
      <c r="A1" s="120" t="s">
        <v>0</v>
      </c>
      <c r="B1" s="121" t="s">
        <v>599</v>
      </c>
      <c r="C1" s="122" t="s">
        <v>1</v>
      </c>
      <c r="D1" s="121" t="s">
        <v>2</v>
      </c>
      <c r="E1" s="121" t="s">
        <v>3</v>
      </c>
      <c r="F1" s="121" t="s">
        <v>4</v>
      </c>
      <c r="G1" s="121" t="s">
        <v>5</v>
      </c>
      <c r="H1" s="121" t="s">
        <v>602</v>
      </c>
      <c r="I1" s="121" t="s">
        <v>777</v>
      </c>
      <c r="J1" s="121" t="s">
        <v>779</v>
      </c>
      <c r="K1" s="123" t="s">
        <v>781</v>
      </c>
      <c r="L1" s="123" t="s">
        <v>778</v>
      </c>
      <c r="M1" s="121" t="s">
        <v>824</v>
      </c>
      <c r="N1" s="124" t="s">
        <v>6</v>
      </c>
      <c r="O1" s="125" t="s">
        <v>7</v>
      </c>
      <c r="P1" s="57" t="s">
        <v>881</v>
      </c>
      <c r="Q1" s="190" t="s">
        <v>8</v>
      </c>
      <c r="R1" s="190" t="s">
        <v>716</v>
      </c>
      <c r="S1" s="190" t="s">
        <v>836</v>
      </c>
      <c r="T1" s="190" t="s">
        <v>843</v>
      </c>
      <c r="U1" s="190" t="s">
        <v>853</v>
      </c>
      <c r="V1" s="190" t="s">
        <v>871</v>
      </c>
      <c r="W1" s="190" t="s">
        <v>872</v>
      </c>
      <c r="X1" s="190" t="s">
        <v>828</v>
      </c>
      <c r="Y1" s="190" t="s">
        <v>875</v>
      </c>
      <c r="Z1" s="190" t="s">
        <v>873</v>
      </c>
      <c r="AA1" s="190" t="s">
        <v>874</v>
      </c>
      <c r="AB1" s="190"/>
      <c r="AC1" s="191"/>
      <c r="AD1" s="191" t="s">
        <v>857</v>
      </c>
      <c r="AE1" s="191"/>
      <c r="AF1" s="191" t="s">
        <v>606</v>
      </c>
      <c r="AG1" s="191"/>
      <c r="AH1" s="191"/>
      <c r="AI1" t="s">
        <v>871</v>
      </c>
      <c r="AJ1" t="s">
        <v>872</v>
      </c>
      <c r="AK1" t="s">
        <v>828</v>
      </c>
      <c r="AL1" t="s">
        <v>873</v>
      </c>
      <c r="AM1" t="s">
        <v>875</v>
      </c>
      <c r="AN1" t="s">
        <v>873</v>
      </c>
      <c r="AO1" t="s">
        <v>874</v>
      </c>
    </row>
    <row r="2" spans="1:41" x14ac:dyDescent="0.25">
      <c r="A2" s="126" t="s">
        <v>172</v>
      </c>
      <c r="B2" s="58" t="s">
        <v>602</v>
      </c>
      <c r="C2" s="127" t="s">
        <v>388</v>
      </c>
      <c r="D2" s="128" t="s">
        <v>34</v>
      </c>
      <c r="E2" s="58" t="s">
        <v>48</v>
      </c>
      <c r="F2" s="58" t="s">
        <v>149</v>
      </c>
      <c r="G2" s="58" t="s">
        <v>389</v>
      </c>
      <c r="H2" s="261" t="s">
        <v>877</v>
      </c>
      <c r="I2" s="129"/>
      <c r="J2" s="129"/>
      <c r="K2" s="129"/>
      <c r="L2" s="129"/>
      <c r="M2" s="128"/>
      <c r="N2" s="127" t="s">
        <v>390</v>
      </c>
      <c r="O2" s="130" t="s">
        <v>198</v>
      </c>
      <c r="P2" s="127"/>
      <c r="Q2" s="58"/>
      <c r="R2" s="58"/>
      <c r="S2" s="58"/>
      <c r="T2" s="58" t="str">
        <f>RIGHT(Table_0__2[[#This Row],[Name]], LEN(Table_0__2[[#This Row],[Name]]) - FIND(",", Table_0__2[[#This Row],[Name]]) - 1) &amp; " " &amp; LEFT(Table_0__2[[#This Row],[Name]], FIND(",", Table_0__2[[#This Row],[Name]]) - 1)</f>
        <v>Will Hambley</v>
      </c>
      <c r="U2" s="58"/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 t="s">
        <v>681</v>
      </c>
      <c r="AB2" s="58"/>
      <c r="AC2" s="188"/>
      <c r="AD2" s="188">
        <v>0.67102908991249999</v>
      </c>
      <c r="AE2" s="188"/>
      <c r="AF2" s="188" t="s">
        <v>660</v>
      </c>
      <c r="AG2" s="188"/>
      <c r="AH2" s="189"/>
      <c r="AI2">
        <v>1</v>
      </c>
      <c r="AJ2">
        <v>5</v>
      </c>
      <c r="AK2">
        <v>6</v>
      </c>
      <c r="AL2">
        <v>4</v>
      </c>
      <c r="AM2">
        <v>8</v>
      </c>
      <c r="AN2">
        <v>4</v>
      </c>
      <c r="AO2" t="s">
        <v>660</v>
      </c>
    </row>
    <row r="3" spans="1:41" x14ac:dyDescent="0.25">
      <c r="A3" s="126" t="s">
        <v>9</v>
      </c>
      <c r="B3" s="58" t="s">
        <v>601</v>
      </c>
      <c r="C3" s="127" t="s">
        <v>374</v>
      </c>
      <c r="D3" s="128" t="s">
        <v>26</v>
      </c>
      <c r="E3" s="58" t="s">
        <v>12</v>
      </c>
      <c r="F3" s="58" t="s">
        <v>339</v>
      </c>
      <c r="G3" s="58" t="s">
        <v>375</v>
      </c>
      <c r="H3" s="129">
        <v>4</v>
      </c>
      <c r="I3" s="129">
        <v>4</v>
      </c>
      <c r="J3" s="129">
        <v>8</v>
      </c>
      <c r="K3" s="129">
        <v>2</v>
      </c>
      <c r="L3" s="129">
        <v>8</v>
      </c>
      <c r="M3" s="128">
        <v>0.9085993293157193</v>
      </c>
      <c r="N3" s="127" t="s">
        <v>376</v>
      </c>
      <c r="O3" s="130" t="s">
        <v>377</v>
      </c>
      <c r="P3" s="127"/>
      <c r="Q3" s="58"/>
      <c r="R3" s="58"/>
      <c r="S3" s="58"/>
      <c r="T3" s="58" t="str">
        <f>RIGHT(Table_0__2[[#This Row],[Name]], LEN(Table_0__2[[#This Row],[Name]]) - FIND(",", Table_0__2[[#This Row],[Name]]) - 1) &amp; " " &amp; LEFT(Table_0__2[[#This Row],[Name]], FIND(",", Table_0__2[[#This Row],[Name]]) - 1)</f>
        <v>Jonny Sorenson</v>
      </c>
      <c r="U3" s="58"/>
      <c r="V3" s="58">
        <v>0</v>
      </c>
      <c r="W3" s="58">
        <v>3</v>
      </c>
      <c r="X3" s="58">
        <v>3</v>
      </c>
      <c r="Y3" s="58">
        <v>8</v>
      </c>
      <c r="Z3" s="58">
        <v>-3</v>
      </c>
      <c r="AA3" s="58" t="s">
        <v>675</v>
      </c>
      <c r="AB3" s="58"/>
      <c r="AC3" s="83"/>
      <c r="AD3" s="83">
        <v>1.2884194710244821</v>
      </c>
      <c r="AE3" s="83"/>
      <c r="AF3" s="83" t="s">
        <v>661</v>
      </c>
      <c r="AG3" s="83"/>
      <c r="AH3" s="84"/>
      <c r="AI3">
        <v>5</v>
      </c>
      <c r="AJ3">
        <v>11</v>
      </c>
      <c r="AK3">
        <v>16</v>
      </c>
      <c r="AL3">
        <v>4</v>
      </c>
      <c r="AM3">
        <v>6</v>
      </c>
      <c r="AN3">
        <v>4</v>
      </c>
      <c r="AO3" t="s">
        <v>661</v>
      </c>
    </row>
    <row r="4" spans="1:41" x14ac:dyDescent="0.25">
      <c r="A4" s="126" t="s">
        <v>32</v>
      </c>
      <c r="B4" s="58" t="s">
        <v>600</v>
      </c>
      <c r="C4" s="127" t="s">
        <v>291</v>
      </c>
      <c r="D4" s="128" t="s">
        <v>26</v>
      </c>
      <c r="E4" s="58" t="s">
        <v>27</v>
      </c>
      <c r="F4" s="58" t="s">
        <v>292</v>
      </c>
      <c r="G4" s="58" t="s">
        <v>293</v>
      </c>
      <c r="H4" s="129">
        <v>2</v>
      </c>
      <c r="I4" s="129">
        <v>9</v>
      </c>
      <c r="J4" s="129">
        <v>11</v>
      </c>
      <c r="K4" s="129">
        <v>-3</v>
      </c>
      <c r="L4" s="129">
        <v>4</v>
      </c>
      <c r="M4" s="128">
        <v>0.79148072780000001</v>
      </c>
      <c r="N4" s="127" t="s">
        <v>294</v>
      </c>
      <c r="O4" s="130" t="s">
        <v>295</v>
      </c>
      <c r="P4" s="127"/>
      <c r="Q4" s="58"/>
      <c r="R4" s="58"/>
      <c r="S4" s="58"/>
      <c r="T4" s="58" t="str">
        <f>RIGHT(Table_0__2[[#This Row],[Name]], LEN(Table_0__2[[#This Row],[Name]]) - FIND(",", Table_0__2[[#This Row],[Name]]) - 1) &amp; " " &amp; LEFT(Table_0__2[[#This Row],[Name]], FIND(",", Table_0__2[[#This Row],[Name]]) - 1)</f>
        <v>T.J. Lloyd</v>
      </c>
      <c r="U4" s="58"/>
      <c r="V4" s="58">
        <v>0</v>
      </c>
      <c r="W4" s="58">
        <v>0</v>
      </c>
      <c r="X4" s="58">
        <v>0</v>
      </c>
      <c r="Y4" s="58">
        <v>0</v>
      </c>
      <c r="Z4" s="58">
        <v>0</v>
      </c>
      <c r="AA4" s="58" t="s">
        <v>842</v>
      </c>
      <c r="AB4" s="58"/>
      <c r="AC4" s="85"/>
      <c r="AD4" s="85">
        <v>0.87126666726866042</v>
      </c>
      <c r="AE4" s="85"/>
      <c r="AF4" s="85" t="s">
        <v>662</v>
      </c>
      <c r="AG4" s="85"/>
      <c r="AH4" s="86"/>
      <c r="AI4">
        <v>1</v>
      </c>
      <c r="AJ4">
        <v>12</v>
      </c>
      <c r="AK4">
        <v>13</v>
      </c>
      <c r="AL4">
        <v>3</v>
      </c>
      <c r="AM4">
        <v>16</v>
      </c>
      <c r="AN4">
        <v>3</v>
      </c>
      <c r="AO4" t="s">
        <v>662</v>
      </c>
    </row>
    <row r="5" spans="1:41" x14ac:dyDescent="0.25">
      <c r="A5" s="126" t="s">
        <v>136</v>
      </c>
      <c r="B5" s="58" t="s">
        <v>600</v>
      </c>
      <c r="C5" s="127" t="s">
        <v>310</v>
      </c>
      <c r="D5" s="128" t="s">
        <v>34</v>
      </c>
      <c r="E5" s="58" t="s">
        <v>19</v>
      </c>
      <c r="F5" s="58" t="s">
        <v>311</v>
      </c>
      <c r="G5" s="58" t="s">
        <v>312</v>
      </c>
      <c r="H5" s="129">
        <v>1</v>
      </c>
      <c r="I5" s="129">
        <v>0</v>
      </c>
      <c r="J5" s="129">
        <v>1</v>
      </c>
      <c r="K5" s="129">
        <v>3</v>
      </c>
      <c r="L5" s="129">
        <v>2</v>
      </c>
      <c r="M5" s="128">
        <v>0.4274329481111111</v>
      </c>
      <c r="N5" s="127" t="s">
        <v>313</v>
      </c>
      <c r="O5" s="130" t="s">
        <v>314</v>
      </c>
      <c r="P5" s="127"/>
      <c r="Q5" s="58"/>
      <c r="R5" s="58"/>
      <c r="S5" s="58"/>
      <c r="T5" s="58" t="str">
        <f>RIGHT(Table_0__2[[#This Row],[Name]], LEN(Table_0__2[[#This Row],[Name]]) - FIND(",", Table_0__2[[#This Row],[Name]]) - 1) &amp; " " &amp; LEFT(Table_0__2[[#This Row],[Name]], FIND(",", Table_0__2[[#This Row],[Name]]) - 1)</f>
        <v>Broten Sabo</v>
      </c>
      <c r="U5" s="58"/>
      <c r="V5" s="58">
        <v>2</v>
      </c>
      <c r="W5" s="58">
        <v>6</v>
      </c>
      <c r="X5" s="58">
        <v>8</v>
      </c>
      <c r="Y5" s="58">
        <v>2</v>
      </c>
      <c r="Z5" s="58">
        <v>0</v>
      </c>
      <c r="AA5" s="58" t="s">
        <v>678</v>
      </c>
      <c r="AB5" s="58"/>
      <c r="AC5" s="83"/>
      <c r="AD5" s="83">
        <v>0.65394370976470595</v>
      </c>
      <c r="AE5" s="83"/>
      <c r="AF5" s="83" t="s">
        <v>663</v>
      </c>
      <c r="AG5" s="83"/>
      <c r="AH5" s="84"/>
      <c r="AI5">
        <v>1</v>
      </c>
      <c r="AJ5">
        <v>7</v>
      </c>
      <c r="AK5">
        <v>8</v>
      </c>
      <c r="AL5">
        <v>6</v>
      </c>
      <c r="AM5">
        <v>4</v>
      </c>
      <c r="AN5">
        <v>6</v>
      </c>
      <c r="AO5" t="s">
        <v>663</v>
      </c>
    </row>
    <row r="6" spans="1:41" x14ac:dyDescent="0.25">
      <c r="A6" s="126" t="s">
        <v>130</v>
      </c>
      <c r="B6" s="58" t="s">
        <v>600</v>
      </c>
      <c r="C6" s="127" t="s">
        <v>281</v>
      </c>
      <c r="D6" s="128" t="s">
        <v>41</v>
      </c>
      <c r="E6" s="58" t="s">
        <v>19</v>
      </c>
      <c r="F6" s="58" t="s">
        <v>155</v>
      </c>
      <c r="G6" s="58" t="s">
        <v>282</v>
      </c>
      <c r="H6" s="129">
        <v>0</v>
      </c>
      <c r="I6" s="129">
        <v>0</v>
      </c>
      <c r="J6" s="129">
        <v>0</v>
      </c>
      <c r="K6" s="129">
        <v>4</v>
      </c>
      <c r="L6" s="129">
        <v>0</v>
      </c>
      <c r="M6" s="128"/>
      <c r="N6" s="127" t="s">
        <v>283</v>
      </c>
      <c r="O6" s="130" t="s">
        <v>284</v>
      </c>
      <c r="P6" s="127"/>
      <c r="Q6" s="58"/>
      <c r="R6" s="58"/>
      <c r="S6" s="58"/>
      <c r="T6" s="58" t="str">
        <f>RIGHT(Table_0__2[[#This Row],[Name]], LEN(Table_0__2[[#This Row],[Name]]) - FIND(",", Table_0__2[[#This Row],[Name]]) - 1) &amp; " " &amp; LEFT(Table_0__2[[#This Row],[Name]], FIND(",", Table_0__2[[#This Row],[Name]]) - 1)</f>
        <v>Will Hilfiker</v>
      </c>
      <c r="U6" s="58"/>
      <c r="V6" s="58"/>
      <c r="W6" s="58"/>
      <c r="X6" s="58"/>
      <c r="Y6" s="58"/>
      <c r="Z6" s="58"/>
      <c r="AA6" s="58"/>
      <c r="AB6" s="58"/>
      <c r="AC6" s="83"/>
      <c r="AD6" s="83">
        <v>1.6391536453882354</v>
      </c>
      <c r="AE6" s="83"/>
      <c r="AF6" s="83" t="s">
        <v>664</v>
      </c>
      <c r="AG6" s="83"/>
      <c r="AH6" s="84"/>
      <c r="AI6">
        <v>8</v>
      </c>
      <c r="AJ6">
        <v>13</v>
      </c>
      <c r="AK6">
        <v>21</v>
      </c>
      <c r="AL6">
        <v>5</v>
      </c>
      <c r="AM6">
        <v>10</v>
      </c>
      <c r="AN6">
        <v>5</v>
      </c>
      <c r="AO6" t="s">
        <v>664</v>
      </c>
    </row>
    <row r="7" spans="1:41" x14ac:dyDescent="0.25">
      <c r="A7" s="126" t="s">
        <v>142</v>
      </c>
      <c r="B7" s="58" t="s">
        <v>600</v>
      </c>
      <c r="C7" s="127" t="s">
        <v>299</v>
      </c>
      <c r="D7" s="128" t="s">
        <v>34</v>
      </c>
      <c r="E7" s="58" t="s">
        <v>61</v>
      </c>
      <c r="F7" s="58" t="s">
        <v>300</v>
      </c>
      <c r="G7" s="58" t="s">
        <v>301</v>
      </c>
      <c r="H7" s="129">
        <v>2</v>
      </c>
      <c r="I7" s="129">
        <v>4</v>
      </c>
      <c r="J7" s="129">
        <v>6</v>
      </c>
      <c r="K7" s="129">
        <v>8</v>
      </c>
      <c r="L7" s="129">
        <v>14</v>
      </c>
      <c r="M7" s="128">
        <v>0.67528758482090356</v>
      </c>
      <c r="N7" s="127" t="s">
        <v>302</v>
      </c>
      <c r="O7" s="130" t="s">
        <v>303</v>
      </c>
      <c r="P7" s="127"/>
      <c r="Q7" s="58"/>
      <c r="R7" s="58"/>
      <c r="S7" s="58"/>
      <c r="T7" s="58" t="str">
        <f>RIGHT(Table_0__2[[#This Row],[Name]], LEN(Table_0__2[[#This Row],[Name]]) - FIND(",", Table_0__2[[#This Row],[Name]]) - 1) &amp; " " &amp; LEFT(Table_0__2[[#This Row],[Name]], FIND(",", Table_0__2[[#This Row],[Name]]) - 1)</f>
        <v>Caleb MacDonald</v>
      </c>
      <c r="U7" s="58"/>
      <c r="V7" s="58">
        <v>1</v>
      </c>
      <c r="W7" s="58">
        <v>6</v>
      </c>
      <c r="X7" s="58">
        <v>7</v>
      </c>
      <c r="Y7" s="58">
        <v>6</v>
      </c>
      <c r="Z7" s="58">
        <v>4</v>
      </c>
      <c r="AA7" s="58" t="s">
        <v>676</v>
      </c>
      <c r="AB7" s="58"/>
      <c r="AC7" s="85"/>
      <c r="AD7" s="85">
        <v>0.6957323676846553</v>
      </c>
      <c r="AE7" s="85"/>
      <c r="AF7" s="85" t="s">
        <v>665</v>
      </c>
      <c r="AG7" s="85"/>
      <c r="AH7" s="86"/>
      <c r="AI7">
        <v>3</v>
      </c>
      <c r="AJ7">
        <v>1</v>
      </c>
      <c r="AK7">
        <v>4</v>
      </c>
      <c r="AL7">
        <v>3</v>
      </c>
      <c r="AM7">
        <v>8</v>
      </c>
      <c r="AN7">
        <v>3</v>
      </c>
      <c r="AO7" t="s">
        <v>665</v>
      </c>
    </row>
    <row r="8" spans="1:41" x14ac:dyDescent="0.25">
      <c r="A8" s="126" t="s">
        <v>92</v>
      </c>
      <c r="B8" s="58" t="s">
        <v>601</v>
      </c>
      <c r="C8" s="127" t="s">
        <v>350</v>
      </c>
      <c r="D8" s="128" t="s">
        <v>34</v>
      </c>
      <c r="E8" s="58" t="s">
        <v>102</v>
      </c>
      <c r="F8" s="58" t="s">
        <v>82</v>
      </c>
      <c r="G8" s="58" t="s">
        <v>321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M8" s="128">
        <v>0.42499999999999999</v>
      </c>
      <c r="N8" s="127" t="s">
        <v>351</v>
      </c>
      <c r="O8" s="130" t="s">
        <v>352</v>
      </c>
      <c r="P8" s="127"/>
      <c r="Q8" s="58"/>
      <c r="R8" s="58"/>
      <c r="S8" s="58"/>
      <c r="T8" s="58" t="str">
        <f>RIGHT(Table_0__2[[#This Row],[Name]], LEN(Table_0__2[[#This Row],[Name]]) - FIND(",", Table_0__2[[#This Row],[Name]]) - 1) &amp; " " &amp; LEFT(Table_0__2[[#This Row],[Name]], FIND(",", Table_0__2[[#This Row],[Name]]) - 1)</f>
        <v>William Lawson-Body</v>
      </c>
      <c r="U8" s="58"/>
      <c r="V8" s="58"/>
      <c r="W8" s="58"/>
      <c r="X8" s="58"/>
      <c r="Y8" s="58"/>
      <c r="Z8" s="58"/>
      <c r="AA8" s="58"/>
      <c r="AB8" s="58"/>
      <c r="AC8" s="85"/>
      <c r="AD8" s="85">
        <v>0.4274329481111111</v>
      </c>
      <c r="AE8" s="85"/>
      <c r="AF8" s="85" t="s">
        <v>666</v>
      </c>
      <c r="AG8" s="85"/>
      <c r="AH8" s="86"/>
      <c r="AI8">
        <v>1</v>
      </c>
      <c r="AJ8">
        <v>0</v>
      </c>
      <c r="AK8">
        <v>1</v>
      </c>
      <c r="AL8">
        <v>3</v>
      </c>
      <c r="AM8">
        <v>2</v>
      </c>
      <c r="AN8">
        <v>3</v>
      </c>
      <c r="AO8" t="s">
        <v>666</v>
      </c>
    </row>
    <row r="9" spans="1:41" x14ac:dyDescent="0.25">
      <c r="A9" s="126" t="s">
        <v>86</v>
      </c>
      <c r="B9" s="58" t="s">
        <v>601</v>
      </c>
      <c r="C9" s="127" t="s">
        <v>365</v>
      </c>
      <c r="D9" s="128" t="s">
        <v>101</v>
      </c>
      <c r="E9" s="58" t="s">
        <v>27</v>
      </c>
      <c r="F9" s="58" t="s">
        <v>292</v>
      </c>
      <c r="G9" s="58" t="s">
        <v>366</v>
      </c>
      <c r="H9" s="129">
        <v>8</v>
      </c>
      <c r="I9" s="129">
        <v>13</v>
      </c>
      <c r="J9" s="129">
        <v>21</v>
      </c>
      <c r="K9" s="129">
        <v>5</v>
      </c>
      <c r="L9" s="129">
        <v>10</v>
      </c>
      <c r="M9" s="128">
        <v>1.6391536453882354</v>
      </c>
      <c r="N9" s="127" t="s">
        <v>367</v>
      </c>
      <c r="O9" s="130" t="s">
        <v>368</v>
      </c>
      <c r="P9" s="127"/>
      <c r="Q9" s="58"/>
      <c r="R9" s="58"/>
      <c r="S9" s="58"/>
      <c r="T9" s="58" t="str">
        <f>RIGHT(Table_0__2[[#This Row],[Name]], LEN(Table_0__2[[#This Row],[Name]]) - FIND(",", Table_0__2[[#This Row],[Name]]) - 1) &amp; " " &amp; LEFT(Table_0__2[[#This Row],[Name]], FIND(",", Table_0__2[[#This Row],[Name]]) - 1)</f>
        <v>Brady Risk</v>
      </c>
      <c r="U9" s="58"/>
      <c r="V9" s="58">
        <v>2</v>
      </c>
      <c r="W9" s="58">
        <v>9</v>
      </c>
      <c r="X9" s="58">
        <v>11</v>
      </c>
      <c r="Y9" s="58">
        <v>4</v>
      </c>
      <c r="Z9" s="58">
        <v>-3</v>
      </c>
      <c r="AA9" s="58" t="s">
        <v>679</v>
      </c>
      <c r="AB9" s="58"/>
      <c r="AC9" s="83"/>
      <c r="AD9" s="83">
        <v>0.56948275550000005</v>
      </c>
      <c r="AE9" s="83"/>
      <c r="AF9" s="83" t="s">
        <v>667</v>
      </c>
      <c r="AG9" s="83"/>
      <c r="AH9" s="84"/>
      <c r="AI9">
        <v>4</v>
      </c>
      <c r="AJ9">
        <v>0</v>
      </c>
      <c r="AK9">
        <v>4</v>
      </c>
      <c r="AL9">
        <v>1</v>
      </c>
      <c r="AM9">
        <v>4</v>
      </c>
      <c r="AN9">
        <v>1</v>
      </c>
      <c r="AO9" t="s">
        <v>667</v>
      </c>
    </row>
    <row r="10" spans="1:41" x14ac:dyDescent="0.25">
      <c r="A10" s="126" t="s">
        <v>72</v>
      </c>
      <c r="B10" s="58" t="s">
        <v>600</v>
      </c>
      <c r="C10" s="127" t="s">
        <v>296</v>
      </c>
      <c r="D10" s="128" t="s">
        <v>41</v>
      </c>
      <c r="E10" s="58" t="s">
        <v>27</v>
      </c>
      <c r="F10" s="58" t="s">
        <v>292</v>
      </c>
      <c r="G10" s="58" t="s">
        <v>297</v>
      </c>
      <c r="H10" s="129">
        <v>1</v>
      </c>
      <c r="I10" s="129">
        <v>5</v>
      </c>
      <c r="J10" s="129">
        <v>6</v>
      </c>
      <c r="K10" s="129">
        <v>4</v>
      </c>
      <c r="L10" s="129">
        <v>8</v>
      </c>
      <c r="M10" s="128">
        <v>0.67102908991249999</v>
      </c>
      <c r="N10" s="127" t="s">
        <v>298</v>
      </c>
      <c r="O10" s="130" t="s">
        <v>284</v>
      </c>
      <c r="P10" s="127"/>
      <c r="Q10" s="58"/>
      <c r="R10" s="58"/>
      <c r="S10" s="58"/>
      <c r="T10" s="58" t="str">
        <f>RIGHT(Table_0__2[[#This Row],[Name]], LEN(Table_0__2[[#This Row],[Name]]) - FIND(",", Table_0__2[[#This Row],[Name]]) - 1) &amp; " " &amp; LEFT(Table_0__2[[#This Row],[Name]], FIND(",", Table_0__2[[#This Row],[Name]]) - 1)</f>
        <v>A.J. Macaulay</v>
      </c>
      <c r="U10" s="58"/>
      <c r="V10" s="58">
        <v>8</v>
      </c>
      <c r="W10" s="58">
        <v>13</v>
      </c>
      <c r="X10" s="58">
        <v>21</v>
      </c>
      <c r="Y10" s="58">
        <v>10</v>
      </c>
      <c r="Z10" s="58">
        <v>5</v>
      </c>
      <c r="AA10" s="58" t="s">
        <v>664</v>
      </c>
      <c r="AB10" s="58"/>
      <c r="AC10" s="85"/>
      <c r="AD10" s="85">
        <v>0.67087670805689592</v>
      </c>
      <c r="AE10" s="85"/>
      <c r="AF10" s="85" t="s">
        <v>668</v>
      </c>
      <c r="AG10" s="85"/>
      <c r="AH10" s="86"/>
      <c r="AI10">
        <v>2</v>
      </c>
      <c r="AJ10">
        <v>6</v>
      </c>
      <c r="AK10">
        <v>8</v>
      </c>
      <c r="AL10">
        <v>6</v>
      </c>
      <c r="AM10">
        <v>16</v>
      </c>
      <c r="AN10">
        <v>6</v>
      </c>
      <c r="AO10" t="s">
        <v>668</v>
      </c>
    </row>
    <row r="11" spans="1:41" x14ac:dyDescent="0.25">
      <c r="A11" s="126" t="s">
        <v>285</v>
      </c>
      <c r="B11" s="58" t="s">
        <v>600</v>
      </c>
      <c r="C11" s="127" t="s">
        <v>286</v>
      </c>
      <c r="D11" s="128" t="s">
        <v>41</v>
      </c>
      <c r="E11" s="58" t="s">
        <v>287</v>
      </c>
      <c r="F11" s="58" t="s">
        <v>155</v>
      </c>
      <c r="G11" s="58" t="s">
        <v>288</v>
      </c>
      <c r="H11" s="129">
        <v>2</v>
      </c>
      <c r="I11" s="129">
        <v>1</v>
      </c>
      <c r="J11" s="129">
        <v>3</v>
      </c>
      <c r="K11" s="129">
        <v>6</v>
      </c>
      <c r="L11" s="129">
        <v>16</v>
      </c>
      <c r="M11" s="128">
        <v>0.44651244128888873</v>
      </c>
      <c r="N11" s="127" t="s">
        <v>289</v>
      </c>
      <c r="O11" s="130" t="s">
        <v>290</v>
      </c>
      <c r="P11" s="127"/>
      <c r="Q11" s="58"/>
      <c r="R11" s="58"/>
      <c r="S11" s="58"/>
      <c r="T11" s="58" t="str">
        <f>RIGHT(Table_0__2[[#This Row],[Name]], LEN(Table_0__2[[#This Row],[Name]]) - FIND(",", Table_0__2[[#This Row],[Name]]) - 1) &amp; " " &amp; LEFT(Table_0__2[[#This Row],[Name]], FIND(",", Table_0__2[[#This Row],[Name]]) - 1)</f>
        <v>Xavier Jean-Louis</v>
      </c>
      <c r="U11" s="58"/>
      <c r="V11" s="58"/>
      <c r="W11" s="58"/>
      <c r="X11" s="58"/>
      <c r="Y11" s="58"/>
      <c r="Z11" s="58"/>
      <c r="AA11" s="58"/>
      <c r="AB11" s="58"/>
      <c r="AC11" s="85"/>
      <c r="AD11" s="85">
        <v>0.67528758482090356</v>
      </c>
      <c r="AE11" s="85"/>
      <c r="AF11" s="85" t="s">
        <v>669</v>
      </c>
      <c r="AG11" s="85"/>
      <c r="AH11" s="86"/>
      <c r="AI11">
        <v>2</v>
      </c>
      <c r="AJ11">
        <v>4</v>
      </c>
      <c r="AK11">
        <v>6</v>
      </c>
      <c r="AL11">
        <v>8</v>
      </c>
      <c r="AM11">
        <v>14</v>
      </c>
      <c r="AN11">
        <v>8</v>
      </c>
      <c r="AO11" t="s">
        <v>669</v>
      </c>
    </row>
    <row r="12" spans="1:41" x14ac:dyDescent="0.25">
      <c r="A12" s="126" t="s">
        <v>369</v>
      </c>
      <c r="B12" s="58" t="s">
        <v>601</v>
      </c>
      <c r="C12" s="127" t="s">
        <v>370</v>
      </c>
      <c r="D12" s="128" t="s">
        <v>101</v>
      </c>
      <c r="E12" s="58" t="s">
        <v>102</v>
      </c>
      <c r="F12" s="58" t="s">
        <v>28</v>
      </c>
      <c r="G12" s="58" t="s">
        <v>371</v>
      </c>
      <c r="H12" s="129">
        <v>5</v>
      </c>
      <c r="I12" s="129">
        <v>11</v>
      </c>
      <c r="J12" s="129">
        <v>16</v>
      </c>
      <c r="K12" s="129">
        <v>4</v>
      </c>
      <c r="L12" s="129">
        <v>6</v>
      </c>
      <c r="M12" s="128">
        <v>1.2884194710244821</v>
      </c>
      <c r="N12" s="127" t="s">
        <v>372</v>
      </c>
      <c r="O12" s="130" t="s">
        <v>373</v>
      </c>
      <c r="P12" s="127"/>
      <c r="Q12" s="58"/>
      <c r="R12" s="58"/>
      <c r="S12" s="58"/>
      <c r="T12" s="58" t="str">
        <f>RIGHT(Table_0__2[[#This Row],[Name]], LEN(Table_0__2[[#This Row],[Name]]) - FIND(",", Table_0__2[[#This Row],[Name]]) - 1) &amp; " " &amp; LEFT(Table_0__2[[#This Row],[Name]], FIND(",", Table_0__2[[#This Row],[Name]]) - 1)</f>
        <v>Anton Rubtsov</v>
      </c>
      <c r="U12" s="58"/>
      <c r="V12" s="58">
        <v>12</v>
      </c>
      <c r="W12" s="58">
        <v>4</v>
      </c>
      <c r="X12" s="58">
        <v>16</v>
      </c>
      <c r="Y12" s="58">
        <v>8</v>
      </c>
      <c r="Z12" s="58">
        <v>5</v>
      </c>
      <c r="AA12" s="58" t="s">
        <v>673</v>
      </c>
      <c r="AB12" s="58"/>
      <c r="AC12" s="83"/>
      <c r="AD12" s="83">
        <v>0.53964130937499999</v>
      </c>
      <c r="AE12" s="83"/>
      <c r="AF12" s="83" t="s">
        <v>670</v>
      </c>
      <c r="AG12" s="83"/>
      <c r="AH12" s="84"/>
      <c r="AI12">
        <v>1</v>
      </c>
      <c r="AJ12">
        <v>5</v>
      </c>
      <c r="AK12">
        <v>6</v>
      </c>
      <c r="AL12">
        <v>4</v>
      </c>
      <c r="AM12">
        <v>12</v>
      </c>
      <c r="AN12">
        <v>4</v>
      </c>
      <c r="AO12" t="s">
        <v>670</v>
      </c>
    </row>
    <row r="13" spans="1:41" x14ac:dyDescent="0.25">
      <c r="A13" s="126" t="s">
        <v>153</v>
      </c>
      <c r="B13" s="58" t="s">
        <v>601</v>
      </c>
      <c r="C13" s="127" t="s">
        <v>324</v>
      </c>
      <c r="D13" s="128" t="s">
        <v>41</v>
      </c>
      <c r="E13" s="58" t="s">
        <v>19</v>
      </c>
      <c r="F13" s="58" t="s">
        <v>132</v>
      </c>
      <c r="G13" s="58" t="s">
        <v>325</v>
      </c>
      <c r="H13" s="129">
        <v>1</v>
      </c>
      <c r="I13" s="129">
        <v>7</v>
      </c>
      <c r="J13" s="129">
        <v>8</v>
      </c>
      <c r="K13" s="129">
        <v>6</v>
      </c>
      <c r="L13" s="129">
        <v>4</v>
      </c>
      <c r="M13" s="128">
        <v>0.65394370976470595</v>
      </c>
      <c r="N13" s="127" t="s">
        <v>326</v>
      </c>
      <c r="O13" s="130" t="s">
        <v>327</v>
      </c>
      <c r="P13" s="127"/>
      <c r="Q13" s="58"/>
      <c r="R13" s="58"/>
      <c r="S13" s="58"/>
      <c r="T13" s="58" t="str">
        <f>RIGHT(Table_0__2[[#This Row],[Name]], LEN(Table_0__2[[#This Row],[Name]]) - FIND(",", Table_0__2[[#This Row],[Name]]) - 1) &amp; " " &amp; LEFT(Table_0__2[[#This Row],[Name]], FIND(",", Table_0__2[[#This Row],[Name]]) - 1)</f>
        <v>Braden Birnie</v>
      </c>
      <c r="U13" s="58"/>
      <c r="V13" s="58">
        <v>1</v>
      </c>
      <c r="W13" s="58">
        <v>12</v>
      </c>
      <c r="X13" s="58">
        <v>13</v>
      </c>
      <c r="Y13" s="58">
        <v>16</v>
      </c>
      <c r="Z13" s="58">
        <v>3</v>
      </c>
      <c r="AA13" s="58" t="s">
        <v>662</v>
      </c>
      <c r="AB13" s="58"/>
      <c r="AC13" s="85"/>
      <c r="AD13" s="85">
        <v>0.7078888888888889</v>
      </c>
      <c r="AE13" s="85"/>
      <c r="AF13" s="85" t="s">
        <v>671</v>
      </c>
      <c r="AG13" s="85"/>
      <c r="AH13" s="86"/>
      <c r="AI13">
        <v>3</v>
      </c>
      <c r="AJ13">
        <v>2</v>
      </c>
      <c r="AK13">
        <v>5</v>
      </c>
      <c r="AL13">
        <v>4</v>
      </c>
      <c r="AM13">
        <v>0</v>
      </c>
      <c r="AN13">
        <v>4</v>
      </c>
      <c r="AO13" t="s">
        <v>671</v>
      </c>
    </row>
    <row r="14" spans="1:41" x14ac:dyDescent="0.25">
      <c r="A14" s="126" t="s">
        <v>113</v>
      </c>
      <c r="B14" s="58" t="s">
        <v>601</v>
      </c>
      <c r="C14" s="127" t="s">
        <v>333</v>
      </c>
      <c r="D14" s="128" t="s">
        <v>101</v>
      </c>
      <c r="E14" s="58" t="s">
        <v>27</v>
      </c>
      <c r="F14" s="58" t="s">
        <v>334</v>
      </c>
      <c r="G14" s="58" t="s">
        <v>335</v>
      </c>
      <c r="H14" s="129">
        <v>3</v>
      </c>
      <c r="I14" s="129">
        <v>2</v>
      </c>
      <c r="J14" s="129">
        <v>5</v>
      </c>
      <c r="K14" s="129">
        <v>4</v>
      </c>
      <c r="L14" s="129">
        <v>0</v>
      </c>
      <c r="M14" s="128">
        <v>0.7078888888888889</v>
      </c>
      <c r="N14" s="127" t="s">
        <v>336</v>
      </c>
      <c r="O14" s="130" t="s">
        <v>337</v>
      </c>
      <c r="P14" s="127"/>
      <c r="Q14" s="58"/>
      <c r="R14" s="58"/>
      <c r="S14" s="58"/>
      <c r="T14" s="58" t="str">
        <f>RIGHT(Table_0__2[[#This Row],[Name]], LEN(Table_0__2[[#This Row],[Name]]) - FIND(",", Table_0__2[[#This Row],[Name]]) - 1) &amp; " " &amp; LEFT(Table_0__2[[#This Row],[Name]], FIND(",", Table_0__2[[#This Row],[Name]]) - 1)</f>
        <v>Chase Dubois</v>
      </c>
      <c r="U14" s="58"/>
      <c r="V14" s="58">
        <v>2</v>
      </c>
      <c r="W14" s="58">
        <v>4</v>
      </c>
      <c r="X14" s="58">
        <v>6</v>
      </c>
      <c r="Y14" s="58">
        <v>14</v>
      </c>
      <c r="Z14" s="58">
        <v>8</v>
      </c>
      <c r="AA14" s="58" t="s">
        <v>669</v>
      </c>
      <c r="AB14" s="58"/>
      <c r="AC14" s="85"/>
      <c r="AD14" s="85">
        <v>0.23621645688042517</v>
      </c>
      <c r="AE14" s="85"/>
      <c r="AF14" s="85" t="s">
        <v>672</v>
      </c>
      <c r="AG14" s="85"/>
      <c r="AH14" s="86"/>
      <c r="AI14">
        <v>1</v>
      </c>
      <c r="AJ14">
        <v>2</v>
      </c>
      <c r="AK14">
        <v>3</v>
      </c>
      <c r="AL14">
        <v>3</v>
      </c>
      <c r="AM14">
        <v>30</v>
      </c>
      <c r="AN14">
        <v>3</v>
      </c>
      <c r="AO14" t="s">
        <v>672</v>
      </c>
    </row>
    <row r="15" spans="1:41" x14ac:dyDescent="0.25">
      <c r="A15" s="126" t="s">
        <v>304</v>
      </c>
      <c r="B15" s="58" t="s">
        <v>600</v>
      </c>
      <c r="C15" s="127" t="s">
        <v>305</v>
      </c>
      <c r="D15" s="128" t="s">
        <v>34</v>
      </c>
      <c r="E15" s="58" t="s">
        <v>67</v>
      </c>
      <c r="F15" s="58" t="s">
        <v>306</v>
      </c>
      <c r="G15" s="58" t="s">
        <v>307</v>
      </c>
      <c r="H15" s="129"/>
      <c r="I15" s="129"/>
      <c r="J15" s="129"/>
      <c r="K15" s="129"/>
      <c r="L15" s="129"/>
      <c r="M15" s="128"/>
      <c r="N15" s="127" t="s">
        <v>308</v>
      </c>
      <c r="O15" s="130" t="s">
        <v>309</v>
      </c>
      <c r="P15" s="127"/>
      <c r="Q15" s="58"/>
      <c r="R15" s="58"/>
      <c r="S15" s="58"/>
      <c r="T15" s="58" t="str">
        <f>RIGHT(Table_0__2[[#This Row],[Name]], LEN(Table_0__2[[#This Row],[Name]]) - FIND(",", Table_0__2[[#This Row],[Name]]) - 1) &amp; " " &amp; LEFT(Table_0__2[[#This Row],[Name]], FIND(",", Table_0__2[[#This Row],[Name]]) - 1)</f>
        <v>Derek Pys</v>
      </c>
      <c r="U15" s="58"/>
      <c r="V15" s="58">
        <v>3</v>
      </c>
      <c r="W15" s="58">
        <v>2</v>
      </c>
      <c r="X15" s="58">
        <v>5</v>
      </c>
      <c r="Y15" s="58">
        <v>0</v>
      </c>
      <c r="Z15" s="58">
        <v>4</v>
      </c>
      <c r="AA15" s="58" t="s">
        <v>671</v>
      </c>
      <c r="AB15" s="58"/>
    </row>
    <row r="16" spans="1:41" x14ac:dyDescent="0.25">
      <c r="A16" s="126" t="s">
        <v>99</v>
      </c>
      <c r="B16" s="58" t="s">
        <v>601</v>
      </c>
      <c r="C16" s="127" t="s">
        <v>320</v>
      </c>
      <c r="D16" s="128" t="s">
        <v>34</v>
      </c>
      <c r="E16" s="58" t="s">
        <v>102</v>
      </c>
      <c r="F16" s="58" t="s">
        <v>82</v>
      </c>
      <c r="G16" s="58" t="s">
        <v>321</v>
      </c>
      <c r="H16" s="129"/>
      <c r="I16" s="129"/>
      <c r="J16" s="129"/>
      <c r="K16" s="129"/>
      <c r="L16" s="129"/>
      <c r="M16" s="128"/>
      <c r="N16" s="127" t="s">
        <v>322</v>
      </c>
      <c r="O16" s="130" t="s">
        <v>323</v>
      </c>
      <c r="P16" s="127"/>
      <c r="Q16" s="58"/>
      <c r="R16" s="58"/>
      <c r="S16" s="58"/>
      <c r="T16" s="58" t="str">
        <f>RIGHT(Table_0__2[[#This Row],[Name]], LEN(Table_0__2[[#This Row],[Name]]) - FIND(",", Table_0__2[[#This Row],[Name]]) - 1) &amp; " " &amp; LEFT(Table_0__2[[#This Row],[Name]], FIND(",", Table_0__2[[#This Row],[Name]]) - 1)</f>
        <v>Edvards Bergmanis</v>
      </c>
      <c r="U16" s="58"/>
      <c r="V16" s="58">
        <v>4</v>
      </c>
      <c r="W16" s="58">
        <v>0</v>
      </c>
      <c r="X16" s="58">
        <v>4</v>
      </c>
      <c r="Y16" s="58">
        <v>4</v>
      </c>
      <c r="Z16" s="58">
        <v>1</v>
      </c>
      <c r="AA16" s="58" t="s">
        <v>667</v>
      </c>
      <c r="AB16" s="58"/>
    </row>
    <row r="17" spans="1:41" x14ac:dyDescent="0.25">
      <c r="A17" s="126" t="s">
        <v>39</v>
      </c>
      <c r="B17" s="58" t="s">
        <v>601</v>
      </c>
      <c r="C17" s="127" t="s">
        <v>315</v>
      </c>
      <c r="D17" s="128" t="s">
        <v>41</v>
      </c>
      <c r="E17" s="58" t="s">
        <v>48</v>
      </c>
      <c r="F17" s="58" t="s">
        <v>316</v>
      </c>
      <c r="G17" s="58" t="s">
        <v>317</v>
      </c>
      <c r="H17" s="129">
        <v>4</v>
      </c>
      <c r="I17" s="129">
        <v>0</v>
      </c>
      <c r="J17" s="129">
        <v>4</v>
      </c>
      <c r="K17" s="129">
        <v>1</v>
      </c>
      <c r="L17" s="129">
        <v>4</v>
      </c>
      <c r="M17" s="128">
        <v>0.56948275550000005</v>
      </c>
      <c r="N17" s="127" t="s">
        <v>318</v>
      </c>
      <c r="O17" s="130" t="s">
        <v>319</v>
      </c>
      <c r="P17" s="127"/>
      <c r="Q17" s="58"/>
      <c r="R17" s="58"/>
      <c r="S17" s="58"/>
      <c r="T17" s="58" t="str">
        <f>RIGHT(Table_0__2[[#This Row],[Name]], LEN(Table_0__2[[#This Row],[Name]]) - FIND(",", Table_0__2[[#This Row],[Name]]) - 1) &amp; " " &amp; LEFT(Table_0__2[[#This Row],[Name]], FIND(",", Table_0__2[[#This Row],[Name]]) - 1)</f>
        <v>Cade Ahrenholz</v>
      </c>
      <c r="U17" s="58"/>
      <c r="V17" s="58">
        <v>1</v>
      </c>
      <c r="W17" s="58">
        <v>7</v>
      </c>
      <c r="X17" s="58">
        <v>8</v>
      </c>
      <c r="Y17" s="58">
        <v>4</v>
      </c>
      <c r="Z17" s="58">
        <v>6</v>
      </c>
      <c r="AA17" s="58" t="s">
        <v>663</v>
      </c>
      <c r="AB17" s="58"/>
    </row>
    <row r="18" spans="1:41" x14ac:dyDescent="0.25">
      <c r="A18" s="126" t="s">
        <v>125</v>
      </c>
      <c r="B18" s="58" t="s">
        <v>601</v>
      </c>
      <c r="C18" s="127" t="s">
        <v>342</v>
      </c>
      <c r="D18" s="128" t="s">
        <v>101</v>
      </c>
      <c r="E18" s="58" t="s">
        <v>12</v>
      </c>
      <c r="F18" s="58" t="s">
        <v>20</v>
      </c>
      <c r="G18" s="58" t="s">
        <v>343</v>
      </c>
      <c r="H18" s="129">
        <v>12</v>
      </c>
      <c r="I18" s="129">
        <v>4</v>
      </c>
      <c r="J18" s="129">
        <v>16</v>
      </c>
      <c r="K18" s="129">
        <v>5</v>
      </c>
      <c r="L18" s="129">
        <v>8</v>
      </c>
      <c r="M18" s="128">
        <v>1.4827844783529402</v>
      </c>
      <c r="N18" s="127" t="s">
        <v>344</v>
      </c>
      <c r="O18" s="130" t="s">
        <v>345</v>
      </c>
      <c r="P18" s="127"/>
      <c r="Q18" s="58"/>
      <c r="R18" s="58"/>
      <c r="S18" s="58"/>
      <c r="T18" s="58" t="str">
        <f>RIGHT(Table_0__2[[#This Row],[Name]], LEN(Table_0__2[[#This Row],[Name]]) - FIND(",", Table_0__2[[#This Row],[Name]]) - 1) &amp; " " &amp; LEFT(Table_0__2[[#This Row],[Name]], FIND(",", Table_0__2[[#This Row],[Name]]) - 1)</f>
        <v>Harrison Israels</v>
      </c>
      <c r="U18" s="58"/>
      <c r="V18" s="58">
        <v>1</v>
      </c>
      <c r="W18" s="58">
        <v>2</v>
      </c>
      <c r="X18" s="58">
        <v>3</v>
      </c>
      <c r="Y18" s="58">
        <v>30</v>
      </c>
      <c r="Z18" s="58">
        <v>3</v>
      </c>
      <c r="AA18" s="58" t="s">
        <v>672</v>
      </c>
      <c r="AB18" s="58"/>
      <c r="AC18" s="85"/>
      <c r="AD18">
        <v>1.4827844783529402</v>
      </c>
      <c r="AF18" t="s">
        <v>673</v>
      </c>
      <c r="AG18" s="85"/>
      <c r="AH18" s="86"/>
      <c r="AI18">
        <v>12</v>
      </c>
      <c r="AJ18">
        <v>4</v>
      </c>
      <c r="AK18">
        <v>16</v>
      </c>
      <c r="AL18">
        <v>5</v>
      </c>
      <c r="AM18">
        <v>8</v>
      </c>
      <c r="AN18">
        <v>5</v>
      </c>
      <c r="AO18" t="s">
        <v>673</v>
      </c>
    </row>
    <row r="19" spans="1:41" x14ac:dyDescent="0.25">
      <c r="A19" s="126" t="s">
        <v>107</v>
      </c>
      <c r="B19" s="58" t="s">
        <v>601</v>
      </c>
      <c r="C19" s="127" t="s">
        <v>355</v>
      </c>
      <c r="D19" s="128" t="s">
        <v>41</v>
      </c>
      <c r="E19" s="58" t="s">
        <v>67</v>
      </c>
      <c r="F19" s="58" t="s">
        <v>356</v>
      </c>
      <c r="G19" s="58" t="s">
        <v>357</v>
      </c>
      <c r="H19" s="129">
        <v>2</v>
      </c>
      <c r="I19" s="129">
        <v>6</v>
      </c>
      <c r="J19" s="129">
        <v>8</v>
      </c>
      <c r="K19" s="129">
        <v>6</v>
      </c>
      <c r="L19" s="129">
        <v>16</v>
      </c>
      <c r="M19" s="128">
        <v>0.67087670805689592</v>
      </c>
      <c r="N19" s="127" t="s">
        <v>358</v>
      </c>
      <c r="O19" s="130" t="s">
        <v>341</v>
      </c>
      <c r="P19" s="127"/>
      <c r="Q19" s="58"/>
      <c r="R19" s="58"/>
      <c r="S19" s="58"/>
      <c r="T19" s="58" t="str">
        <f>RIGHT(Table_0__2[[#This Row],[Name]], LEN(Table_0__2[[#This Row],[Name]]) - FIND(",", Table_0__2[[#This Row],[Name]]) - 1) &amp; " " &amp; LEFT(Table_0__2[[#This Row],[Name]], FIND(",", Table_0__2[[#This Row],[Name]]) - 1)</f>
        <v>Cade Neilson</v>
      </c>
      <c r="U19" s="58"/>
      <c r="V19" s="58">
        <v>2</v>
      </c>
      <c r="W19" s="58">
        <v>6</v>
      </c>
      <c r="X19" s="58">
        <v>8</v>
      </c>
      <c r="Y19" s="58">
        <v>16</v>
      </c>
      <c r="Z19" s="58">
        <v>6</v>
      </c>
      <c r="AA19" s="58" t="s">
        <v>668</v>
      </c>
      <c r="AB19" s="58"/>
      <c r="AC19" s="83"/>
      <c r="AD19">
        <v>0.9085993293157193</v>
      </c>
      <c r="AF19" t="s">
        <v>674</v>
      </c>
      <c r="AG19" s="83"/>
      <c r="AH19" s="84"/>
      <c r="AI19">
        <v>4</v>
      </c>
      <c r="AJ19">
        <v>4</v>
      </c>
      <c r="AK19">
        <v>8</v>
      </c>
      <c r="AL19">
        <v>2</v>
      </c>
      <c r="AM19">
        <v>8</v>
      </c>
      <c r="AN19">
        <v>2</v>
      </c>
      <c r="AO19" t="s">
        <v>674</v>
      </c>
    </row>
    <row r="20" spans="1:41" x14ac:dyDescent="0.25">
      <c r="A20" s="126" t="s">
        <v>65</v>
      </c>
      <c r="B20" s="58" t="s">
        <v>601</v>
      </c>
      <c r="C20" s="127" t="s">
        <v>353</v>
      </c>
      <c r="D20" s="128" t="s">
        <v>101</v>
      </c>
      <c r="E20" s="58" t="s">
        <v>74</v>
      </c>
      <c r="F20" s="58" t="s">
        <v>334</v>
      </c>
      <c r="G20" s="58" t="s">
        <v>354</v>
      </c>
      <c r="H20" s="129">
        <v>2</v>
      </c>
      <c r="I20" s="129">
        <v>6</v>
      </c>
      <c r="J20" s="129">
        <v>8</v>
      </c>
      <c r="K20" s="129">
        <v>0</v>
      </c>
      <c r="L20" s="129">
        <v>2</v>
      </c>
      <c r="M20" s="128">
        <v>0.85603803135294121</v>
      </c>
      <c r="N20" s="127" t="s">
        <v>318</v>
      </c>
      <c r="O20" s="130" t="s">
        <v>341</v>
      </c>
      <c r="P20" s="127"/>
      <c r="Q20" s="58"/>
      <c r="R20" s="58"/>
      <c r="S20" s="58"/>
      <c r="T20" s="58" t="str">
        <f>RIGHT(Table_0__2[[#This Row],[Name]], LEN(Table_0__2[[#This Row],[Name]]) - FIND(",", Table_0__2[[#This Row],[Name]]) - 1) &amp; " " &amp; LEFT(Table_0__2[[#This Row],[Name]], FIND(",", Table_0__2[[#This Row],[Name]]) - 1)</f>
        <v>Payton Matsui</v>
      </c>
      <c r="U20" s="58"/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 t="s">
        <v>841</v>
      </c>
      <c r="AB20" s="58"/>
      <c r="AC20" s="83"/>
      <c r="AD20">
        <v>0.38709014420790916</v>
      </c>
      <c r="AF20" t="s">
        <v>675</v>
      </c>
      <c r="AG20" s="83"/>
      <c r="AH20" s="84"/>
      <c r="AI20">
        <v>0</v>
      </c>
      <c r="AJ20">
        <v>3</v>
      </c>
      <c r="AK20">
        <v>3</v>
      </c>
      <c r="AL20">
        <v>-3</v>
      </c>
      <c r="AM20">
        <v>8</v>
      </c>
      <c r="AN20">
        <v>-3</v>
      </c>
      <c r="AO20" t="s">
        <v>675</v>
      </c>
    </row>
    <row r="21" spans="1:41" x14ac:dyDescent="0.25">
      <c r="A21" s="126" t="s">
        <v>117</v>
      </c>
      <c r="B21" s="58" t="s">
        <v>601</v>
      </c>
      <c r="C21" s="127" t="s">
        <v>361</v>
      </c>
      <c r="D21" s="128" t="s">
        <v>101</v>
      </c>
      <c r="E21" s="58" t="s">
        <v>102</v>
      </c>
      <c r="F21" s="58" t="s">
        <v>95</v>
      </c>
      <c r="G21" s="58" t="s">
        <v>362</v>
      </c>
      <c r="H21" s="129">
        <v>0</v>
      </c>
      <c r="I21" s="129">
        <v>0</v>
      </c>
      <c r="J21" s="129">
        <v>0</v>
      </c>
      <c r="K21" s="129">
        <v>-1</v>
      </c>
      <c r="L21" s="129">
        <v>2</v>
      </c>
      <c r="M21" s="128">
        <v>-0.20060346700000001</v>
      </c>
      <c r="N21" s="127" t="s">
        <v>363</v>
      </c>
      <c r="O21" s="130" t="s">
        <v>364</v>
      </c>
      <c r="P21" s="127"/>
      <c r="Q21" s="58"/>
      <c r="R21" s="58"/>
      <c r="S21" s="58"/>
      <c r="T21" s="58" t="str">
        <f>RIGHT(Table_0__2[[#This Row],[Name]], LEN(Table_0__2[[#This Row],[Name]]) - FIND(",", Table_0__2[[#This Row],[Name]]) - 1) &amp; " " &amp; LEFT(Table_0__2[[#This Row],[Name]], FIND(",", Table_0__2[[#This Row],[Name]]) - 1)</f>
        <v>Matteo Pecchia</v>
      </c>
      <c r="U21" s="58"/>
      <c r="V21" s="58">
        <v>0</v>
      </c>
      <c r="W21" s="58">
        <v>0</v>
      </c>
      <c r="X21" s="58">
        <v>0</v>
      </c>
      <c r="Y21" s="58">
        <v>0</v>
      </c>
      <c r="Z21" s="58">
        <v>4</v>
      </c>
      <c r="AA21" s="58" t="s">
        <v>680</v>
      </c>
      <c r="AB21" s="58"/>
      <c r="AC21" s="85"/>
      <c r="AG21" s="85"/>
      <c r="AH21" s="86"/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 t="s">
        <v>842</v>
      </c>
    </row>
    <row r="22" spans="1:41" x14ac:dyDescent="0.25">
      <c r="A22" s="126" t="s">
        <v>59</v>
      </c>
      <c r="B22" s="58" t="s">
        <v>601</v>
      </c>
      <c r="C22" s="127" t="s">
        <v>359</v>
      </c>
      <c r="D22" s="128" t="s">
        <v>101</v>
      </c>
      <c r="E22" s="58" t="s">
        <v>94</v>
      </c>
      <c r="F22" s="58" t="s">
        <v>339</v>
      </c>
      <c r="G22" s="58" t="s">
        <v>360</v>
      </c>
      <c r="H22" s="129">
        <v>3</v>
      </c>
      <c r="I22" s="129">
        <v>1</v>
      </c>
      <c r="J22" s="129">
        <v>4</v>
      </c>
      <c r="K22" s="129">
        <v>3</v>
      </c>
      <c r="L22" s="129">
        <v>8</v>
      </c>
      <c r="M22" s="128">
        <v>0.6957323676846553</v>
      </c>
      <c r="N22" s="127" t="s">
        <v>105</v>
      </c>
      <c r="O22" s="130" t="s">
        <v>78</v>
      </c>
      <c r="P22" s="127"/>
      <c r="Q22" s="58"/>
      <c r="R22" s="58"/>
      <c r="S22" s="58"/>
      <c r="T22" s="58" t="str">
        <f>RIGHT(Table_0__2[[#This Row],[Name]], LEN(Table_0__2[[#This Row],[Name]]) - FIND(",", Table_0__2[[#This Row],[Name]]) - 1) &amp; " " &amp; LEFT(Table_0__2[[#This Row],[Name]], FIND(",", Table_0__2[[#This Row],[Name]]) - 1)</f>
        <v>Brayden Nicholetts</v>
      </c>
      <c r="U22" s="58"/>
      <c r="V22" s="58">
        <v>4</v>
      </c>
      <c r="W22" s="58">
        <v>4</v>
      </c>
      <c r="X22" s="58">
        <v>8</v>
      </c>
      <c r="Y22" s="58">
        <v>8</v>
      </c>
      <c r="Z22" s="58">
        <v>2</v>
      </c>
      <c r="AA22" s="58" t="s">
        <v>674</v>
      </c>
      <c r="AB22" s="58"/>
      <c r="AC22" s="85"/>
      <c r="AD22" s="85">
        <v>0.60663958453846156</v>
      </c>
      <c r="AE22" s="85"/>
      <c r="AF22" s="85" t="s">
        <v>676</v>
      </c>
      <c r="AG22" s="85"/>
      <c r="AH22" s="86"/>
      <c r="AI22">
        <v>1</v>
      </c>
      <c r="AJ22">
        <v>6</v>
      </c>
      <c r="AK22">
        <v>7</v>
      </c>
      <c r="AL22">
        <v>4</v>
      </c>
      <c r="AM22">
        <v>6</v>
      </c>
      <c r="AN22">
        <v>4</v>
      </c>
      <c r="AO22" t="s">
        <v>676</v>
      </c>
    </row>
    <row r="23" spans="1:41" x14ac:dyDescent="0.25">
      <c r="A23" s="126" t="s">
        <v>383</v>
      </c>
      <c r="B23" s="58" t="s">
        <v>602</v>
      </c>
      <c r="C23" s="127" t="s">
        <v>384</v>
      </c>
      <c r="D23" s="128" t="s">
        <v>11</v>
      </c>
      <c r="E23" s="58" t="s">
        <v>19</v>
      </c>
      <c r="F23" s="58" t="s">
        <v>311</v>
      </c>
      <c r="G23" s="58" t="s">
        <v>385</v>
      </c>
      <c r="H23" s="261" t="s">
        <v>878</v>
      </c>
      <c r="I23" s="129"/>
      <c r="J23" s="129"/>
      <c r="K23" s="129"/>
      <c r="L23" s="129"/>
      <c r="M23" s="128"/>
      <c r="N23" s="127" t="s">
        <v>386</v>
      </c>
      <c r="O23" s="130" t="s">
        <v>387</v>
      </c>
      <c r="P23" s="127"/>
      <c r="Q23" s="58"/>
      <c r="R23" s="58"/>
      <c r="S23" s="58"/>
      <c r="T23" s="58" t="str">
        <f>RIGHT(Table_0__2[[#This Row],[Name]], LEN(Table_0__2[[#This Row],[Name]]) - FIND(",", Table_0__2[[#This Row],[Name]]) - 1) &amp; " " &amp; LEFT(Table_0__2[[#This Row],[Name]], FIND(",", Table_0__2[[#This Row],[Name]]) - 1)</f>
        <v>Pierce Charleson</v>
      </c>
      <c r="U23" s="58"/>
      <c r="V23" s="58">
        <v>0</v>
      </c>
      <c r="W23" s="58">
        <v>0</v>
      </c>
      <c r="X23" s="58">
        <v>0</v>
      </c>
      <c r="Y23" s="58">
        <v>2</v>
      </c>
      <c r="Z23" s="58">
        <v>-1</v>
      </c>
      <c r="AA23" s="58" t="s">
        <v>677</v>
      </c>
      <c r="AB23" s="58"/>
      <c r="AC23" s="85"/>
      <c r="AD23" s="83">
        <v>-0.20060346700000001</v>
      </c>
      <c r="AE23" s="83"/>
      <c r="AF23" s="83" t="s">
        <v>677</v>
      </c>
      <c r="AG23" s="85"/>
      <c r="AH23" s="86"/>
      <c r="AI23">
        <v>0</v>
      </c>
      <c r="AJ23">
        <v>0</v>
      </c>
      <c r="AK23">
        <v>0</v>
      </c>
      <c r="AL23">
        <v>-1</v>
      </c>
      <c r="AM23">
        <v>2</v>
      </c>
      <c r="AN23">
        <v>-1</v>
      </c>
      <c r="AO23" t="s">
        <v>677</v>
      </c>
    </row>
    <row r="24" spans="1:41" x14ac:dyDescent="0.25">
      <c r="A24" s="131" t="s">
        <v>122</v>
      </c>
      <c r="B24" s="59" t="s">
        <v>601</v>
      </c>
      <c r="C24" s="132" t="s">
        <v>338</v>
      </c>
      <c r="D24" s="59" t="s">
        <v>41</v>
      </c>
      <c r="E24" s="59" t="s">
        <v>67</v>
      </c>
      <c r="F24" s="59" t="s">
        <v>339</v>
      </c>
      <c r="G24" s="59" t="s">
        <v>340</v>
      </c>
      <c r="H24" s="262">
        <v>0</v>
      </c>
      <c r="I24" s="129">
        <v>3</v>
      </c>
      <c r="J24" s="129">
        <v>3</v>
      </c>
      <c r="K24" s="129">
        <v>-3</v>
      </c>
      <c r="L24" s="129">
        <v>8</v>
      </c>
      <c r="M24" s="128">
        <v>0.38709014420790916</v>
      </c>
      <c r="N24" s="132" t="s">
        <v>37</v>
      </c>
      <c r="O24" s="133" t="s">
        <v>341</v>
      </c>
      <c r="P24" s="132"/>
      <c r="Q24" s="59"/>
      <c r="R24" s="59" t="s">
        <v>717</v>
      </c>
      <c r="S24" s="58"/>
      <c r="T24" s="58" t="str">
        <f>RIGHT(Table_0__2[[#This Row],[Name]], LEN(Table_0__2[[#This Row],[Name]]) - FIND(",", Table_0__2[[#This Row],[Name]]) - 1) &amp; " " &amp; LEFT(Table_0__2[[#This Row],[Name]], FIND(",", Table_0__2[[#This Row],[Name]]) - 1)</f>
        <v>Kyle Gaffney</v>
      </c>
      <c r="U24" s="58"/>
      <c r="V24" s="58">
        <v>2</v>
      </c>
      <c r="W24" s="58">
        <v>1</v>
      </c>
      <c r="X24" s="58">
        <v>3</v>
      </c>
      <c r="Y24" s="58">
        <v>16</v>
      </c>
      <c r="Z24" s="58">
        <v>6</v>
      </c>
      <c r="AA24" s="58" t="s">
        <v>682</v>
      </c>
      <c r="AB24" s="58"/>
      <c r="AC24" s="85"/>
      <c r="AD24" s="83">
        <v>0.85603803135294121</v>
      </c>
      <c r="AE24" s="83"/>
      <c r="AF24" s="83" t="s">
        <v>678</v>
      </c>
      <c r="AG24" s="85"/>
      <c r="AH24" s="86"/>
      <c r="AI24">
        <v>2</v>
      </c>
      <c r="AJ24">
        <v>6</v>
      </c>
      <c r="AK24">
        <v>8</v>
      </c>
      <c r="AL24">
        <v>0</v>
      </c>
      <c r="AM24">
        <v>2</v>
      </c>
      <c r="AN24">
        <v>0</v>
      </c>
      <c r="AO24" t="s">
        <v>678</v>
      </c>
    </row>
    <row r="25" spans="1:41" x14ac:dyDescent="0.25">
      <c r="A25" s="126" t="s">
        <v>391</v>
      </c>
      <c r="B25" s="58" t="s">
        <v>602</v>
      </c>
      <c r="C25" s="127" t="s">
        <v>392</v>
      </c>
      <c r="D25" s="128" t="s">
        <v>41</v>
      </c>
      <c r="E25" s="58" t="s">
        <v>48</v>
      </c>
      <c r="F25" s="58" t="s">
        <v>393</v>
      </c>
      <c r="G25" s="58" t="s">
        <v>394</v>
      </c>
      <c r="H25" s="261" t="s">
        <v>876</v>
      </c>
      <c r="I25" s="114"/>
      <c r="J25" s="129"/>
      <c r="K25" s="129"/>
      <c r="L25" s="129"/>
      <c r="M25" s="128"/>
      <c r="N25" s="127" t="s">
        <v>395</v>
      </c>
      <c r="O25" s="130" t="s">
        <v>396</v>
      </c>
      <c r="P25" s="127"/>
      <c r="Q25" s="58"/>
      <c r="R25" s="58"/>
      <c r="S25" s="58"/>
      <c r="T25" s="58" t="str">
        <f>RIGHT(Table_0__2[[#This Row],[Name]], LEN(Table_0__2[[#This Row],[Name]]) - FIND(",", Table_0__2[[#This Row],[Name]]) - 1) &amp; " " &amp; LEFT(Table_0__2[[#This Row],[Name]], FIND(",", Table_0__2[[#This Row],[Name]]) - 1)</f>
        <v>Lassi Lehti</v>
      </c>
      <c r="U25" s="58"/>
      <c r="V25" s="58">
        <v>1</v>
      </c>
      <c r="W25" s="58">
        <v>0</v>
      </c>
      <c r="X25" s="58">
        <v>1</v>
      </c>
      <c r="Y25" s="58">
        <v>2</v>
      </c>
      <c r="Z25" s="58">
        <v>3</v>
      </c>
      <c r="AA25" s="58" t="s">
        <v>666</v>
      </c>
      <c r="AB25" s="58"/>
      <c r="AC25" s="83"/>
      <c r="AG25" s="83"/>
      <c r="AH25" s="84"/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 t="s">
        <v>840</v>
      </c>
    </row>
    <row r="26" spans="1:41" x14ac:dyDescent="0.25">
      <c r="A26" s="126" t="s">
        <v>378</v>
      </c>
      <c r="B26" s="58" t="s">
        <v>601</v>
      </c>
      <c r="C26" s="127" t="s">
        <v>379</v>
      </c>
      <c r="D26" s="128" t="s">
        <v>34</v>
      </c>
      <c r="E26" s="58" t="s">
        <v>19</v>
      </c>
      <c r="F26" s="58" t="s">
        <v>174</v>
      </c>
      <c r="G26" s="58" t="s">
        <v>380</v>
      </c>
      <c r="H26" s="129"/>
      <c r="I26" s="129"/>
      <c r="J26" s="129"/>
      <c r="K26" s="129"/>
      <c r="L26" s="129"/>
      <c r="M26" s="128"/>
      <c r="N26" s="127" t="s">
        <v>381</v>
      </c>
      <c r="O26" s="130" t="s">
        <v>382</v>
      </c>
      <c r="P26" s="127"/>
      <c r="Q26" s="58"/>
      <c r="R26" s="58"/>
      <c r="S26" s="58"/>
      <c r="T26" s="58" t="str">
        <f>RIGHT(Table_0__2[[#This Row],[Name]], LEN(Table_0__2[[#This Row],[Name]]) - FIND(",", Table_0__2[[#This Row],[Name]]) - 1) &amp; " " &amp; LEFT(Table_0__2[[#This Row],[Name]], FIND(",", Table_0__2[[#This Row],[Name]]) - 1)</f>
        <v>Filip Wiberg</v>
      </c>
      <c r="U26" s="58"/>
      <c r="V26" s="58">
        <v>3</v>
      </c>
      <c r="W26" s="58">
        <v>1</v>
      </c>
      <c r="X26" s="58">
        <v>4</v>
      </c>
      <c r="Y26" s="58">
        <v>8</v>
      </c>
      <c r="Z26" s="58">
        <v>3</v>
      </c>
      <c r="AA26" s="58" t="s">
        <v>665</v>
      </c>
      <c r="AB26" s="58"/>
      <c r="AC26" s="83"/>
      <c r="AD26" s="85">
        <v>0.79148072780000001</v>
      </c>
      <c r="AE26" s="85"/>
      <c r="AF26" s="85" t="s">
        <v>679</v>
      </c>
      <c r="AG26" s="83"/>
      <c r="AH26" s="84"/>
      <c r="AI26">
        <v>2</v>
      </c>
      <c r="AJ26">
        <v>9</v>
      </c>
      <c r="AK26">
        <v>11</v>
      </c>
      <c r="AL26">
        <v>-3</v>
      </c>
      <c r="AM26">
        <v>4</v>
      </c>
      <c r="AN26">
        <v>-3</v>
      </c>
      <c r="AO26" t="s">
        <v>679</v>
      </c>
    </row>
    <row r="27" spans="1:41" x14ac:dyDescent="0.25">
      <c r="A27" s="126" t="s">
        <v>328</v>
      </c>
      <c r="B27" s="58" t="s">
        <v>601</v>
      </c>
      <c r="C27" s="127" t="s">
        <v>329</v>
      </c>
      <c r="D27" s="128" t="s">
        <v>101</v>
      </c>
      <c r="E27" s="58" t="s">
        <v>48</v>
      </c>
      <c r="F27" s="58" t="s">
        <v>174</v>
      </c>
      <c r="G27" s="58" t="s">
        <v>330</v>
      </c>
      <c r="H27" s="129">
        <v>1</v>
      </c>
      <c r="I27" s="129">
        <v>5</v>
      </c>
      <c r="J27" s="129">
        <v>6</v>
      </c>
      <c r="K27" s="129">
        <v>4</v>
      </c>
      <c r="L27" s="129">
        <v>12</v>
      </c>
      <c r="M27" s="128">
        <v>0.53964130937499999</v>
      </c>
      <c r="N27" s="127" t="s">
        <v>331</v>
      </c>
      <c r="O27" s="130" t="s">
        <v>332</v>
      </c>
      <c r="P27" s="127"/>
      <c r="Q27" s="58"/>
      <c r="R27" s="58"/>
      <c r="S27" s="58"/>
      <c r="T27" s="58" t="str">
        <f>RIGHT(Table_0__2[[#This Row],[Name]], LEN(Table_0__2[[#This Row],[Name]]) - FIND(",", Table_0__2[[#This Row],[Name]]) - 1) &amp; " " &amp; LEFT(Table_0__2[[#This Row],[Name]], FIND(",", Table_0__2[[#This Row],[Name]]) - 1)</f>
        <v>Chase Dafoe</v>
      </c>
      <c r="U27" s="58"/>
      <c r="V27" s="58">
        <v>1</v>
      </c>
      <c r="W27" s="58">
        <v>5</v>
      </c>
      <c r="X27" s="58">
        <v>6</v>
      </c>
      <c r="Y27" s="58">
        <v>8</v>
      </c>
      <c r="Z27" s="58">
        <v>4</v>
      </c>
      <c r="AA27" s="58" t="s">
        <v>660</v>
      </c>
      <c r="AB27" s="58"/>
      <c r="AC27" s="83"/>
      <c r="AD27" s="85">
        <v>0.64</v>
      </c>
      <c r="AE27" s="85"/>
      <c r="AF27" s="85" t="s">
        <v>680</v>
      </c>
      <c r="AG27" s="83"/>
      <c r="AH27" s="84"/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 t="s">
        <v>841</v>
      </c>
    </row>
    <row r="28" spans="1:41" x14ac:dyDescent="0.25">
      <c r="A28" s="126" t="s">
        <v>269</v>
      </c>
      <c r="B28" s="58" t="s">
        <v>600</v>
      </c>
      <c r="C28" s="127" t="s">
        <v>270</v>
      </c>
      <c r="D28" s="128" t="s">
        <v>101</v>
      </c>
      <c r="E28" s="58" t="s">
        <v>94</v>
      </c>
      <c r="F28" s="58" t="s">
        <v>271</v>
      </c>
      <c r="G28" s="58" t="s">
        <v>272</v>
      </c>
      <c r="H28" s="129">
        <v>1</v>
      </c>
      <c r="I28" s="129">
        <v>12</v>
      </c>
      <c r="J28" s="129">
        <v>13</v>
      </c>
      <c r="K28" s="129">
        <v>3</v>
      </c>
      <c r="L28" s="129">
        <v>16</v>
      </c>
      <c r="M28" s="128">
        <v>0.87126666726866042</v>
      </c>
      <c r="N28" s="127" t="s">
        <v>273</v>
      </c>
      <c r="O28" s="130" t="s">
        <v>274</v>
      </c>
      <c r="P28" s="127"/>
      <c r="Q28" s="58"/>
      <c r="R28" s="58"/>
      <c r="S28" s="58"/>
      <c r="T28" s="58" t="str">
        <f>RIGHT(Table_0__2[[#This Row],[Name]], LEN(Table_0__2[[#This Row],[Name]]) - FIND(",", Table_0__2[[#This Row],[Name]]) - 1) &amp; " " &amp; LEFT(Table_0__2[[#This Row],[Name]], FIND(",", Table_0__2[[#This Row],[Name]]) - 1)</f>
        <v>Arvils Bergmanis</v>
      </c>
      <c r="U28" s="58"/>
      <c r="V28" s="58">
        <v>5</v>
      </c>
      <c r="W28" s="58">
        <v>11</v>
      </c>
      <c r="X28" s="58">
        <v>16</v>
      </c>
      <c r="Y28" s="58">
        <v>6</v>
      </c>
      <c r="Z28" s="58">
        <v>4</v>
      </c>
      <c r="AA28" s="58" t="s">
        <v>661</v>
      </c>
      <c r="AB28" s="58"/>
      <c r="AC28" s="85"/>
      <c r="AG28" s="85"/>
      <c r="AH28" s="86"/>
      <c r="AI28">
        <v>0</v>
      </c>
      <c r="AJ28">
        <v>0</v>
      </c>
      <c r="AK28">
        <v>0</v>
      </c>
      <c r="AL28">
        <v>4</v>
      </c>
      <c r="AM28">
        <v>0</v>
      </c>
      <c r="AN28">
        <v>4</v>
      </c>
      <c r="AO28" t="s">
        <v>680</v>
      </c>
    </row>
    <row r="29" spans="1:41" x14ac:dyDescent="0.25">
      <c r="A29" s="126" t="s">
        <v>275</v>
      </c>
      <c r="B29" s="58" t="s">
        <v>600</v>
      </c>
      <c r="C29" s="127" t="s">
        <v>276</v>
      </c>
      <c r="D29" s="128" t="s">
        <v>26</v>
      </c>
      <c r="E29" s="58" t="s">
        <v>94</v>
      </c>
      <c r="F29" s="58" t="s">
        <v>277</v>
      </c>
      <c r="G29" s="58" t="s">
        <v>278</v>
      </c>
      <c r="H29" s="129">
        <v>1</v>
      </c>
      <c r="I29" s="129">
        <v>2</v>
      </c>
      <c r="J29" s="129">
        <v>3</v>
      </c>
      <c r="K29" s="129">
        <v>3</v>
      </c>
      <c r="L29" s="129">
        <v>30</v>
      </c>
      <c r="M29" s="128">
        <v>0.23621645688042517</v>
      </c>
      <c r="N29" s="127" t="s">
        <v>279</v>
      </c>
      <c r="O29" s="130" t="s">
        <v>280</v>
      </c>
      <c r="P29" s="127"/>
      <c r="Q29" s="58"/>
      <c r="R29" s="58"/>
      <c r="S29" s="58"/>
      <c r="T29" s="58" t="str">
        <f>RIGHT(Table_0__2[[#This Row],[Name]], LEN(Table_0__2[[#This Row],[Name]]) - FIND(",", Table_0__2[[#This Row],[Name]]) - 1) &amp; " " &amp; LEFT(Table_0__2[[#This Row],[Name]], FIND(",", Table_0__2[[#This Row],[Name]]) - 1)</f>
        <v>Dawson Bruneski</v>
      </c>
      <c r="U29" s="58"/>
      <c r="V29" s="58">
        <v>1</v>
      </c>
      <c r="W29" s="58">
        <v>5</v>
      </c>
      <c r="X29" s="58">
        <v>6</v>
      </c>
      <c r="Y29" s="58">
        <v>12</v>
      </c>
      <c r="Z29" s="58">
        <v>4</v>
      </c>
      <c r="AA29" s="58" t="s">
        <v>670</v>
      </c>
      <c r="AB29" s="58"/>
      <c r="AC29" s="83"/>
      <c r="AD29" s="85">
        <v>0.42499999999999999</v>
      </c>
      <c r="AE29" s="85"/>
      <c r="AF29" s="85" t="s">
        <v>681</v>
      </c>
      <c r="AG29" s="83"/>
      <c r="AH29" s="84"/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t="s">
        <v>681</v>
      </c>
    </row>
    <row r="30" spans="1:41" x14ac:dyDescent="0.25">
      <c r="A30" s="192" t="s">
        <v>346</v>
      </c>
      <c r="B30" s="193" t="s">
        <v>601</v>
      </c>
      <c r="C30" s="194" t="s">
        <v>347</v>
      </c>
      <c r="D30" s="195" t="s">
        <v>101</v>
      </c>
      <c r="E30" s="193" t="s">
        <v>102</v>
      </c>
      <c r="F30" s="193" t="s">
        <v>95</v>
      </c>
      <c r="G30" s="193" t="s">
        <v>348</v>
      </c>
      <c r="H30" s="196">
        <v>1</v>
      </c>
      <c r="I30" s="196">
        <v>6</v>
      </c>
      <c r="J30" s="196">
        <v>7</v>
      </c>
      <c r="K30" s="196">
        <v>4</v>
      </c>
      <c r="L30" s="196">
        <v>6</v>
      </c>
      <c r="M30" s="195">
        <v>0.60663958453846156</v>
      </c>
      <c r="N30" s="194" t="s">
        <v>349</v>
      </c>
      <c r="O30" s="197" t="s">
        <v>129</v>
      </c>
      <c r="P30" s="127"/>
      <c r="Q30" s="58"/>
      <c r="R30" s="58"/>
      <c r="S30" s="58"/>
      <c r="T30" s="58" t="str">
        <f>RIGHT(Table_0__2[[#This Row],[Name]], LEN(Table_0__2[[#This Row],[Name]]) - FIND(",", Table_0__2[[#This Row],[Name]]) - 1) &amp; " " &amp; LEFT(Table_0__2[[#This Row],[Name]], FIND(",", Table_0__2[[#This Row],[Name]]) - 1)</f>
        <v>Matt Koethe</v>
      </c>
      <c r="U30" s="58"/>
      <c r="V30" s="58">
        <v>0</v>
      </c>
      <c r="W30" s="58">
        <v>0</v>
      </c>
      <c r="X30" s="58">
        <v>0</v>
      </c>
      <c r="Y30" s="58">
        <v>0</v>
      </c>
      <c r="Z30" s="58">
        <v>0</v>
      </c>
      <c r="AA30" s="58" t="s">
        <v>840</v>
      </c>
      <c r="AB30" s="58"/>
      <c r="AC30" s="83"/>
      <c r="AD30" s="85">
        <v>0.44651244128888873</v>
      </c>
      <c r="AE30" s="85"/>
      <c r="AF30" s="85" t="s">
        <v>682</v>
      </c>
      <c r="AG30" s="83"/>
      <c r="AH30" s="84"/>
      <c r="AI30">
        <v>2</v>
      </c>
      <c r="AJ30">
        <v>1</v>
      </c>
      <c r="AK30">
        <v>3</v>
      </c>
      <c r="AL30">
        <v>6</v>
      </c>
      <c r="AM30">
        <v>16</v>
      </c>
      <c r="AN30">
        <v>6</v>
      </c>
      <c r="AO30" t="s">
        <v>682</v>
      </c>
    </row>
    <row r="31" spans="1:41" ht="17.25" x14ac:dyDescent="0.35">
      <c r="A31" s="58"/>
      <c r="B31" s="58"/>
      <c r="C31" s="134" t="s">
        <v>851</v>
      </c>
      <c r="D31" s="135"/>
      <c r="E31" s="135"/>
      <c r="F31" s="135"/>
      <c r="G31" s="135"/>
      <c r="H31" s="257">
        <f>SUM(H3:H30)</f>
        <v>56</v>
      </c>
      <c r="I31" s="257">
        <f>SUM(I3:I30)</f>
        <v>101</v>
      </c>
      <c r="J31" s="257">
        <f>SUM(J3:J30)</f>
        <v>157</v>
      </c>
      <c r="K31" s="257">
        <f>SUM(K3:K30)</f>
        <v>68</v>
      </c>
      <c r="L31" s="257">
        <f>SUM(L3:L30)</f>
        <v>184</v>
      </c>
      <c r="M31" s="136">
        <f t="shared" ref="M31" si="0">SUBTOTAL(109,M2:M30)</f>
        <v>15.349912872533322</v>
      </c>
      <c r="N31" s="127"/>
      <c r="O31" s="127"/>
      <c r="P31" s="127"/>
      <c r="Q31" s="58"/>
      <c r="R31" s="58"/>
      <c r="S31" s="58"/>
      <c r="T31" s="58" t="e">
        <f>RIGHT(Table_0__2[[#This Row],[Name]], LEN(Table_0__2[[#This Row],[Name]]) - FIND(",", Table_0__2[[#This Row],[Name]]) - 1) &amp; " " &amp; LEFT(Table_0__2[[#This Row],[Name]], FIND(",", Table_0__2[[#This Row],[Name]]) - 1)</f>
        <v>#VALUE!</v>
      </c>
      <c r="U31" s="58"/>
      <c r="V31" s="58"/>
      <c r="W31" s="58"/>
      <c r="X31" s="58"/>
      <c r="Y31" s="58"/>
      <c r="Z31" s="58"/>
      <c r="AA31" s="58"/>
      <c r="AB31" s="58"/>
    </row>
    <row r="32" spans="1:41" x14ac:dyDescent="0.25">
      <c r="C32" s="220" t="s">
        <v>782</v>
      </c>
      <c r="D32" s="220"/>
      <c r="E32" s="220"/>
      <c r="F32" s="220"/>
      <c r="G32" s="220"/>
      <c r="H32" s="62"/>
      <c r="I32" s="62"/>
      <c r="J32" s="62"/>
      <c r="K32" s="62"/>
      <c r="L32" s="62"/>
      <c r="M32" s="62"/>
      <c r="N32" s="221"/>
      <c r="O32" s="221"/>
      <c r="P32" s="221"/>
      <c r="Q32" s="62"/>
      <c r="R32" s="62"/>
      <c r="S32" s="58"/>
      <c r="T32" s="58" t="e">
        <f>RIGHT(Table_0__2[[#This Row],[Name]], LEN(Table_0__2[[#This Row],[Name]]) - FIND(",", Table_0__2[[#This Row],[Name]]) - 1) &amp; " " &amp; LEFT(Table_0__2[[#This Row],[Name]], FIND(",", Table_0__2[[#This Row],[Name]]) - 1)</f>
        <v>#VALUE!</v>
      </c>
      <c r="U32" s="58"/>
      <c r="V32" s="58"/>
      <c r="W32" s="58"/>
      <c r="X32" s="58"/>
      <c r="Y32" s="58"/>
      <c r="Z32" s="58"/>
      <c r="AA32" s="58"/>
      <c r="AB32" s="58"/>
    </row>
  </sheetData>
  <sortState xmlns:xlrd2="http://schemas.microsoft.com/office/spreadsheetml/2017/richdata2" ref="AI2:AO27">
    <sortCondition ref="AO2:AO27"/>
  </sortState>
  <phoneticPr fontId="47" type="noConversion"/>
  <conditionalFormatting sqref="A1:O1 Q1">
    <cfRule type="cellIs" dxfId="24" priority="208" operator="equal">
      <formula>0</formula>
    </cfRule>
    <cfRule type="colorScale" priority="209">
      <colorScale>
        <cfvo type="min"/>
        <cfvo type="max"/>
        <color rgb="FFFCFCFF"/>
        <color rgb="FF63BE7B"/>
      </colorScale>
    </cfRule>
  </conditionalFormatting>
  <conditionalFormatting sqref="C31">
    <cfRule type="cellIs" dxfId="23" priority="12" operator="equal">
      <formula>0</formula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D2:D19 D21:D30 M2:M30">
    <cfRule type="colorScale" priority="15">
      <colorScale>
        <cfvo type="min"/>
        <cfvo type="max"/>
        <color rgb="FFFCFCFF"/>
        <color rgb="FFFFC000"/>
      </colorScale>
    </cfRule>
  </conditionalFormatting>
  <conditionalFormatting sqref="D2:D19 M2:M19 D21:D30 M21:M30 H2:L20 J21:L21 H22:L24 I25:L25 H26:L26 I27:L27 H28:L30">
    <cfRule type="cellIs" dxfId="22" priority="16" operator="equal">
      <formula>0</formula>
    </cfRule>
  </conditionalFormatting>
  <conditionalFormatting sqref="H25">
    <cfRule type="colorScale" priority="3">
      <colorScale>
        <cfvo type="min"/>
        <cfvo type="max"/>
        <color rgb="FFFCFCFF"/>
        <color rgb="FFFFCD00"/>
      </colorScale>
    </cfRule>
    <cfRule type="cellIs" dxfId="21" priority="4" operator="equal">
      <formula>0</formula>
    </cfRule>
    <cfRule type="colorScale" priority="5">
      <colorScale>
        <cfvo type="min"/>
        <cfvo type="max"/>
        <color rgb="FFFCFCFF"/>
        <color rgb="FFFFCD00"/>
      </colorScale>
    </cfRule>
  </conditionalFormatting>
  <conditionalFormatting sqref="H27">
    <cfRule type="colorScale" priority="6">
      <colorScale>
        <cfvo type="min"/>
        <cfvo type="max"/>
        <color rgb="FFFCFCFF"/>
        <color rgb="FFFFCD00"/>
      </colorScale>
    </cfRule>
    <cfRule type="cellIs" dxfId="20" priority="7" operator="equal">
      <formula>0</formula>
    </cfRule>
    <cfRule type="colorScale" priority="8">
      <colorScale>
        <cfvo type="min"/>
        <cfvo type="max"/>
        <color rgb="FFFCFCFF"/>
        <color rgb="FFFFCD00"/>
      </colorScale>
    </cfRule>
  </conditionalFormatting>
  <conditionalFormatting sqref="H21:I21">
    <cfRule type="colorScale" priority="9">
      <colorScale>
        <cfvo type="min"/>
        <cfvo type="max"/>
        <color rgb="FFFCFCFF"/>
        <color rgb="FFFFCD00"/>
      </colorScale>
    </cfRule>
    <cfRule type="cellIs" dxfId="19" priority="10" operator="equal">
      <formula>0</formula>
    </cfRule>
    <cfRule type="colorScale" priority="11">
      <colorScale>
        <cfvo type="min"/>
        <cfvo type="max"/>
        <color rgb="FFFCFCFF"/>
        <color rgb="FFFFCD00"/>
      </colorScale>
    </cfRule>
  </conditionalFormatting>
  <conditionalFormatting sqref="H2:L20 H22:L24 J21:L21 H28:L30 I27:L27 H26:L26 I25:L25">
    <cfRule type="colorScale" priority="17">
      <colorScale>
        <cfvo type="min"/>
        <cfvo type="max"/>
        <color rgb="FFFCFCFF"/>
        <color rgb="FFFFC000"/>
      </colorScale>
    </cfRule>
  </conditionalFormatting>
  <conditionalFormatting sqref="M20">
    <cfRule type="cellIs" dxfId="18" priority="14" operator="equal">
      <formula>0</formula>
    </cfRule>
  </conditionalFormatting>
  <pageMargins left="0.25" right="0.25" top="0.75" bottom="0.75" header="0.3" footer="0.3"/>
  <pageSetup scale="51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8740-EB42-487C-916C-F072216ED02B}">
  <sheetPr>
    <pageSetUpPr fitToPage="1"/>
  </sheetPr>
  <dimension ref="A3:H22"/>
  <sheetViews>
    <sheetView workbookViewId="0">
      <selection activeCell="A3" sqref="A3:H22"/>
    </sheetView>
  </sheetViews>
  <sheetFormatPr defaultRowHeight="15" x14ac:dyDescent="0.25"/>
  <cols>
    <col min="1" max="1" width="10.5703125" customWidth="1"/>
    <col min="2" max="2" width="4" bestFit="1" customWidth="1"/>
    <col min="3" max="3" width="35.85546875" bestFit="1" customWidth="1"/>
    <col min="4" max="4" width="4.5703125" style="4" bestFit="1" customWidth="1"/>
    <col min="5" max="5" width="3" bestFit="1" customWidth="1"/>
    <col min="6" max="6" width="2.42578125" bestFit="1" customWidth="1"/>
    <col min="7" max="7" width="3" bestFit="1" customWidth="1"/>
    <col min="8" max="8" width="5.28515625" bestFit="1" customWidth="1"/>
    <col min="9" max="9" width="3.140625" bestFit="1" customWidth="1"/>
    <col min="10" max="10" width="26.140625" bestFit="1" customWidth="1"/>
  </cols>
  <sheetData>
    <row r="3" spans="1:8" ht="38.25" x14ac:dyDescent="0.7">
      <c r="A3" s="336" t="s">
        <v>897</v>
      </c>
      <c r="B3" s="337"/>
      <c r="C3" s="337"/>
      <c r="D3" s="337"/>
      <c r="E3" s="337"/>
      <c r="F3" s="337"/>
      <c r="G3" s="337"/>
      <c r="H3" s="338"/>
    </row>
    <row r="4" spans="1:8" ht="22.5" x14ac:dyDescent="0.4">
      <c r="A4" s="303" t="s">
        <v>722</v>
      </c>
      <c r="B4" s="304"/>
      <c r="C4" s="304"/>
      <c r="D4" s="305"/>
      <c r="E4" s="304"/>
      <c r="F4" s="304"/>
      <c r="G4" s="304"/>
      <c r="H4" s="306"/>
    </row>
    <row r="5" spans="1:8" ht="22.5" x14ac:dyDescent="0.25">
      <c r="A5" s="307" t="s">
        <v>723</v>
      </c>
      <c r="B5" s="91"/>
      <c r="C5" s="90" t="s">
        <v>754</v>
      </c>
      <c r="D5" s="93" t="s">
        <v>604</v>
      </c>
      <c r="E5" s="91" t="s">
        <v>46</v>
      </c>
      <c r="F5" s="91" t="s">
        <v>800</v>
      </c>
      <c r="G5" s="91">
        <v>7</v>
      </c>
      <c r="H5" s="308"/>
    </row>
    <row r="6" spans="1:8" ht="22.5" x14ac:dyDescent="0.25">
      <c r="A6" s="307" t="s">
        <v>725</v>
      </c>
      <c r="B6" s="91"/>
      <c r="C6" s="90" t="s">
        <v>754</v>
      </c>
      <c r="D6" s="93" t="s">
        <v>604</v>
      </c>
      <c r="E6" s="91" t="s">
        <v>53</v>
      </c>
      <c r="F6" s="91" t="s">
        <v>800</v>
      </c>
      <c r="G6" s="91">
        <v>5</v>
      </c>
      <c r="H6" s="308"/>
    </row>
    <row r="7" spans="1:8" ht="22.5" x14ac:dyDescent="0.25">
      <c r="A7" s="307" t="s">
        <v>728</v>
      </c>
      <c r="B7" s="91" t="s">
        <v>752</v>
      </c>
      <c r="C7" s="90" t="s">
        <v>755</v>
      </c>
      <c r="D7" s="93" t="s">
        <v>605</v>
      </c>
      <c r="E7" s="91" t="s">
        <v>9</v>
      </c>
      <c r="F7" s="91" t="s">
        <v>800</v>
      </c>
      <c r="G7" s="91">
        <v>1</v>
      </c>
      <c r="H7" s="308"/>
    </row>
    <row r="8" spans="1:8" ht="22.5" x14ac:dyDescent="0.25">
      <c r="A8" s="307" t="s">
        <v>756</v>
      </c>
      <c r="B8" s="91" t="s">
        <v>752</v>
      </c>
      <c r="C8" s="90" t="s">
        <v>755</v>
      </c>
      <c r="D8" s="93" t="s">
        <v>603</v>
      </c>
      <c r="E8" s="91" t="s">
        <v>53</v>
      </c>
      <c r="F8" s="91" t="s">
        <v>800</v>
      </c>
      <c r="G8" s="91">
        <v>2</v>
      </c>
      <c r="H8" s="308" t="s">
        <v>751</v>
      </c>
    </row>
    <row r="9" spans="1:8" ht="22.5" x14ac:dyDescent="0.25">
      <c r="A9" s="307" t="s">
        <v>731</v>
      </c>
      <c r="B9" s="91" t="s">
        <v>752</v>
      </c>
      <c r="C9" s="90" t="s">
        <v>757</v>
      </c>
      <c r="D9" s="93" t="s">
        <v>604</v>
      </c>
      <c r="E9" s="91" t="s">
        <v>172</v>
      </c>
      <c r="F9" s="91" t="s">
        <v>800</v>
      </c>
      <c r="G9" s="91">
        <v>4</v>
      </c>
      <c r="H9" s="308"/>
    </row>
    <row r="10" spans="1:8" ht="22.5" x14ac:dyDescent="0.25">
      <c r="A10" s="307" t="s">
        <v>758</v>
      </c>
      <c r="B10" s="91" t="s">
        <v>752</v>
      </c>
      <c r="C10" s="90" t="s">
        <v>757</v>
      </c>
      <c r="D10" s="93" t="s">
        <v>605</v>
      </c>
      <c r="E10" s="91" t="s">
        <v>17</v>
      </c>
      <c r="F10" s="91" t="s">
        <v>800</v>
      </c>
      <c r="G10" s="91">
        <v>2</v>
      </c>
      <c r="H10" s="308"/>
    </row>
    <row r="11" spans="1:8" ht="22.5" x14ac:dyDescent="0.4">
      <c r="A11" s="303" t="s">
        <v>735</v>
      </c>
      <c r="B11" s="309"/>
      <c r="C11" s="309"/>
      <c r="D11" s="310"/>
      <c r="E11" s="309"/>
      <c r="F11" s="309"/>
      <c r="G11" s="309"/>
      <c r="H11" s="311"/>
    </row>
    <row r="12" spans="1:8" ht="22.5" x14ac:dyDescent="0.25">
      <c r="A12" s="307" t="s">
        <v>736</v>
      </c>
      <c r="B12" s="91"/>
      <c r="C12" s="90" t="s">
        <v>759</v>
      </c>
      <c r="D12" s="93" t="s">
        <v>605</v>
      </c>
      <c r="E12" s="91" t="s">
        <v>32</v>
      </c>
      <c r="F12" s="91" t="s">
        <v>800</v>
      </c>
      <c r="G12" s="91">
        <v>1</v>
      </c>
      <c r="H12" s="308"/>
    </row>
    <row r="13" spans="1:8" ht="22.5" x14ac:dyDescent="0.25">
      <c r="A13" s="307" t="s">
        <v>737</v>
      </c>
      <c r="B13" s="91"/>
      <c r="C13" s="90" t="s">
        <v>759</v>
      </c>
      <c r="D13" s="93" t="s">
        <v>605</v>
      </c>
      <c r="E13" s="91" t="s">
        <v>17</v>
      </c>
      <c r="F13" s="91" t="s">
        <v>800</v>
      </c>
      <c r="G13" s="91">
        <v>4</v>
      </c>
      <c r="H13" s="308"/>
    </row>
    <row r="14" spans="1:8" ht="22.5" x14ac:dyDescent="0.25">
      <c r="A14" s="307" t="s">
        <v>738</v>
      </c>
      <c r="B14" s="91" t="s">
        <v>752</v>
      </c>
      <c r="C14" s="90" t="s">
        <v>760</v>
      </c>
      <c r="D14" s="93" t="s">
        <v>605</v>
      </c>
      <c r="E14" s="91" t="s">
        <v>46</v>
      </c>
      <c r="F14" s="91" t="s">
        <v>800</v>
      </c>
      <c r="G14" s="91">
        <v>1</v>
      </c>
      <c r="H14" s="308"/>
    </row>
    <row r="15" spans="1:8" ht="22.5" x14ac:dyDescent="0.25">
      <c r="A15" s="307" t="s">
        <v>740</v>
      </c>
      <c r="B15" s="91" t="s">
        <v>752</v>
      </c>
      <c r="C15" s="90" t="s">
        <v>760</v>
      </c>
      <c r="D15" s="93" t="s">
        <v>605</v>
      </c>
      <c r="E15" s="91" t="s">
        <v>130</v>
      </c>
      <c r="F15" s="91" t="s">
        <v>800</v>
      </c>
      <c r="G15" s="91">
        <v>1</v>
      </c>
      <c r="H15" s="308"/>
    </row>
    <row r="16" spans="1:8" ht="22.5" x14ac:dyDescent="0.25">
      <c r="A16" s="307" t="s">
        <v>741</v>
      </c>
      <c r="B16" s="91" t="s">
        <v>752</v>
      </c>
      <c r="C16" s="90" t="s">
        <v>761</v>
      </c>
      <c r="D16" s="93" t="s">
        <v>604</v>
      </c>
      <c r="E16" s="91" t="s">
        <v>172</v>
      </c>
      <c r="F16" s="91" t="s">
        <v>800</v>
      </c>
      <c r="G16" s="91">
        <v>3</v>
      </c>
      <c r="H16" s="308"/>
    </row>
    <row r="17" spans="1:8" ht="22.5" x14ac:dyDescent="0.25">
      <c r="A17" s="307" t="s">
        <v>742</v>
      </c>
      <c r="B17" s="91" t="s">
        <v>752</v>
      </c>
      <c r="C17" s="90" t="s">
        <v>761</v>
      </c>
      <c r="D17" s="93" t="s">
        <v>604</v>
      </c>
      <c r="E17" s="91" t="s">
        <v>172</v>
      </c>
      <c r="F17" s="91" t="s">
        <v>800</v>
      </c>
      <c r="G17" s="91">
        <v>3</v>
      </c>
      <c r="H17" s="308"/>
    </row>
    <row r="18" spans="1:8" ht="22.5" x14ac:dyDescent="0.4">
      <c r="A18" s="303" t="s">
        <v>746</v>
      </c>
      <c r="B18" s="309"/>
      <c r="C18" s="309"/>
      <c r="D18" s="310"/>
      <c r="E18" s="309"/>
      <c r="F18" s="309"/>
      <c r="G18" s="309"/>
      <c r="H18" s="311"/>
    </row>
    <row r="19" spans="1:8" ht="22.5" x14ac:dyDescent="0.25">
      <c r="A19" s="307" t="s">
        <v>749</v>
      </c>
      <c r="B19" s="91" t="s">
        <v>752</v>
      </c>
      <c r="C19" s="90" t="s">
        <v>759</v>
      </c>
      <c r="D19" s="93" t="s">
        <v>605</v>
      </c>
      <c r="E19" s="91" t="s">
        <v>17</v>
      </c>
      <c r="F19" s="91" t="s">
        <v>800</v>
      </c>
      <c r="G19" s="91">
        <v>0</v>
      </c>
      <c r="H19" s="308"/>
    </row>
    <row r="20" spans="1:8" ht="22.5" x14ac:dyDescent="0.25">
      <c r="A20" s="307" t="s">
        <v>750</v>
      </c>
      <c r="B20" s="91" t="s">
        <v>752</v>
      </c>
      <c r="C20" s="90" t="s">
        <v>759</v>
      </c>
      <c r="D20" s="93" t="s">
        <v>605</v>
      </c>
      <c r="E20" s="91" t="s">
        <v>46</v>
      </c>
      <c r="F20" s="91" t="s">
        <v>800</v>
      </c>
      <c r="G20" s="91">
        <v>1</v>
      </c>
      <c r="H20" s="308"/>
    </row>
    <row r="21" spans="1:8" ht="22.5" x14ac:dyDescent="0.25">
      <c r="A21" s="307" t="s">
        <v>762</v>
      </c>
      <c r="B21" s="91"/>
      <c r="C21" s="90" t="s">
        <v>763</v>
      </c>
      <c r="D21" s="93" t="s">
        <v>605</v>
      </c>
      <c r="E21" s="91">
        <v>5</v>
      </c>
      <c r="F21" s="91" t="s">
        <v>800</v>
      </c>
      <c r="G21" s="91">
        <v>2</v>
      </c>
      <c r="H21" s="308"/>
    </row>
    <row r="22" spans="1:8" ht="22.5" x14ac:dyDescent="0.25">
      <c r="A22" s="312" t="s">
        <v>764</v>
      </c>
      <c r="B22" s="313"/>
      <c r="C22" s="314" t="s">
        <v>763</v>
      </c>
      <c r="D22" s="315" t="s">
        <v>604</v>
      </c>
      <c r="E22" s="313">
        <v>2</v>
      </c>
      <c r="F22" s="313" t="s">
        <v>800</v>
      </c>
      <c r="G22" s="313">
        <v>3</v>
      </c>
      <c r="H22" s="316" t="s">
        <v>751</v>
      </c>
    </row>
  </sheetData>
  <mergeCells count="1">
    <mergeCell ref="A3:H3"/>
  </mergeCells>
  <pageMargins left="0.25" right="0.25" top="0.75" bottom="0.75" header="0.3" footer="0.3"/>
  <pageSetup paperSize="6" scale="64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A389-A436-472A-9716-B9DD2906A814}">
  <sheetPr>
    <pageSetUpPr fitToPage="1"/>
  </sheetPr>
  <dimension ref="A1:AG24"/>
  <sheetViews>
    <sheetView workbookViewId="0">
      <selection activeCell="B1" sqref="B1"/>
    </sheetView>
  </sheetViews>
  <sheetFormatPr defaultRowHeight="15" x14ac:dyDescent="0.25"/>
  <cols>
    <col min="1" max="1" width="2.140625" style="46" bestFit="1" customWidth="1"/>
    <col min="2" max="2" width="21" style="47" bestFit="1" customWidth="1"/>
    <col min="3" max="3" width="4.5703125" style="46" hidden="1" customWidth="1"/>
    <col min="4" max="5" width="4.5703125" bestFit="1" customWidth="1"/>
    <col min="6" max="6" width="4.42578125" bestFit="1" customWidth="1"/>
    <col min="7" max="9" width="4.5703125" bestFit="1" customWidth="1"/>
    <col min="10" max="10" width="4" bestFit="1" customWidth="1"/>
    <col min="11" max="11" width="4.5703125" bestFit="1" customWidth="1"/>
    <col min="12" max="13" width="4" bestFit="1" customWidth="1"/>
    <col min="14" max="15" width="4.5703125" bestFit="1" customWidth="1"/>
    <col min="16" max="16" width="4" bestFit="1" customWidth="1"/>
    <col min="17" max="17" width="4.5703125" bestFit="1" customWidth="1"/>
    <col min="18" max="19" width="4.5703125" customWidth="1"/>
    <col min="20" max="20" width="6.28515625" style="4" bestFit="1" customWidth="1"/>
    <col min="21" max="21" width="11.42578125" style="4" bestFit="1" customWidth="1"/>
    <col min="23" max="23" width="20.28515625" bestFit="1" customWidth="1"/>
  </cols>
  <sheetData>
    <row r="1" spans="1:27" s="10" customFormat="1" x14ac:dyDescent="0.3">
      <c r="A1" s="41" t="s">
        <v>711</v>
      </c>
      <c r="B1" s="42" t="s">
        <v>847</v>
      </c>
      <c r="C1" s="42" t="s">
        <v>712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339" t="s">
        <v>868</v>
      </c>
      <c r="O1" s="339"/>
      <c r="P1" s="339" t="s">
        <v>867</v>
      </c>
      <c r="Q1" s="339"/>
      <c r="R1" s="339" t="s">
        <v>866</v>
      </c>
      <c r="S1" s="339"/>
      <c r="T1" s="41" t="s">
        <v>848</v>
      </c>
      <c r="U1" s="41" t="s">
        <v>857</v>
      </c>
      <c r="W1" s="10" t="s">
        <v>606</v>
      </c>
      <c r="X1" s="10" t="s">
        <v>863</v>
      </c>
      <c r="Y1" s="10" t="s">
        <v>864</v>
      </c>
      <c r="Z1" s="10" t="s">
        <v>827</v>
      </c>
      <c r="AA1" s="10" t="s">
        <v>865</v>
      </c>
    </row>
    <row r="2" spans="1:27" ht="17.25" x14ac:dyDescent="0.35">
      <c r="A2" s="43"/>
      <c r="B2" s="44" t="s">
        <v>664</v>
      </c>
      <c r="C2" s="45"/>
      <c r="D2" s="40">
        <v>1.3374999999999999</v>
      </c>
      <c r="E2" s="40">
        <v>0.6</v>
      </c>
      <c r="F2" s="40">
        <v>1.80125</v>
      </c>
      <c r="G2" s="40">
        <v>1.5918965329999999</v>
      </c>
      <c r="H2" s="40">
        <v>2.9396532999999999E-2</v>
      </c>
      <c r="I2" s="40">
        <v>2.9525000000000001</v>
      </c>
      <c r="J2" s="40">
        <v>2.3075000000000001</v>
      </c>
      <c r="K2" s="40">
        <v>0.34129306599999998</v>
      </c>
      <c r="L2" s="40">
        <v>1.5825</v>
      </c>
      <c r="M2" s="40">
        <v>2.27</v>
      </c>
      <c r="N2" s="40">
        <v>1.7124999999999999</v>
      </c>
      <c r="O2" s="40">
        <v>1.95</v>
      </c>
      <c r="P2" s="40">
        <v>1.825</v>
      </c>
      <c r="Q2" s="40">
        <v>2.9668965329999999</v>
      </c>
      <c r="R2" s="40">
        <v>1.6875</v>
      </c>
      <c r="S2" s="40">
        <v>1.02</v>
      </c>
      <c r="T2" s="65">
        <f t="shared" ref="T2:T24" si="0">+IF(SUM(O2:S2)=0,0,AVERAGEIF(O2:S2,"&lt;&gt;0"))</f>
        <v>1.8898793065999999</v>
      </c>
      <c r="U2" s="65">
        <f t="shared" ref="U2:U24" si="1">AVERAGEIF(D2:T2,"&lt;&gt;0")</f>
        <v>1.6391536453882354</v>
      </c>
      <c r="W2" t="s">
        <v>660</v>
      </c>
      <c r="X2">
        <v>0.45</v>
      </c>
      <c r="Y2">
        <v>0.95499999999999996</v>
      </c>
      <c r="Z2">
        <v>1.355</v>
      </c>
      <c r="AA2">
        <v>0.98</v>
      </c>
    </row>
    <row r="3" spans="1:27" ht="17.25" x14ac:dyDescent="0.35">
      <c r="A3" s="43"/>
      <c r="B3" s="44" t="s">
        <v>673</v>
      </c>
      <c r="C3" s="45"/>
      <c r="D3" s="40">
        <v>2.085</v>
      </c>
      <c r="E3" s="40">
        <v>1.415</v>
      </c>
      <c r="F3" s="40">
        <v>2.9437500000000001</v>
      </c>
      <c r="G3" s="40">
        <v>-0.19500000000000001</v>
      </c>
      <c r="H3" s="40">
        <v>-0.115</v>
      </c>
      <c r="I3" s="40">
        <v>2.63</v>
      </c>
      <c r="J3" s="40">
        <v>0.59939653299999995</v>
      </c>
      <c r="K3" s="40">
        <v>1.8774999999999999</v>
      </c>
      <c r="L3" s="40">
        <v>2.3218965329999999</v>
      </c>
      <c r="M3" s="40">
        <v>2.1924999999999999</v>
      </c>
      <c r="N3" s="40">
        <v>0.53629306600000004</v>
      </c>
      <c r="O3" s="40">
        <v>1.38</v>
      </c>
      <c r="P3" s="40">
        <v>0.66</v>
      </c>
      <c r="Q3" s="40">
        <v>1.4175</v>
      </c>
      <c r="R3" s="40">
        <v>2.7374999999999998</v>
      </c>
      <c r="S3" s="40">
        <v>1.2349999999999901</v>
      </c>
      <c r="T3" s="65">
        <f t="shared" si="0"/>
        <v>1.4859999999999982</v>
      </c>
      <c r="U3" s="65">
        <f t="shared" si="1"/>
        <v>1.4827844783529402</v>
      </c>
      <c r="W3" t="s">
        <v>661</v>
      </c>
      <c r="X3">
        <v>0.78499999999999903</v>
      </c>
      <c r="Y3">
        <v>0.72759974397269001</v>
      </c>
      <c r="Z3">
        <v>1.48759974397269</v>
      </c>
      <c r="AA3">
        <v>0.36</v>
      </c>
    </row>
    <row r="4" spans="1:27" ht="17.25" x14ac:dyDescent="0.35">
      <c r="A4" s="43"/>
      <c r="B4" s="44" t="s">
        <v>662</v>
      </c>
      <c r="C4" s="45"/>
      <c r="D4" s="40">
        <v>-0.20060346700000001</v>
      </c>
      <c r="E4" s="40">
        <v>0.42939653300000002</v>
      </c>
      <c r="F4" s="40">
        <v>1.8674999999999999</v>
      </c>
      <c r="G4" s="40">
        <v>0.1</v>
      </c>
      <c r="H4" s="40">
        <v>0.18</v>
      </c>
      <c r="I4" s="40">
        <v>1.5275000000000001</v>
      </c>
      <c r="J4" s="40">
        <v>1.264396533</v>
      </c>
      <c r="K4" s="40">
        <v>0.63500000000000001</v>
      </c>
      <c r="L4" s="40">
        <v>0.97</v>
      </c>
      <c r="M4" s="40">
        <v>2.9396532999999999E-2</v>
      </c>
      <c r="N4" s="40">
        <v>0.25</v>
      </c>
      <c r="O4" s="40">
        <v>0.78</v>
      </c>
      <c r="P4" s="40">
        <v>1.3637930659999999</v>
      </c>
      <c r="Q4" s="40">
        <v>1.836896533</v>
      </c>
      <c r="R4" s="40">
        <v>2.0474999999999999</v>
      </c>
      <c r="S4" s="40">
        <v>0.43759974397269003</v>
      </c>
      <c r="T4" s="65">
        <f t="shared" si="0"/>
        <v>1.293157868594538</v>
      </c>
      <c r="U4" s="65">
        <f t="shared" si="1"/>
        <v>0.87126666726866042</v>
      </c>
      <c r="W4" t="s">
        <v>662</v>
      </c>
      <c r="X4">
        <v>1.36019948794538</v>
      </c>
      <c r="Y4">
        <v>1.8350997439726899</v>
      </c>
      <c r="Z4">
        <v>2.0474999999999999</v>
      </c>
      <c r="AA4">
        <v>0.43759974397269003</v>
      </c>
    </row>
    <row r="5" spans="1:27" ht="17.25" x14ac:dyDescent="0.35">
      <c r="A5" s="43"/>
      <c r="B5" s="44" t="s">
        <v>680</v>
      </c>
      <c r="C5" s="45"/>
      <c r="D5" s="40">
        <v>0</v>
      </c>
      <c r="E5" s="40">
        <v>0.63</v>
      </c>
      <c r="F5" s="40">
        <v>0.48</v>
      </c>
      <c r="G5" s="40">
        <v>0</v>
      </c>
      <c r="H5" s="40">
        <v>0.08</v>
      </c>
      <c r="I5" s="40">
        <v>0</v>
      </c>
      <c r="J5" s="40">
        <v>0.25</v>
      </c>
      <c r="K5" s="40">
        <v>0</v>
      </c>
      <c r="L5" s="40">
        <v>0</v>
      </c>
      <c r="M5" s="40">
        <v>0</v>
      </c>
      <c r="N5" s="40">
        <v>0</v>
      </c>
      <c r="O5" s="40">
        <v>1.2</v>
      </c>
      <c r="P5" s="40">
        <v>0</v>
      </c>
      <c r="Q5" s="40">
        <v>0</v>
      </c>
      <c r="R5" s="40">
        <v>0</v>
      </c>
      <c r="S5" s="40">
        <v>0</v>
      </c>
      <c r="T5" s="65">
        <f t="shared" si="0"/>
        <v>1.2</v>
      </c>
      <c r="U5" s="65">
        <f t="shared" si="1"/>
        <v>0.64</v>
      </c>
      <c r="W5" t="s">
        <v>663</v>
      </c>
      <c r="X5">
        <v>0.2</v>
      </c>
      <c r="Y5">
        <v>0.86</v>
      </c>
      <c r="Z5">
        <v>0.41</v>
      </c>
      <c r="AA5">
        <v>1.615</v>
      </c>
    </row>
    <row r="6" spans="1:27" ht="17.25" x14ac:dyDescent="0.35">
      <c r="A6" s="43"/>
      <c r="B6" s="44" t="s">
        <v>661</v>
      </c>
      <c r="C6" s="45"/>
      <c r="D6" s="40">
        <v>0</v>
      </c>
      <c r="E6" s="40">
        <v>0</v>
      </c>
      <c r="F6" s="40">
        <v>0.73499999999999999</v>
      </c>
      <c r="G6" s="40">
        <v>1.7424999999999999</v>
      </c>
      <c r="H6" s="40">
        <v>-0.17</v>
      </c>
      <c r="I6" s="40">
        <v>2.2949999999999999</v>
      </c>
      <c r="J6" s="40">
        <v>1.7424999999999999</v>
      </c>
      <c r="K6" s="40">
        <v>1.4968965329999999</v>
      </c>
      <c r="L6" s="40">
        <v>2.1225000000000001</v>
      </c>
      <c r="M6" s="40">
        <v>2.4275000000000002</v>
      </c>
      <c r="N6" s="40">
        <v>0.77</v>
      </c>
      <c r="O6" s="40">
        <v>1.7749999999999999</v>
      </c>
      <c r="P6" s="40">
        <v>0.78500000000000003</v>
      </c>
      <c r="Q6" s="40">
        <v>0.72939653299999996</v>
      </c>
      <c r="R6" s="40">
        <v>1.48759974397269</v>
      </c>
      <c r="S6" s="40">
        <v>0.36</v>
      </c>
      <c r="T6" s="65">
        <f t="shared" si="0"/>
        <v>1.0273992553945381</v>
      </c>
      <c r="U6" s="65">
        <f t="shared" si="1"/>
        <v>1.2884194710244821</v>
      </c>
      <c r="W6" t="s">
        <v>664</v>
      </c>
      <c r="X6">
        <v>1.825</v>
      </c>
      <c r="Y6">
        <v>2.96509974397269</v>
      </c>
      <c r="Z6">
        <v>1.6875</v>
      </c>
      <c r="AA6">
        <v>1.02</v>
      </c>
    </row>
    <row r="7" spans="1:27" ht="17.25" x14ac:dyDescent="0.35">
      <c r="A7" s="43"/>
      <c r="B7" s="44" t="s">
        <v>678</v>
      </c>
      <c r="C7" s="45"/>
      <c r="D7" s="40">
        <v>-0.7</v>
      </c>
      <c r="E7" s="40">
        <v>1.386896533</v>
      </c>
      <c r="F7" s="40">
        <v>0.36</v>
      </c>
      <c r="G7" s="40">
        <v>-0.05</v>
      </c>
      <c r="H7" s="40">
        <v>-0.3</v>
      </c>
      <c r="I7" s="40">
        <v>1.3925000000000001</v>
      </c>
      <c r="J7" s="40">
        <v>1.4850000000000001</v>
      </c>
      <c r="K7" s="40">
        <v>1.5862499999999999</v>
      </c>
      <c r="L7" s="40">
        <v>1.48</v>
      </c>
      <c r="M7" s="40">
        <v>1.69</v>
      </c>
      <c r="N7" s="40">
        <v>0.06</v>
      </c>
      <c r="O7" s="40">
        <v>1.5149999999999999</v>
      </c>
      <c r="P7" s="40">
        <v>0.255</v>
      </c>
      <c r="Q7" s="40">
        <v>-0.23499999999999999</v>
      </c>
      <c r="R7" s="40">
        <v>2.2400000000000002</v>
      </c>
      <c r="S7" s="40">
        <v>1.36</v>
      </c>
      <c r="T7" s="65">
        <f t="shared" si="0"/>
        <v>1.0270000000000001</v>
      </c>
      <c r="U7" s="65">
        <f t="shared" si="1"/>
        <v>0.85603803135294121</v>
      </c>
      <c r="W7" t="s">
        <v>665</v>
      </c>
      <c r="X7">
        <v>0.90500000000000003</v>
      </c>
      <c r="Y7">
        <v>9.7599743972690306E-2</v>
      </c>
      <c r="Z7">
        <v>0</v>
      </c>
      <c r="AA7">
        <v>0.12759974397269</v>
      </c>
    </row>
    <row r="8" spans="1:27" ht="17.25" x14ac:dyDescent="0.35">
      <c r="A8" s="43"/>
      <c r="B8" s="44" t="s">
        <v>671</v>
      </c>
      <c r="C8" s="45"/>
      <c r="D8" s="40">
        <v>-0.42</v>
      </c>
      <c r="E8" s="40">
        <v>2.0674999999999999</v>
      </c>
      <c r="F8" s="40">
        <v>0.38</v>
      </c>
      <c r="G8" s="40">
        <v>0.25</v>
      </c>
      <c r="H8" s="40">
        <v>0.13</v>
      </c>
      <c r="I8" s="40">
        <v>0.43</v>
      </c>
      <c r="J8" s="40">
        <v>0.18</v>
      </c>
      <c r="K8" s="40">
        <v>0.51</v>
      </c>
      <c r="L8" s="40">
        <v>1.3825000000000001</v>
      </c>
      <c r="M8" s="40">
        <v>1.5649999999999999</v>
      </c>
      <c r="N8" s="40">
        <v>0.63</v>
      </c>
      <c r="O8" s="40">
        <v>0.46</v>
      </c>
      <c r="P8" s="40">
        <v>1.1850000000000001</v>
      </c>
      <c r="Q8" s="40">
        <v>0</v>
      </c>
      <c r="R8" s="40">
        <v>0</v>
      </c>
      <c r="S8" s="40">
        <v>0.99</v>
      </c>
      <c r="T8" s="65">
        <f t="shared" si="0"/>
        <v>0.8783333333333333</v>
      </c>
      <c r="U8" s="65">
        <f t="shared" si="1"/>
        <v>0.7078888888888889</v>
      </c>
      <c r="W8" t="s">
        <v>666</v>
      </c>
      <c r="X8">
        <v>0.3</v>
      </c>
      <c r="Y8">
        <v>0.68</v>
      </c>
      <c r="Z8">
        <v>0.5</v>
      </c>
      <c r="AA8">
        <v>0.69</v>
      </c>
    </row>
    <row r="9" spans="1:27" ht="17.25" x14ac:dyDescent="0.35">
      <c r="A9" s="43"/>
      <c r="B9" s="44" t="s">
        <v>674</v>
      </c>
      <c r="C9" s="45"/>
      <c r="D9" s="40">
        <v>0.83250000000000002</v>
      </c>
      <c r="E9" s="40">
        <v>-0.23</v>
      </c>
      <c r="F9" s="40">
        <v>1.1599999999999999</v>
      </c>
      <c r="G9" s="40">
        <v>0.65</v>
      </c>
      <c r="H9" s="40">
        <v>0.56000000000000005</v>
      </c>
      <c r="I9" s="40">
        <v>1.0037930660000001</v>
      </c>
      <c r="J9" s="40">
        <v>0.25</v>
      </c>
      <c r="K9" s="40">
        <v>1.9325000000000001</v>
      </c>
      <c r="L9" s="40">
        <v>1.2549999999999999</v>
      </c>
      <c r="M9" s="40">
        <v>2.5099999999999998</v>
      </c>
      <c r="N9" s="40">
        <v>0.3</v>
      </c>
      <c r="O9" s="40">
        <v>1.1000000000000001</v>
      </c>
      <c r="P9" s="40">
        <v>1.064396533</v>
      </c>
      <c r="Q9" s="40">
        <v>0.64</v>
      </c>
      <c r="R9" s="40">
        <v>1.0875997439726901</v>
      </c>
      <c r="S9" s="40">
        <v>0.45999999999999902</v>
      </c>
      <c r="T9" s="65">
        <f t="shared" si="0"/>
        <v>0.87039925539453777</v>
      </c>
      <c r="U9" s="65">
        <f t="shared" si="1"/>
        <v>0.9085993293157193</v>
      </c>
      <c r="W9" t="s">
        <v>667</v>
      </c>
      <c r="X9">
        <v>0</v>
      </c>
      <c r="Y9">
        <v>1.0549999999999999</v>
      </c>
      <c r="Z9">
        <v>0.95499999999999996</v>
      </c>
      <c r="AA9">
        <v>0.41</v>
      </c>
    </row>
    <row r="10" spans="1:27" ht="17.25" x14ac:dyDescent="0.35">
      <c r="A10" s="43"/>
      <c r="B10" s="44" t="s">
        <v>670</v>
      </c>
      <c r="C10" s="45"/>
      <c r="D10" s="40">
        <v>0.80939653300000003</v>
      </c>
      <c r="E10" s="40">
        <v>7.9396533000000005E-2</v>
      </c>
      <c r="F10" s="40">
        <v>2.4396533000000001E-2</v>
      </c>
      <c r="G10" s="40">
        <v>0.70499999999999996</v>
      </c>
      <c r="H10" s="40">
        <v>-9.5603466999999998E-2</v>
      </c>
      <c r="I10" s="40">
        <v>0</v>
      </c>
      <c r="J10" s="40">
        <v>0</v>
      </c>
      <c r="K10" s="40">
        <v>-0.17499999999999999</v>
      </c>
      <c r="L10" s="40">
        <v>0.15</v>
      </c>
      <c r="M10" s="40">
        <v>1.939396533</v>
      </c>
      <c r="N10" s="40">
        <v>-0.2</v>
      </c>
      <c r="O10" s="40">
        <v>0.78500000000000003</v>
      </c>
      <c r="P10" s="40">
        <v>2.4396533000000001E-2</v>
      </c>
      <c r="Q10" s="40">
        <v>0</v>
      </c>
      <c r="R10" s="40">
        <v>0.18</v>
      </c>
      <c r="S10" s="40">
        <v>2.4649999999999999</v>
      </c>
      <c r="T10" s="65">
        <f t="shared" si="0"/>
        <v>0.86359913324999993</v>
      </c>
      <c r="U10" s="65">
        <f t="shared" si="1"/>
        <v>0.53964130937499999</v>
      </c>
      <c r="W10" t="s">
        <v>668</v>
      </c>
      <c r="X10">
        <v>0.82759974397268998</v>
      </c>
      <c r="Y10">
        <v>0.14759974397268999</v>
      </c>
      <c r="Z10">
        <v>0.95259974397268998</v>
      </c>
      <c r="AA10">
        <v>0.76</v>
      </c>
    </row>
    <row r="11" spans="1:27" ht="17.25" x14ac:dyDescent="0.35">
      <c r="A11" s="43"/>
      <c r="B11" s="44" t="s">
        <v>660</v>
      </c>
      <c r="C11" s="45"/>
      <c r="D11" s="40">
        <v>1.5125</v>
      </c>
      <c r="E11" s="40">
        <v>0.51</v>
      </c>
      <c r="F11" s="40">
        <v>0.91</v>
      </c>
      <c r="G11" s="40">
        <v>0.18</v>
      </c>
      <c r="H11" s="40">
        <v>-0.28999999999999998</v>
      </c>
      <c r="I11" s="40">
        <v>0</v>
      </c>
      <c r="J11" s="40">
        <v>0.98439653299999996</v>
      </c>
      <c r="K11" s="40">
        <v>0.22939653300000001</v>
      </c>
      <c r="L11" s="40">
        <v>0.36</v>
      </c>
      <c r="M11" s="40">
        <v>0.89439653299999999</v>
      </c>
      <c r="N11" s="40">
        <v>1.1625000000000001</v>
      </c>
      <c r="O11" s="40">
        <v>-0.17060346700000001</v>
      </c>
      <c r="P11" s="40">
        <v>0.45</v>
      </c>
      <c r="Q11" s="40">
        <v>0.95499999999999996</v>
      </c>
      <c r="R11" s="40">
        <v>1.355</v>
      </c>
      <c r="S11" s="40">
        <v>0.98</v>
      </c>
      <c r="T11" s="65">
        <f t="shared" si="0"/>
        <v>0.71387930659999999</v>
      </c>
      <c r="U11" s="65">
        <f t="shared" si="1"/>
        <v>0.67102908991249999</v>
      </c>
      <c r="W11" t="s">
        <v>669</v>
      </c>
      <c r="X11">
        <v>-2.4002560273095799E-3</v>
      </c>
      <c r="Y11">
        <v>0.38</v>
      </c>
      <c r="Z11">
        <v>0.68259974397268997</v>
      </c>
      <c r="AA11">
        <v>1.1100997439726901</v>
      </c>
    </row>
    <row r="12" spans="1:27" ht="17.25" x14ac:dyDescent="0.35">
      <c r="A12" s="43"/>
      <c r="B12" s="44" t="s">
        <v>667</v>
      </c>
      <c r="C12" s="45"/>
      <c r="D12" s="40">
        <v>0</v>
      </c>
      <c r="E12" s="40">
        <v>-0.15060346699999999</v>
      </c>
      <c r="F12" s="40">
        <v>0</v>
      </c>
      <c r="G12" s="40">
        <v>0.53</v>
      </c>
      <c r="H12" s="40">
        <v>0</v>
      </c>
      <c r="I12" s="40">
        <v>0</v>
      </c>
      <c r="J12" s="40">
        <v>2.29</v>
      </c>
      <c r="K12" s="40">
        <v>-0.05</v>
      </c>
      <c r="L12" s="40">
        <v>0.21</v>
      </c>
      <c r="M12" s="40">
        <v>0.5</v>
      </c>
      <c r="N12" s="40">
        <v>2.9396532999999999E-2</v>
      </c>
      <c r="O12" s="40">
        <v>0.36</v>
      </c>
      <c r="P12" s="40">
        <v>0</v>
      </c>
      <c r="Q12" s="40">
        <v>1.0549999999999999</v>
      </c>
      <c r="R12" s="40">
        <v>0.95499999999999996</v>
      </c>
      <c r="S12" s="40">
        <v>0.41</v>
      </c>
      <c r="T12" s="65">
        <f t="shared" si="0"/>
        <v>0.69500000000000006</v>
      </c>
      <c r="U12" s="65">
        <f t="shared" si="1"/>
        <v>0.56948275550000005</v>
      </c>
      <c r="W12" t="s">
        <v>670</v>
      </c>
      <c r="X12">
        <v>2.2599743972690399E-2</v>
      </c>
      <c r="Y12">
        <v>0</v>
      </c>
      <c r="Z12">
        <v>0.18</v>
      </c>
      <c r="AA12">
        <v>2.4649999999999999</v>
      </c>
    </row>
    <row r="13" spans="1:27" ht="17.25" x14ac:dyDescent="0.35">
      <c r="A13" s="43"/>
      <c r="B13" s="44" t="s">
        <v>679</v>
      </c>
      <c r="C13" s="45"/>
      <c r="D13" s="40">
        <v>0.26</v>
      </c>
      <c r="E13" s="40">
        <v>-0.01</v>
      </c>
      <c r="F13" s="40">
        <v>1.0425</v>
      </c>
      <c r="G13" s="40">
        <v>0.99250000000000005</v>
      </c>
      <c r="H13" s="40">
        <v>-0.56999999999999995</v>
      </c>
      <c r="I13" s="40">
        <v>1.6675</v>
      </c>
      <c r="J13" s="40">
        <v>0.66249999999999998</v>
      </c>
      <c r="K13" s="40">
        <v>-0.39</v>
      </c>
      <c r="L13" s="40">
        <v>1.251896533</v>
      </c>
      <c r="M13" s="40">
        <v>3.2949999999999999</v>
      </c>
      <c r="N13" s="40">
        <v>1.1499999999999999</v>
      </c>
      <c r="O13" s="40">
        <v>0.64</v>
      </c>
      <c r="P13" s="40">
        <v>0.53</v>
      </c>
      <c r="Q13" s="40">
        <v>1.314396533</v>
      </c>
      <c r="R13" s="40">
        <v>0.80500000000000005</v>
      </c>
      <c r="S13" s="40">
        <v>0.13</v>
      </c>
      <c r="T13" s="65">
        <f t="shared" si="0"/>
        <v>0.68387930659999996</v>
      </c>
      <c r="U13" s="65">
        <f t="shared" si="1"/>
        <v>0.79148072780000001</v>
      </c>
      <c r="W13" t="s">
        <v>671</v>
      </c>
      <c r="X13">
        <v>1.1850000000000001</v>
      </c>
      <c r="Y13">
        <v>0</v>
      </c>
      <c r="Z13">
        <v>0</v>
      </c>
      <c r="AA13">
        <v>0.99</v>
      </c>
    </row>
    <row r="14" spans="1:27" ht="17.25" x14ac:dyDescent="0.35">
      <c r="A14" s="43"/>
      <c r="B14" s="44" t="s">
        <v>676</v>
      </c>
      <c r="C14" s="45"/>
      <c r="D14" s="40">
        <v>-0.50060346700000002</v>
      </c>
      <c r="E14" s="40">
        <v>0.53439653300000001</v>
      </c>
      <c r="F14" s="40">
        <v>0</v>
      </c>
      <c r="G14" s="40">
        <v>0</v>
      </c>
      <c r="H14" s="40">
        <v>0.65500000000000003</v>
      </c>
      <c r="I14" s="40">
        <v>0.15</v>
      </c>
      <c r="J14" s="40">
        <v>1.0093965330000001</v>
      </c>
      <c r="K14" s="40">
        <v>0.9325</v>
      </c>
      <c r="L14" s="40">
        <v>0</v>
      </c>
      <c r="M14" s="40">
        <v>1.4850000000000001</v>
      </c>
      <c r="N14" s="40">
        <v>0.33</v>
      </c>
      <c r="O14" s="40">
        <v>0</v>
      </c>
      <c r="P14" s="40">
        <v>0.54</v>
      </c>
      <c r="Q14" s="40">
        <v>0.25</v>
      </c>
      <c r="R14" s="40">
        <v>0.18</v>
      </c>
      <c r="S14" s="40">
        <v>1.6625000000000001</v>
      </c>
      <c r="T14" s="65">
        <f t="shared" si="0"/>
        <v>0.65812500000000007</v>
      </c>
      <c r="U14" s="65">
        <f t="shared" si="1"/>
        <v>0.60663958453846156</v>
      </c>
      <c r="W14" t="s">
        <v>672</v>
      </c>
      <c r="X14">
        <v>9.7599743972690306E-2</v>
      </c>
      <c r="Y14">
        <v>0.1</v>
      </c>
      <c r="Z14">
        <v>0.86499999999999999</v>
      </c>
      <c r="AA14">
        <v>0.45759974397268999</v>
      </c>
    </row>
    <row r="15" spans="1:27" ht="17.25" x14ac:dyDescent="0.35">
      <c r="A15" s="43"/>
      <c r="B15" s="44" t="s">
        <v>669</v>
      </c>
      <c r="C15" s="45"/>
      <c r="D15" s="40">
        <v>-5.0603466999999999E-2</v>
      </c>
      <c r="E15" s="40">
        <v>0</v>
      </c>
      <c r="F15" s="40">
        <v>0.1</v>
      </c>
      <c r="G15" s="40">
        <v>-6.03467E-4</v>
      </c>
      <c r="H15" s="40">
        <v>0.2</v>
      </c>
      <c r="I15" s="40">
        <v>1.011896533</v>
      </c>
      <c r="J15" s="40">
        <v>0.66</v>
      </c>
      <c r="K15" s="40">
        <v>3.2500000000000001E-2</v>
      </c>
      <c r="L15" s="40">
        <v>2.4175</v>
      </c>
      <c r="M15" s="40">
        <v>1.099396533</v>
      </c>
      <c r="N15" s="40">
        <v>1.48</v>
      </c>
      <c r="O15" s="40">
        <v>1.04</v>
      </c>
      <c r="P15" s="40">
        <v>-6.03467E-4</v>
      </c>
      <c r="Q15" s="40">
        <v>0.38</v>
      </c>
      <c r="R15" s="40">
        <v>0.68259974397268997</v>
      </c>
      <c r="S15" s="40">
        <v>1.1100997439726901</v>
      </c>
      <c r="T15" s="65">
        <f t="shared" si="0"/>
        <v>0.64241920418907594</v>
      </c>
      <c r="U15" s="65">
        <f t="shared" si="1"/>
        <v>0.67528758482090356</v>
      </c>
      <c r="W15" t="s">
        <v>673</v>
      </c>
      <c r="X15">
        <v>0.66</v>
      </c>
      <c r="Y15">
        <v>1.4175</v>
      </c>
      <c r="Z15">
        <v>2.7374999999999998</v>
      </c>
      <c r="AA15">
        <v>1.2349999999999901</v>
      </c>
    </row>
    <row r="16" spans="1:27" ht="17.25" x14ac:dyDescent="0.35">
      <c r="A16" s="43"/>
      <c r="B16" s="44" t="s">
        <v>665</v>
      </c>
      <c r="C16" s="45"/>
      <c r="D16" s="40">
        <v>1.085</v>
      </c>
      <c r="E16" s="40">
        <v>0</v>
      </c>
      <c r="F16" s="40">
        <v>1.3325</v>
      </c>
      <c r="G16" s="40">
        <v>1.8125</v>
      </c>
      <c r="H16" s="40">
        <v>-0.32</v>
      </c>
      <c r="I16" s="40">
        <v>9.8793065999999999E-2</v>
      </c>
      <c r="J16" s="40">
        <v>0.45</v>
      </c>
      <c r="K16" s="40">
        <v>0</v>
      </c>
      <c r="L16" s="40">
        <v>0</v>
      </c>
      <c r="M16" s="40">
        <v>0</v>
      </c>
      <c r="N16" s="40">
        <v>0.7</v>
      </c>
      <c r="O16" s="40">
        <v>1.42</v>
      </c>
      <c r="P16" s="40">
        <v>0.90500000000000003</v>
      </c>
      <c r="Q16" s="40">
        <v>9.9396532999999995E-2</v>
      </c>
      <c r="R16" s="40">
        <v>0</v>
      </c>
      <c r="S16" s="40">
        <v>0.12759974397269</v>
      </c>
      <c r="T16" s="65">
        <f t="shared" si="0"/>
        <v>0.63799906924317262</v>
      </c>
      <c r="U16" s="65">
        <f t="shared" si="1"/>
        <v>0.6957323676846553</v>
      </c>
      <c r="W16" t="s">
        <v>674</v>
      </c>
      <c r="X16">
        <v>1.06259974397269</v>
      </c>
      <c r="Y16">
        <v>0.64</v>
      </c>
      <c r="Z16">
        <v>1.0875997439726901</v>
      </c>
      <c r="AA16">
        <v>0.45999999999999902</v>
      </c>
    </row>
    <row r="17" spans="1:33" ht="17.25" x14ac:dyDescent="0.35">
      <c r="A17" s="43"/>
      <c r="B17" s="44" t="s">
        <v>663</v>
      </c>
      <c r="C17" s="45"/>
      <c r="D17" s="40">
        <v>-0.25</v>
      </c>
      <c r="E17" s="40">
        <v>0.88500000000000001</v>
      </c>
      <c r="F17" s="40">
        <v>1.4075</v>
      </c>
      <c r="G17" s="40">
        <v>1.1325000000000001</v>
      </c>
      <c r="H17" s="40">
        <v>0.63500000000000001</v>
      </c>
      <c r="I17" s="40">
        <v>0.05</v>
      </c>
      <c r="J17" s="40">
        <v>1.405</v>
      </c>
      <c r="K17" s="40">
        <v>0.97064653300000003</v>
      </c>
      <c r="L17" s="40">
        <v>0.55000000000000004</v>
      </c>
      <c r="M17" s="40">
        <v>0.22939653300000001</v>
      </c>
      <c r="N17" s="40">
        <v>0.28000000000000003</v>
      </c>
      <c r="O17" s="40">
        <v>0.1</v>
      </c>
      <c r="P17" s="40">
        <v>0.2</v>
      </c>
      <c r="Q17" s="40">
        <v>0.86</v>
      </c>
      <c r="R17" s="40">
        <v>0.41</v>
      </c>
      <c r="S17" s="40">
        <v>1.615</v>
      </c>
      <c r="T17" s="65">
        <f t="shared" si="0"/>
        <v>0.63700000000000001</v>
      </c>
      <c r="U17" s="65">
        <f t="shared" si="1"/>
        <v>0.65394370976470595</v>
      </c>
      <c r="W17" t="s">
        <v>675</v>
      </c>
      <c r="X17">
        <v>1.41</v>
      </c>
      <c r="Y17">
        <v>0.17499999999999899</v>
      </c>
      <c r="Z17">
        <v>0.70519948794538101</v>
      </c>
      <c r="AA17">
        <v>0.27499999999999902</v>
      </c>
    </row>
    <row r="18" spans="1:33" ht="17.25" x14ac:dyDescent="0.35">
      <c r="A18" s="43"/>
      <c r="B18" s="44" t="s">
        <v>668</v>
      </c>
      <c r="C18" s="45"/>
      <c r="D18" s="40">
        <v>-0.52500000000000002</v>
      </c>
      <c r="E18" s="40">
        <v>2.9396532999999999E-2</v>
      </c>
      <c r="F18" s="40">
        <v>1.7675000000000001</v>
      </c>
      <c r="G18" s="40">
        <v>0.55689653299999997</v>
      </c>
      <c r="H18" s="40">
        <v>0.15</v>
      </c>
      <c r="I18" s="40">
        <v>0.4</v>
      </c>
      <c r="J18" s="40">
        <v>1.159396533</v>
      </c>
      <c r="K18" s="40">
        <v>1.2256465329999999</v>
      </c>
      <c r="L18" s="40">
        <v>1.0093965330000001</v>
      </c>
      <c r="M18" s="40">
        <v>1.105</v>
      </c>
      <c r="N18" s="40">
        <v>0.95499999999999996</v>
      </c>
      <c r="O18" s="40">
        <v>0.28499999999999998</v>
      </c>
      <c r="P18" s="40">
        <v>0.82939653300000005</v>
      </c>
      <c r="Q18" s="40">
        <v>0.149396533</v>
      </c>
      <c r="R18" s="40">
        <v>0.95259974397268998</v>
      </c>
      <c r="S18" s="40">
        <v>0.76</v>
      </c>
      <c r="T18" s="65">
        <f t="shared" si="0"/>
        <v>0.5952785619945381</v>
      </c>
      <c r="U18" s="65">
        <f t="shared" si="1"/>
        <v>0.67087670805689592</v>
      </c>
      <c r="W18" t="s">
        <v>676</v>
      </c>
      <c r="X18">
        <v>0.54</v>
      </c>
      <c r="Y18">
        <v>0.25</v>
      </c>
      <c r="Z18">
        <v>0.18</v>
      </c>
      <c r="AA18">
        <v>1.6625000000000001</v>
      </c>
      <c r="AC18" t="s">
        <v>842</v>
      </c>
      <c r="AD18">
        <v>0</v>
      </c>
      <c r="AE18">
        <v>0</v>
      </c>
      <c r="AF18">
        <v>0</v>
      </c>
      <c r="AG18">
        <v>0</v>
      </c>
    </row>
    <row r="19" spans="1:33" ht="17.25" x14ac:dyDescent="0.35">
      <c r="A19" s="43"/>
      <c r="B19" s="44" t="s">
        <v>675</v>
      </c>
      <c r="C19" s="45"/>
      <c r="D19" s="40">
        <v>-0.4</v>
      </c>
      <c r="E19" s="40">
        <v>0.6825</v>
      </c>
      <c r="F19" s="40">
        <v>-0.125</v>
      </c>
      <c r="G19" s="40">
        <v>0.48499999999999999</v>
      </c>
      <c r="H19" s="40">
        <v>-0.350603467</v>
      </c>
      <c r="I19" s="40">
        <v>0.154396533</v>
      </c>
      <c r="J19" s="40">
        <v>1.2350000000000001</v>
      </c>
      <c r="K19" s="40">
        <v>-0.14499999999999999</v>
      </c>
      <c r="L19" s="40">
        <v>1.06</v>
      </c>
      <c r="M19" s="40">
        <v>0.1</v>
      </c>
      <c r="N19" s="40">
        <v>0.44</v>
      </c>
      <c r="O19" s="40">
        <v>0.30499999999999999</v>
      </c>
      <c r="P19" s="40">
        <v>1.41</v>
      </c>
      <c r="Q19" s="40">
        <v>0.17499999999999999</v>
      </c>
      <c r="R19" s="40">
        <v>0.70519948794538101</v>
      </c>
      <c r="S19" s="40">
        <v>0.27499999999999902</v>
      </c>
      <c r="T19" s="65">
        <f t="shared" si="0"/>
        <v>0.57403989758907603</v>
      </c>
      <c r="U19" s="65">
        <f t="shared" si="1"/>
        <v>0.38709014420790916</v>
      </c>
      <c r="W19" t="s">
        <v>677</v>
      </c>
      <c r="X19">
        <v>0</v>
      </c>
      <c r="Y19">
        <v>0</v>
      </c>
      <c r="Z19">
        <v>0</v>
      </c>
      <c r="AA19">
        <v>0</v>
      </c>
      <c r="AC19" t="s">
        <v>840</v>
      </c>
      <c r="AD19">
        <v>0</v>
      </c>
      <c r="AE19">
        <v>0</v>
      </c>
      <c r="AF19">
        <v>0</v>
      </c>
      <c r="AG19">
        <v>0</v>
      </c>
    </row>
    <row r="20" spans="1:33" ht="17.25" x14ac:dyDescent="0.35">
      <c r="A20" s="43"/>
      <c r="B20" s="44" t="s">
        <v>666</v>
      </c>
      <c r="C20" s="45"/>
      <c r="D20" s="40">
        <v>0</v>
      </c>
      <c r="E20" s="40">
        <v>0.25</v>
      </c>
      <c r="F20" s="40">
        <v>0</v>
      </c>
      <c r="G20" s="40">
        <v>0.18</v>
      </c>
      <c r="H20" s="40">
        <v>0</v>
      </c>
      <c r="I20" s="40">
        <v>-0.25060346700000002</v>
      </c>
      <c r="J20" s="40">
        <v>0</v>
      </c>
      <c r="K20" s="40">
        <v>0</v>
      </c>
      <c r="L20" s="40">
        <v>0</v>
      </c>
      <c r="M20" s="40">
        <v>0.95499999999999996</v>
      </c>
      <c r="N20" s="40">
        <v>0</v>
      </c>
      <c r="O20" s="40">
        <v>0</v>
      </c>
      <c r="P20" s="40">
        <v>0.3</v>
      </c>
      <c r="Q20" s="40">
        <v>0.68</v>
      </c>
      <c r="R20" s="40">
        <v>0.5</v>
      </c>
      <c r="S20" s="40">
        <v>0.69</v>
      </c>
      <c r="T20" s="65">
        <f t="shared" si="0"/>
        <v>0.54249999999999998</v>
      </c>
      <c r="U20" s="65">
        <f t="shared" si="1"/>
        <v>0.4274329481111111</v>
      </c>
      <c r="W20" t="s">
        <v>678</v>
      </c>
      <c r="X20">
        <v>0.25499999999999901</v>
      </c>
      <c r="Y20">
        <v>-0.23499999999999899</v>
      </c>
      <c r="Z20">
        <v>2.2400000000000002</v>
      </c>
      <c r="AA20">
        <v>1.36</v>
      </c>
      <c r="AC20" t="s">
        <v>841</v>
      </c>
      <c r="AD20">
        <v>0</v>
      </c>
      <c r="AE20">
        <v>0</v>
      </c>
      <c r="AF20">
        <v>0</v>
      </c>
      <c r="AG20">
        <v>0</v>
      </c>
    </row>
    <row r="21" spans="1:33" ht="17.25" x14ac:dyDescent="0.35">
      <c r="A21" s="43"/>
      <c r="B21" s="44" t="s">
        <v>672</v>
      </c>
      <c r="C21" s="45"/>
      <c r="D21" s="40">
        <v>-0.55060346699999996</v>
      </c>
      <c r="E21" s="40">
        <v>-0.701206934</v>
      </c>
      <c r="F21" s="40">
        <v>-0.19181040199999999</v>
      </c>
      <c r="G21" s="40">
        <v>0.48</v>
      </c>
      <c r="H21" s="40">
        <v>0.75439653299999998</v>
      </c>
      <c r="I21" s="40">
        <v>-5.0603466999999999E-2</v>
      </c>
      <c r="J21" s="40">
        <v>-6.03467E-4</v>
      </c>
      <c r="K21" s="40">
        <v>1.3050430660000001</v>
      </c>
      <c r="L21" s="40">
        <v>0.18</v>
      </c>
      <c r="M21" s="40">
        <v>0.8</v>
      </c>
      <c r="N21" s="40">
        <v>0.30939653299999997</v>
      </c>
      <c r="O21" s="40">
        <v>-0.12060346700000001</v>
      </c>
      <c r="P21" s="40">
        <v>9.9396532999999995E-2</v>
      </c>
      <c r="Q21" s="40">
        <v>0.1</v>
      </c>
      <c r="R21" s="40">
        <v>0.86499999999999999</v>
      </c>
      <c r="S21" s="40">
        <v>0.45759974397268999</v>
      </c>
      <c r="T21" s="65">
        <f t="shared" si="0"/>
        <v>0.28027856199453799</v>
      </c>
      <c r="U21" s="65">
        <f t="shared" si="1"/>
        <v>0.23621645688042517</v>
      </c>
      <c r="W21" t="s">
        <v>679</v>
      </c>
      <c r="X21">
        <v>0.53</v>
      </c>
      <c r="Y21">
        <v>1.31259974397269</v>
      </c>
      <c r="Z21">
        <v>0.80500000000000005</v>
      </c>
      <c r="AA21">
        <v>0.13</v>
      </c>
    </row>
    <row r="22" spans="1:33" ht="17.25" x14ac:dyDescent="0.35">
      <c r="A22" s="43"/>
      <c r="B22" s="44" t="s">
        <v>682</v>
      </c>
      <c r="C22" s="45"/>
      <c r="D22" s="40">
        <v>0.149396533</v>
      </c>
      <c r="E22" s="40">
        <v>0.43</v>
      </c>
      <c r="F22" s="40">
        <v>0.1</v>
      </c>
      <c r="G22" s="40">
        <v>0.55500000000000005</v>
      </c>
      <c r="H22" s="40">
        <v>0.2</v>
      </c>
      <c r="I22" s="40">
        <v>0.34879306599999998</v>
      </c>
      <c r="J22" s="40">
        <v>9.9396532999999995E-2</v>
      </c>
      <c r="K22" s="40">
        <v>1.4212499999999999</v>
      </c>
      <c r="L22" s="40">
        <v>0.35</v>
      </c>
      <c r="M22" s="40">
        <v>1.828793066</v>
      </c>
      <c r="N22" s="40">
        <v>0.35</v>
      </c>
      <c r="O22" s="40">
        <v>-0.29120693399999997</v>
      </c>
      <c r="P22" s="40">
        <v>0</v>
      </c>
      <c r="Q22" s="40">
        <v>0.51</v>
      </c>
      <c r="R22" s="40">
        <v>0.42999999999999899</v>
      </c>
      <c r="S22" s="40">
        <v>0</v>
      </c>
      <c r="T22" s="65">
        <f t="shared" si="0"/>
        <v>0.21626435533333299</v>
      </c>
      <c r="U22" s="65">
        <f t="shared" si="1"/>
        <v>0.44651244128888873</v>
      </c>
      <c r="W22" t="s">
        <v>680</v>
      </c>
      <c r="X22">
        <v>0</v>
      </c>
      <c r="Y22">
        <v>0</v>
      </c>
      <c r="Z22">
        <v>0</v>
      </c>
      <c r="AA22">
        <v>0</v>
      </c>
    </row>
    <row r="23" spans="1:33" ht="17.25" x14ac:dyDescent="0.35">
      <c r="A23" s="43"/>
      <c r="B23" s="44" t="s">
        <v>677</v>
      </c>
      <c r="C23" s="45"/>
      <c r="D23" s="40">
        <v>-0.20060346700000001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65">
        <f t="shared" si="0"/>
        <v>0</v>
      </c>
      <c r="U23" s="65">
        <f t="shared" si="1"/>
        <v>-0.20060346700000001</v>
      </c>
      <c r="W23" t="s">
        <v>681</v>
      </c>
      <c r="X23">
        <v>0</v>
      </c>
      <c r="Y23">
        <v>0</v>
      </c>
      <c r="Z23">
        <v>0</v>
      </c>
      <c r="AA23">
        <v>0</v>
      </c>
    </row>
    <row r="24" spans="1:33" ht="17.25" x14ac:dyDescent="0.35">
      <c r="A24" s="43"/>
      <c r="B24" s="44" t="s">
        <v>681</v>
      </c>
      <c r="C24" s="45"/>
      <c r="D24" s="40">
        <v>0</v>
      </c>
      <c r="E24" s="40">
        <v>0.42499999999999999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65">
        <f t="shared" si="0"/>
        <v>0</v>
      </c>
      <c r="U24" s="65">
        <f t="shared" si="1"/>
        <v>0.42499999999999999</v>
      </c>
      <c r="W24" t="s">
        <v>682</v>
      </c>
      <c r="X24">
        <v>0</v>
      </c>
      <c r="Y24">
        <v>0.51</v>
      </c>
      <c r="Z24">
        <v>0.42999999999999899</v>
      </c>
      <c r="AA24">
        <v>0</v>
      </c>
    </row>
  </sheetData>
  <sortState xmlns:xlrd2="http://schemas.microsoft.com/office/spreadsheetml/2017/richdata2" ref="B2:U24">
    <sortCondition descending="1" ref="T2:T24"/>
  </sortState>
  <mergeCells count="3">
    <mergeCell ref="N1:O1"/>
    <mergeCell ref="P1:Q1"/>
    <mergeCell ref="R1:S1"/>
  </mergeCells>
  <conditionalFormatting sqref="A1">
    <cfRule type="colorScale" priority="11">
      <colorScale>
        <cfvo type="min"/>
        <cfvo type="max"/>
        <color rgb="FFFCFCFF"/>
        <color rgb="FF63BE7B"/>
      </colorScale>
    </cfRule>
  </conditionalFormatting>
  <conditionalFormatting sqref="A1:C1">
    <cfRule type="cellIs" dxfId="17" priority="10" operator="equal">
      <formula>0</formula>
    </cfRule>
  </conditionalFormatting>
  <conditionalFormatting sqref="B1:C1">
    <cfRule type="colorScale" priority="13">
      <colorScale>
        <cfvo type="min"/>
        <cfvo type="max"/>
        <color rgb="FFFCFCFF"/>
        <color rgb="FF63BE7B"/>
      </colorScale>
    </cfRule>
  </conditionalFormatting>
  <conditionalFormatting sqref="B2:C24">
    <cfRule type="colorScale" priority="142">
      <colorScale>
        <cfvo type="min"/>
        <cfvo type="max"/>
        <color rgb="FFFCFCFF"/>
        <color rgb="FF63BE7B"/>
      </colorScale>
    </cfRule>
  </conditionalFormatting>
  <conditionalFormatting sqref="B2:U24">
    <cfRule type="cellIs" dxfId="16" priority="16" operator="equal">
      <formula>0</formula>
    </cfRule>
  </conditionalFormatting>
  <conditionalFormatting sqref="D2:S24">
    <cfRule type="colorScale" priority="140">
      <colorScale>
        <cfvo type="min"/>
        <cfvo type="max"/>
        <color rgb="FFFCFCFF"/>
        <color rgb="FF236192"/>
      </colorScale>
    </cfRule>
  </conditionalFormatting>
  <conditionalFormatting sqref="T2:T24">
    <cfRule type="colorScale" priority="144">
      <colorScale>
        <cfvo type="min"/>
        <cfvo type="max"/>
        <color theme="6" tint="0.39997558519241921"/>
        <color rgb="FF236192"/>
      </colorScale>
    </cfRule>
  </conditionalFormatting>
  <conditionalFormatting sqref="T1:U1">
    <cfRule type="cellIs" dxfId="15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U2:U24">
    <cfRule type="colorScale" priority="146">
      <colorScale>
        <cfvo type="min"/>
        <cfvo type="max"/>
        <color theme="6" tint="0.39997558519241921"/>
        <color rgb="FF236192"/>
      </colorScale>
    </cfRule>
  </conditionalFormatting>
  <pageMargins left="0.25" right="0.25" top="0.75" bottom="0.75" header="0.3" footer="0.3"/>
  <pageSetup scale="43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o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6 i + z c 6 w A A A D 3 A A A A E g A A A E N v b m Z p Z y 9 Q Y W N r Y W d l L n h t b I S P s Q 6 C M B i E d x P f g X S n L S U u 5 K c M r p K Y E I 1 r A w 0 0 Q m t o s b y b g 4 / k K w h R 1 M 3 x 7 r 7 k 7 h 6 3 O 2 R j 1 w Z X 2 V t l d I o i T F F g n d C V a I 2 W K d I G Z X y 9 g r 0 o z 6 K W w U R r m 4 y 2 S l H j 3 C U h x H u P f Y x N X x N G a U R O + a 4 o G 9 k J 9 I H V f z h U e q 4 t J e J w f K 3 h D E c s x h v K M A W y m J A r / Q X Y N H h O f 0 z Y D q 0 b e s m l D g 8 F k E U C e X / g T w A A A P / / A w B Q S w M E F A A C A A g A A A A h A B N w M 7 r K B A A A a k w A A B M A A A B G b 3 J t d W x h c y 9 T Z W N 0 a W 9 u M S 5 t 7 J t / T 9 t G H M b / R + p 7 O K W a l G g 4 j n / b n f Y H B Z G w w Y h I V I S q q j q S a 2 w l s a O 7 y z K E k P Y W 9 h b 3 S n Y m 0 J b 5 n l F Y b a 3 T I S H I 8 3 X s + 9 z 3 M T y x 7 g S b y K z I y W j 7 0 / l h Z 0 e k l L M p e d k a 0 8 s F I 7 0 W + Z E s m H y x Q 9 T X q F j z C V P K O b v s D u m M t c t f 9 o t c s l y K d i u V c i V e 2 f Z m s + l O i s W C z V h a T O b s K m c b o Z S l z d m q 4 F L Y v B C S c f u Q c Z 4 J a y S p Z L b r t D q d 3 e 2 V D q i k P X W h 7 R W v e z d v S + X d X f V l a z + l + U y N c 3 y 1 Y u U Q b 0 f b H X O a i w 8 F X + 4 X i / U y L 4 u i f X u q 3 e v r V m u X S K U Q y X 6 T N 7 v k u v V L 0 a 1 q d M k q 4 g W v H j i Q V e 1 c o x 2 c v q 6 + t 1 g y W W z y S u G Y C k n G j C 6 r 4 x o c k w N O P 8 g H l Z v O i 5 0 s 1 0 7 K 5 7 2 8 Y J Q v r g h n Y r 2 Q 4 i 2 b Z v L d s x r L 8 u 4 m m 2 c r d Q b a L f j M L l / Z f c 6 o f H 9 M 5 0 y 8 P 8 p / z V Q 3 l Z v o 4 m E 7 n U / t d P 5 l O 5 2 y n S N G R V F O 4 V E u Q 7 9 b V m 9 n S p 1 r u c q K 6 u S e r f O c c W u 9 q l T G a c a n Z L W g k 2 r v D 9 W Q Z Q q K P 9 H J n I y L 5 W q e 5 Y K M e b F K r 0 j 7 5 M 2 w 8 5 w 2 3 d 1 y p O 1 2 6 r 3 t 9 h Z U z K n t 2 2 7 P 9 d S 3 b 2 6 8 e m 6 8 j x 3 1 a u 7 o S T Z J s x n N 7 / 6 U e q 7 p a M 0 d 9 Z v q 6 J h N U t v z T E P r a W j 5 J / D P 3 / 9 w f X I / 4 + T 2 H i K j S c q m 6 w W z z 7 b / N s v z n L F J w a e v i O N a v u W S d s 9 y y O m 4 Q 9 q R 5 a j X r 7 O Z G u F X 9 o W 4 G 4 e w p Y J v + k 7 f i k 5 l z r e 6 C 3 Q P 6 D 7 Q A 6 C H Q I + A H g M 9 A b r T Q w V E 7 H x E n q r p / 7 z g o Y K P C g E q h K g Q o U K M C g k o u D 1 U c F A B k b u I 3 E X k L i J 3 E b m L y F 1 E 7 i J y D 5 F 7 i N x D 5 B 4 i 9 x C 5 h 8 g 9 R O 4 h c g + R e 4 j c R + Q + I v c R u Y / I f U T u I 3 I f k f u I 3 E f k P i I P E H m A y A N E H i D y A J E H i D x A 5 A E i D x B 5 g M h D R B 4 i 8 h C R h 4 g 8 R O Q h I g 8 R e Y j I Q 0 Q e I v I I k U e I P E L k E S K P E H m E y C N E H i H y C J F H i D x G 5 D E i j x F 5 j M h j R B 4 j 8 h i R x 4 g 8 R u Q x I k 8 Q e Y L I E 0 S e I P I E k S e I P E H k C S J P E H n y k P z J G X f 7 y f 8 f s 2 1 s B S r V q m j b K 6 N t v W H 2 / k G E y b A m w 5 o M a z K s y b A m w 5 o M a z K s y b A m w z 7 + n L Z 8 M v 5 I l I 0 t j 7 R d y 9 0 + p Q 0 t X 6 X a / f 3 B X q e h h 7 S N P L w 3 + d b k W 5 N v T b 4 1 + d b k W 5 N v T b 4 1 + f a b z r f b R Z F f s A o h s J x y A U L b v 1 + F 4 F l R M / m 2 0 X W b J t 6 a e G v i r Y m 3 J t 6 a e G v i r Y m 3 J t 5 + g / F W t w X l 2 R s d z D a U O r e h 6 F v l m V b 9 h 3 c M B V / 9 A 5 9 q i b D r / W A 3 Y H T K e H X W 5 9 U W a d f 9 9 4 f V A / s a a a + q j V K d 9 t 3 9 J f L 1 8 p L x O 1 X 3 9 j e 6 Q 4 d D r f q z 9 r Q D z U i V q L n Y 4 a n 2 t E c n G l S 7 r z m 0 v 6 e V R 3 p V f 7 C 6 n F b f m z G N O p C a / R 9 / O + 6 p F g + N x Y 3 F / 9 8 W j + q x e P O P 7 I D t y w 1 k u + S C P 9 f m G u c M p e j q V P v 2 l F W n F 1 J 8 6 W 2 h t 9 + 5 Z l z D o d 7 p V f F 7 2 3 o o P t U i c Y 0 W a W Y 1 r v F G X d 5 I a v R G w 9 s O j U n q M o n T a 8 I l j a x 7 M i a p z S S O + T d j z I H M 4 Z q Y a j z y i E c 8 4 x H j k U 8 e + Q s A A P / / A w B Q S w E C L Q A U A A Y A C A A A A C E A K t 2 q Q N I A A A A 3 A Q A A E w A A A A A A A A A A A A A A A A A A A A A A W 0 N v b n R l b n R f V H l w Z X N d L n h t b F B L A Q I t A B Q A A g A I A A A A I Q D q L 7 N z r A A A A P c A A A A S A A A A A A A A A A A A A A A A A A s D A A B D b 2 5 m a W c v U G F j a 2 F n Z S 5 4 b W x Q S w E C L Q A U A A I A C A A A A C E A E 3 A z u s o E A A B q T A A A E w A A A A A A A A A A A A A A A A D n A w A A R m 9 y b X V s Y X M v U 2 V j d G l v b j E u b V B L B Q Y A A A A A A w A D A M I A A A D i C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b M C A A A A A A C L s w I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y V D A w O j U 0 O j E x L j c x N D E 3 O D V a I i 8 + P E V u d H J 5 I F R 5 c G U 9 I k Z p b G x D b 2 x 1 b W 5 U e X B l c y I g V m F s d W U 9 I n N C Z 1 l H Q m d Z R 0 J n W U d C Z z 0 9 I i 8 + P E V u d H J 5 I F R 5 c G U 9 I k Z p b G x D b 2 x 1 b W 5 O Y W 1 l c y I g V m F s d W U 9 I n N b J n F 1 b 3 Q 7 Q 2 9 s d W 1 u M S Z x d W 9 0 O y w m c X V v d D t O b y 4 m c X V v d D s s J n F 1 b 3 Q 7 T m F t Z S Z x d W 9 0 O y w m c X V v d D t Z c i 4 m c X V v d D s s J n F 1 b 3 Q 7 S H Q u J n F 1 b 3 Q 7 L C Z x d W 9 0 O 1 d 0 L i Z x d W 9 0 O y w m c X V v d D t E T 0 I m c X V v d D s s J n F 1 b 3 Q 7 S G 9 t Z X R v d 2 4 m c X V v d D s s J n F 1 b 3 Q 7 T G F z d C B U Z W F t J n F 1 b 3 Q 7 L C Z x d W 9 0 O 0 5 I T C B E c m F m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I 3 Z D R h Z j g t N T M 2 Z S 0 0 Y z h j L T k 3 N G Y t Y j B m N T M 1 M D Q 2 N W J h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0 N v b H V t b j E s M H 0 m c X V v d D s s J n F 1 b 3 Q 7 U 2 V j d G l v b j E v V G F i b G U g M C 9 B d X R v U m V t b 3 Z l Z E N v b H V t b n M x L n t O b y 4 s M X 0 m c X V v d D s s J n F 1 b 3 Q 7 U 2 V j d G l v b j E v V G F i b G U g M C 9 B d X R v U m V t b 3 Z l Z E N v b H V t b n M x L n t O Y W 1 l L D J 9 J n F 1 b 3 Q 7 L C Z x d W 9 0 O 1 N l Y 3 R p b 2 4 x L 1 R h Y m x l I D A v Q X V 0 b 1 J l b W 9 2 Z W R D b 2 x 1 b W 5 z M S 5 7 W X I u L D N 9 J n F 1 b 3 Q 7 L C Z x d W 9 0 O 1 N l Y 3 R p b 2 4 x L 1 R h Y m x l I D A v Q X V 0 b 1 J l b W 9 2 Z W R D b 2 x 1 b W 5 z M S 5 7 S H Q u L D R 9 J n F 1 b 3 Q 7 L C Z x d W 9 0 O 1 N l Y 3 R p b 2 4 x L 1 R h Y m x l I D A v Q X V 0 b 1 J l b W 9 2 Z W R D b 2 x 1 b W 5 z M S 5 7 V 3 Q u L D V 9 J n F 1 b 3 Q 7 L C Z x d W 9 0 O 1 N l Y 3 R p b 2 4 x L 1 R h Y m x l I D A v Q X V 0 b 1 J l b W 9 2 Z W R D b 2 x 1 b W 5 z M S 5 7 R E 9 C L D Z 9 J n F 1 b 3 Q 7 L C Z x d W 9 0 O 1 N l Y 3 R p b 2 4 x L 1 R h Y m x l I D A v Q X V 0 b 1 J l b W 9 2 Z W R D b 2 x 1 b W 5 z M S 5 7 S G 9 t Z X R v d 2 4 s N 3 0 m c X V v d D s s J n F 1 b 3 Q 7 U 2 V j d G l v b j E v V G F i b G U g M C 9 B d X R v U m V t b 3 Z l Z E N v b H V t b n M x L n t M Y X N 0 I F R l Y W 0 s O H 0 m c X V v d D s s J n F 1 b 3 Q 7 U 2 V j d G l v b j E v V G F i b G U g M C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5 v L i w x f S Z x d W 9 0 O y w m c X V v d D t T Z W N 0 a W 9 u M S 9 U Y W J s Z S A w L 0 F 1 d G 9 S Z W 1 v d m V k Q 2 9 s d W 1 u c z E u e 0 5 h b W U s M n 0 m c X V v d D s s J n F 1 b 3 Q 7 U 2 V j d G l v b j E v V G F i b G U g M C 9 B d X R v U m V t b 3 Z l Z E N v b H V t b n M x L n t Z c i 4 s M 3 0 m c X V v d D s s J n F 1 b 3 Q 7 U 2 V j d G l v b j E v V G F i b G U g M C 9 B d X R v U m V t b 3 Z l Z E N v b H V t b n M x L n t I d C 4 s N H 0 m c X V v d D s s J n F 1 b 3 Q 7 U 2 V j d G l v b j E v V G F i b G U g M C 9 B d X R v U m V t b 3 Z l Z E N v b H V t b n M x L n t X d C 4 s N X 0 m c X V v d D s s J n F 1 b 3 Q 7 U 2 V j d G l v b j E v V G F i b G U g M C 9 B d X R v U m V t b 3 Z l Z E N v b H V t b n M x L n t E T 0 I s N n 0 m c X V v d D s s J n F 1 b 3 Q 7 U 2 V j d G l v b j E v V G F i b G U g M C 9 B d X R v U m V t b 3 Z l Z E N v b H V t b n M x L n t I b 2 1 l d G 9 3 b i w 3 f S Z x d W 9 0 O y w m c X V v d D t T Z W N 0 a W 9 u M S 9 U Y W J s Z S A w L 0 F 1 d G 9 S Z W 1 v d m V k Q 2 9 s d W 1 u c z E u e 0 x h c 3 Q g V G V h b S w 4 f S Z x d W 9 0 O y w m c X V v d D t T Z W N 0 a W 9 u M S 9 U Y W J s Z S A w L 0 F 1 d G 9 S Z W 1 v d m V k Q 2 9 s d W 1 u c z E u e 0 5 I T C B E c m F m d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V f M C I v P j w v U 3 R h Y m x l R W 5 0 c m l l c z 4 8 L 0 l 0 Z W 0 + P E l 0 Z W 0 + P E l 0 Z W 1 M b 2 N h d G l v b j 4 8 S X R l b V R 5 c G U + R m 9 y b X V s Y T w v S X R l b V R 5 c G U + P E l 0 Z W 1 Q Y X R o P l N l Y 3 R p b 2 4 x L 1 l l Y X J s e S U y M H J l c 3 V s d H M l N U J l Z G l 0 J T V E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J U M D E 6 M D Y 6 N D c u M z I w M z E w N l o i L z 4 8 R W 5 0 c n k g V H l w Z T 0 i R m l s b E N v b H V t b l R 5 c G V z I i B W Y W x 1 Z T 0 i c 0 F 3 W U d C Z 1 l H I i 8 + P E V u d H J 5 I F R 5 c G U 9 I k Z p b G x D b 2 x 1 b W 5 O Y W 1 l c y I g V m F s d W U 9 I n N b J n F 1 b 3 Q 7 U 2 V h c 2 9 u J n F 1 b 3 Q 7 L C Z x d W 9 0 O 0 N o Y W 1 w a W 9 u J n F 1 b 3 Q 7 L C Z x d W 9 0 O 1 J 1 b m 5 l c i 1 1 c C Z x d W 9 0 O y w m c X V v d D t U a G l y Z C B w b G F j Z S Z x d W 9 0 O y w m c X V v d D t G b 3 V y d G g g c G x h Y 2 U m c X V v d D s s J n F 1 b 3 Q 7 S m F j a y B U b 2 1 w a 2 l u c y B U c m 9 w a H k g K E 1 W U C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x M z c z Z D I 3 L T B i Y 2 U t N G U w Z C 1 i Z T I y L T B k O T U 3 Z T c 2 Z D N h Z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F y b H k g c m V z d W x 0 c 1 t l Z G l 0 X S 9 B d X R v U m V t b 3 Z l Z E N v b H V t b n M x L n t T Z W F z b 2 4 s M H 0 m c X V v d D s s J n F 1 b 3 Q 7 U 2 V j d G l v b j E v W W V h c m x 5 I H J l c 3 V s d H N b Z W R p d F 0 v Q X V 0 b 1 J l b W 9 2 Z W R D b 2 x 1 b W 5 z M S 5 7 Q 2 h h b X B p b 2 4 s M X 0 m c X V v d D s s J n F 1 b 3 Q 7 U 2 V j d G l v b j E v W W V h c m x 5 I H J l c 3 V s d H N b Z W R p d F 0 v Q X V 0 b 1 J l b W 9 2 Z W R D b 2 x 1 b W 5 z M S 5 7 U n V u b m V y L X V w L D J 9 J n F 1 b 3 Q 7 L C Z x d W 9 0 O 1 N l Y 3 R p b 2 4 x L 1 l l Y X J s e S B y Z X N 1 b H R z W 2 V k a X R d L 0 F 1 d G 9 S Z W 1 v d m V k Q 2 9 s d W 1 u c z E u e 1 R o a X J k I H B s Y W N l L D N 9 J n F 1 b 3 Q 7 L C Z x d W 9 0 O 1 N l Y 3 R p b 2 4 x L 1 l l Y X J s e S B y Z X N 1 b H R z W 2 V k a X R d L 0 F 1 d G 9 S Z W 1 v d m V k Q 2 9 s d W 1 u c z E u e 0 Z v d X J 0 a C B w b G F j Z S w 0 f S Z x d W 9 0 O y w m c X V v d D t T Z W N 0 a W 9 u M S 9 Z Z W F y b H k g c m V z d W x 0 c 1 t l Z G l 0 X S 9 B d X R v U m V t b 3 Z l Z E N v b H V t b n M x L n t K Y W N r I F R v b X B r a W 5 z I F R y b 3 B o e S A o T V Z Q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Z W F y b H k g c m V z d W x 0 c 1 t l Z G l 0 X S 9 B d X R v U m V t b 3 Z l Z E N v b H V t b n M x L n t T Z W F z b 2 4 s M H 0 m c X V v d D s s J n F 1 b 3 Q 7 U 2 V j d G l v b j E v W W V h c m x 5 I H J l c 3 V s d H N b Z W R p d F 0 v Q X V 0 b 1 J l b W 9 2 Z W R D b 2 x 1 b W 5 z M S 5 7 Q 2 h h b X B p b 2 4 s M X 0 m c X V v d D s s J n F 1 b 3 Q 7 U 2 V j d G l v b j E v W W V h c m x 5 I H J l c 3 V s d H N b Z W R p d F 0 v Q X V 0 b 1 J l b W 9 2 Z W R D b 2 x 1 b W 5 z M S 5 7 U n V u b m V y L X V w L D J 9 J n F 1 b 3 Q 7 L C Z x d W 9 0 O 1 N l Y 3 R p b 2 4 x L 1 l l Y X J s e S B y Z X N 1 b H R z W 2 V k a X R d L 0 F 1 d G 9 S Z W 1 v d m V k Q 2 9 s d W 1 u c z E u e 1 R o a X J k I H B s Y W N l L D N 9 J n F 1 b 3 Q 7 L C Z x d W 9 0 O 1 N l Y 3 R p b 2 4 x L 1 l l Y X J s e S B y Z X N 1 b H R z W 2 V k a X R d L 0 F 1 d G 9 S Z W 1 v d m V k Q 2 9 s d W 1 u c z E u e 0 Z v d X J 0 a C B w b G F j Z S w 0 f S Z x d W 9 0 O y w m c X V v d D t T Z W N 0 a W 9 u M S 9 Z Z W F y b H k g c m V z d W x 0 c 1 t l Z G l 0 X S 9 B d X R v U m V t b 3 Z l Z E N v b H V t b n M x L n t K Y W N r I F R v b X B r a W 5 z I F R y b 3 B o e S A o T V Z Q K S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y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J U M D E 6 M D g 6 N D Y u M D g y M D E 0 N F o i L z 4 8 R W 5 0 c n k g V H l w Z T 0 i R m l s b E N v b H V t b l R 5 c G V z I i B W Y W x 1 Z T 0 i c 0 J n W U d C Z 1 l H Q m d Z R 0 J n P T 0 i L z 4 8 R W 5 0 c n k g V H l w Z T 0 i R m l s b E N v b H V t b k 5 h b W V z I i B W Y W x 1 Z T 0 i c 1 s m c X V v d D t D b 2 x 1 b W 4 x J n F 1 b 3 Q 7 L C Z x d W 9 0 O 0 5 v L i Z x d W 9 0 O y w m c X V v d D t O Y W 1 l J n F 1 b 3 Q 7 L C Z x d W 9 0 O 1 l y L i Z x d W 9 0 O y w m c X V v d D t I d C 4 m c X V v d D s s J n F 1 b 3 Q 7 V 3 Q u J n F 1 b 3 Q 7 L C Z x d W 9 0 O 0 R P Q i Z x d W 9 0 O y w m c X V v d D t I b 2 1 l d G 9 3 b i Z x d W 9 0 O y w m c X V v d D t M Y X N 0 I F R l Y W 0 m c X V v d D s s J n F 1 b 3 Q 7 T k h M I E R y Y W Z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Z D g 3 N z I w M i 0 2 N j g 3 L T R h Z D U t Y m I z N i 0 y Y j U 5 Z T h h Z D U w Y m Y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F 1 d G 9 S Z W 1 v d m V k Q 2 9 s d W 1 u c z E u e 0 N v b H V t b j E s M H 0 m c X V v d D s s J n F 1 b 3 Q 7 U 2 V j d G l v b j E v V G F i b G U g M C A o M i k v Q X V 0 b 1 J l b W 9 2 Z W R D b 2 x 1 b W 5 z M S 5 7 T m 8 u L D F 9 J n F 1 b 3 Q 7 L C Z x d W 9 0 O 1 N l Y 3 R p b 2 4 x L 1 R h Y m x l I D A g K D I p L 0 F 1 d G 9 S Z W 1 v d m V k Q 2 9 s d W 1 u c z E u e 0 5 h b W U s M n 0 m c X V v d D s s J n F 1 b 3 Q 7 U 2 V j d G l v b j E v V G F i b G U g M C A o M i k v Q X V 0 b 1 J l b W 9 2 Z W R D b 2 x 1 b W 5 z M S 5 7 W X I u L D N 9 J n F 1 b 3 Q 7 L C Z x d W 9 0 O 1 N l Y 3 R p b 2 4 x L 1 R h Y m x l I D A g K D I p L 0 F 1 d G 9 S Z W 1 v d m V k Q 2 9 s d W 1 u c z E u e 0 h 0 L i w 0 f S Z x d W 9 0 O y w m c X V v d D t T Z W N 0 a W 9 u M S 9 U Y W J s Z S A w I C g y K S 9 B d X R v U m V t b 3 Z l Z E N v b H V t b n M x L n t X d C 4 s N X 0 m c X V v d D s s J n F 1 b 3 Q 7 U 2 V j d G l v b j E v V G F i b G U g M C A o M i k v Q X V 0 b 1 J l b W 9 2 Z W R D b 2 x 1 b W 5 z M S 5 7 R E 9 C L D Z 9 J n F 1 b 3 Q 7 L C Z x d W 9 0 O 1 N l Y 3 R p b 2 4 x L 1 R h Y m x l I D A g K D I p L 0 F 1 d G 9 S Z W 1 v d m V k Q 2 9 s d W 1 u c z E u e 0 h v b W V 0 b 3 d u L D d 9 J n F 1 b 3 Q 7 L C Z x d W 9 0 O 1 N l Y 3 R p b 2 4 x L 1 R h Y m x l I D A g K D I p L 0 F 1 d G 9 S Z W 1 v d m V k Q 2 9 s d W 1 u c z E u e 0 x h c 3 Q g V G V h b S w 4 f S Z x d W 9 0 O y w m c X V v d D t T Z W N 0 a W 9 u M S 9 U Y W J s Z S A w I C g y K S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g K D I p L 0 F 1 d G 9 S Z W 1 v d m V k Q 2 9 s d W 1 u c z E u e 0 N v b H V t b j E s M H 0 m c X V v d D s s J n F 1 b 3 Q 7 U 2 V j d G l v b j E v V G F i b G U g M C A o M i k v Q X V 0 b 1 J l b W 9 2 Z W R D b 2 x 1 b W 5 z M S 5 7 T m 8 u L D F 9 J n F 1 b 3 Q 7 L C Z x d W 9 0 O 1 N l Y 3 R p b 2 4 x L 1 R h Y m x l I D A g K D I p L 0 F 1 d G 9 S Z W 1 v d m V k Q 2 9 s d W 1 u c z E u e 0 5 h b W U s M n 0 m c X V v d D s s J n F 1 b 3 Q 7 U 2 V j d G l v b j E v V G F i b G U g M C A o M i k v Q X V 0 b 1 J l b W 9 2 Z W R D b 2 x 1 b W 5 z M S 5 7 W X I u L D N 9 J n F 1 b 3 Q 7 L C Z x d W 9 0 O 1 N l Y 3 R p b 2 4 x L 1 R h Y m x l I D A g K D I p L 0 F 1 d G 9 S Z W 1 v d m V k Q 2 9 s d W 1 u c z E u e 0 h 0 L i w 0 f S Z x d W 9 0 O y w m c X V v d D t T Z W N 0 a W 9 u M S 9 U Y W J s Z S A w I C g y K S 9 B d X R v U m V t b 3 Z l Z E N v b H V t b n M x L n t X d C 4 s N X 0 m c X V v d D s s J n F 1 b 3 Q 7 U 2 V j d G l v b j E v V G F i b G U g M C A o M i k v Q X V 0 b 1 J l b W 9 2 Z W R D b 2 x 1 b W 5 z M S 5 7 R E 9 C L D Z 9 J n F 1 b 3 Q 7 L C Z x d W 9 0 O 1 N l Y 3 R p b 2 4 x L 1 R h Y m x l I D A g K D I p L 0 F 1 d G 9 S Z W 1 v d m V k Q 2 9 s d W 1 u c z E u e 0 h v b W V 0 b 3 d u L D d 9 J n F 1 b 3 Q 7 L C Z x d W 9 0 O 1 N l Y 3 R p b 2 4 x L 1 R h Y m x l I D A g K D I p L 0 F 1 d G 9 S Z W 1 v d m V k Q 2 9 s d W 1 u c z E u e 0 x h c 3 Q g V G V h b S w 4 f S Z x d W 9 0 O y w m c X V v d D t T Z W N 0 a W 9 u M S 9 U Y W J s Z S A w I C g y K S 9 B d X R v U m V t b 3 Z l Z E N v b H V t b n M x L n t O S E w g R H J h Z n Q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h Y m x l X z B f X z I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M l Q w M T o w O T o 1 M S 4 1 N D g z N T E w W i I v P j x F b n R y e S B U e X B l P S J G a W x s Q 2 9 s d W 1 u V H l w Z X M i I F Z h b H V l P S J z Q m d Z R 0 J n W U d C Z 1 l H Q m c 9 P S I v P j x F b n R y e S B U e X B l P S J G a W x s Q 2 9 s d W 1 u T m F t Z X M i I F Z h b H V l P S J z W y Z x d W 9 0 O 0 N v b H V t b j E m c X V v d D s s J n F 1 b 3 Q 7 T m 8 u J n F 1 b 3 Q 7 L C Z x d W 9 0 O 0 5 h b W U m c X V v d D s s J n F 1 b 3 Q 7 W X I u J n F 1 b 3 Q 7 L C Z x d W 9 0 O 0 h 0 L i Z x d W 9 0 O y w m c X V v d D t X d C 4 m c X V v d D s s J n F 1 b 3 Q 7 R E 9 C J n F 1 b 3 Q 7 L C Z x d W 9 0 O 0 h v b W V 0 b 3 d u J n F 1 b 3 Q 7 L C Z x d W 9 0 O 0 x h c 3 Q g V G V h b S Z x d W 9 0 O y w m c X V v d D t O S E w g R H J h Z n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V h Y z E z N 2 R m L T E y O T E t N D k y Z S 1 i N D I 2 L W E 1 Z T h h N D Q 0 N D c 3 N i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Q X V 0 b 1 J l b W 9 2 Z W R D b 2 x 1 b W 5 z M S 5 7 Q 2 9 s d W 1 u M S w w f S Z x d W 9 0 O y w m c X V v d D t T Z W N 0 a W 9 u M S 9 U Y W J s Z S A w I C g z K S 9 B d X R v U m V t b 3 Z l Z E N v b H V t b n M x L n t O b y 4 s M X 0 m c X V v d D s s J n F 1 b 3 Q 7 U 2 V j d G l v b j E v V G F i b G U g M C A o M y k v Q X V 0 b 1 J l b W 9 2 Z W R D b 2 x 1 b W 5 z M S 5 7 T m F t Z S w y f S Z x d W 9 0 O y w m c X V v d D t T Z W N 0 a W 9 u M S 9 U Y W J s Z S A w I C g z K S 9 B d X R v U m V t b 3 Z l Z E N v b H V t b n M x L n t Z c i 4 s M 3 0 m c X V v d D s s J n F 1 b 3 Q 7 U 2 V j d G l v b j E v V G F i b G U g M C A o M y k v Q X V 0 b 1 J l b W 9 2 Z W R D b 2 x 1 b W 5 z M S 5 7 S H Q u L D R 9 J n F 1 b 3 Q 7 L C Z x d W 9 0 O 1 N l Y 3 R p b 2 4 x L 1 R h Y m x l I D A g K D M p L 0 F 1 d G 9 S Z W 1 v d m V k Q 2 9 s d W 1 u c z E u e 1 d 0 L i w 1 f S Z x d W 9 0 O y w m c X V v d D t T Z W N 0 a W 9 u M S 9 U Y W J s Z S A w I C g z K S 9 B d X R v U m V t b 3 Z l Z E N v b H V t b n M x L n t E T 0 I s N n 0 m c X V v d D s s J n F 1 b 3 Q 7 U 2 V j d G l v b j E v V G F i b G U g M C A o M y k v Q X V 0 b 1 J l b W 9 2 Z W R D b 2 x 1 b W 5 z M S 5 7 S G 9 t Z X R v d 2 4 s N 3 0 m c X V v d D s s J n F 1 b 3 Q 7 U 2 V j d G l v b j E v V G F i b G U g M C A o M y k v Q X V 0 b 1 J l b W 9 2 Z W R D b 2 x 1 b W 5 z M S 5 7 T G F z d C B U Z W F t L D h 9 J n F 1 b 3 Q 7 L C Z x d W 9 0 O 1 N l Y 3 R p b 2 4 x L 1 R h Y m x l I D A g K D M p L 0 F 1 d G 9 S Z W 1 v d m V k Q 2 9 s d W 1 u c z E u e 0 5 I T C B E c m F m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g M C A o M y k v Q X V 0 b 1 J l b W 9 2 Z W R D b 2 x 1 b W 5 z M S 5 7 Q 2 9 s d W 1 u M S w w f S Z x d W 9 0 O y w m c X V v d D t T Z W N 0 a W 9 u M S 9 U Y W J s Z S A w I C g z K S 9 B d X R v U m V t b 3 Z l Z E N v b H V t b n M x L n t O b y 4 s M X 0 m c X V v d D s s J n F 1 b 3 Q 7 U 2 V j d G l v b j E v V G F i b G U g M C A o M y k v Q X V 0 b 1 J l b W 9 2 Z W R D b 2 x 1 b W 5 z M S 5 7 T m F t Z S w y f S Z x d W 9 0 O y w m c X V v d D t T Z W N 0 a W 9 u M S 9 U Y W J s Z S A w I C g z K S 9 B d X R v U m V t b 3 Z l Z E N v b H V t b n M x L n t Z c i 4 s M 3 0 m c X V v d D s s J n F 1 b 3 Q 7 U 2 V j d G l v b j E v V G F i b G U g M C A o M y k v Q X V 0 b 1 J l b W 9 2 Z W R D b 2 x 1 b W 5 z M S 5 7 S H Q u L D R 9 J n F 1 b 3 Q 7 L C Z x d W 9 0 O 1 N l Y 3 R p b 2 4 x L 1 R h Y m x l I D A g K D M p L 0 F 1 d G 9 S Z W 1 v d m V k Q 2 9 s d W 1 u c z E u e 1 d 0 L i w 1 f S Z x d W 9 0 O y w m c X V v d D t T Z W N 0 a W 9 u M S 9 U Y W J s Z S A w I C g z K S 9 B d X R v U m V t b 3 Z l Z E N v b H V t b n M x L n t E T 0 I s N n 0 m c X V v d D s s J n F 1 b 3 Q 7 U 2 V j d G l v b j E v V G F i b G U g M C A o M y k v Q X V 0 b 1 J l b W 9 2 Z W R D b 2 x 1 b W 5 z M S 5 7 S G 9 t Z X R v d 2 4 s N 3 0 m c X V v d D s s J n F 1 b 3 Q 7 U 2 V j d G l v b j E v V G F i b G U g M C A o M y k v Q X V 0 b 1 J l b W 9 2 Z W R D b 2 x 1 b W 5 z M S 5 7 T G F z d C B U Z W F t L D h 9 J n F 1 b 3 Q 7 L C Z x d W 9 0 O 1 N l Y 3 R p b 2 4 x L 1 R h Y m x l I D A g K D M p L 0 F 1 d G 9 S Z W 1 v d m V k Q 2 9 s d W 1 u c z E u e 0 5 I T C B E c m F m d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V f M F 9 f M y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y V D A x O j E w O j Q 5 L j M x M j E 2 M T B a I i 8 + P E V u d H J 5 I F R 5 c G U 9 I k Z p b G x D b 2 x 1 b W 5 U e X B l c y I g V m F s d W U 9 I n N C Z 1 l H Q m d Z R 0 J n W U d C Z z 0 9 I i 8 + P E V u d H J 5 I F R 5 c G U 9 I k Z p b G x D b 2 x 1 b W 5 O Y W 1 l c y I g V m F s d W U 9 I n N b J n F 1 b 3 Q 7 Q 2 9 s d W 1 u M S Z x d W 9 0 O y w m c X V v d D t O b y 4 m c X V v d D s s J n F 1 b 3 Q 7 T m F t Z S Z x d W 9 0 O y w m c X V v d D t Z c i 4 m c X V v d D s s J n F 1 b 3 Q 7 S H Q u J n F 1 b 3 Q 7 L C Z x d W 9 0 O 1 d 0 L i Z x d W 9 0 O y w m c X V v d D t E T 0 I m c X V v d D s s J n F 1 b 3 Q 7 S G 9 t Z X R v d 2 4 m c X V v d D s s J n F 1 b 3 Q 7 T G F z d C B U Z W F t J n F 1 b 3 Q 7 L C Z x d W 9 0 O 0 5 I T C B E c m F m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J m M m M y Y m E t O T B l O C 0 0 N j R h L W E w M G Y t M T I 4 M G Z m M 2 N k Z G U y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0 K S 9 B d X R v U m V t b 3 Z l Z E N v b H V t b n M x L n t D b 2 x 1 b W 4 x L D B 9 J n F 1 b 3 Q 7 L C Z x d W 9 0 O 1 N l Y 3 R p b 2 4 x L 1 R h Y m x l I D A g K D Q p L 0 F 1 d G 9 S Z W 1 v d m V k Q 2 9 s d W 1 u c z E u e 0 5 v L i w x f S Z x d W 9 0 O y w m c X V v d D t T Z W N 0 a W 9 u M S 9 U Y W J s Z S A w I C g 0 K S 9 B d X R v U m V t b 3 Z l Z E N v b H V t b n M x L n t O Y W 1 l L D J 9 J n F 1 b 3 Q 7 L C Z x d W 9 0 O 1 N l Y 3 R p b 2 4 x L 1 R h Y m x l I D A g K D Q p L 0 F 1 d G 9 S Z W 1 v d m V k Q 2 9 s d W 1 u c z E u e 1 l y L i w z f S Z x d W 9 0 O y w m c X V v d D t T Z W N 0 a W 9 u M S 9 U Y W J s Z S A w I C g 0 K S 9 B d X R v U m V t b 3 Z l Z E N v b H V t b n M x L n t I d C 4 s N H 0 m c X V v d D s s J n F 1 b 3 Q 7 U 2 V j d G l v b j E v V G F i b G U g M C A o N C k v Q X V 0 b 1 J l b W 9 2 Z W R D b 2 x 1 b W 5 z M S 5 7 V 3 Q u L D V 9 J n F 1 b 3 Q 7 L C Z x d W 9 0 O 1 N l Y 3 R p b 2 4 x L 1 R h Y m x l I D A g K D Q p L 0 F 1 d G 9 S Z W 1 v d m V k Q 2 9 s d W 1 u c z E u e 0 R P Q i w 2 f S Z x d W 9 0 O y w m c X V v d D t T Z W N 0 a W 9 u M S 9 U Y W J s Z S A w I C g 0 K S 9 B d X R v U m V t b 3 Z l Z E N v b H V t b n M x L n t I b 2 1 l d G 9 3 b i w 3 f S Z x d W 9 0 O y w m c X V v d D t T Z W N 0 a W 9 u M S 9 U Y W J s Z S A w I C g 0 K S 9 B d X R v U m V t b 3 Z l Z E N v b H V t b n M x L n t M Y X N 0 I F R l Y W 0 s O H 0 m c X V v d D s s J n F 1 b 3 Q 7 U 2 V j d G l v b j E v V G F i b G U g M C A o N C k v Q X V 0 b 1 J l b W 9 2 Z W R D b 2 x 1 b W 5 z M S 5 7 T k h M I E R y Y W Z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S A w I C g 0 K S 9 B d X R v U m V t b 3 Z l Z E N v b H V t b n M x L n t D b 2 x 1 b W 4 x L D B 9 J n F 1 b 3 Q 7 L C Z x d W 9 0 O 1 N l Y 3 R p b 2 4 x L 1 R h Y m x l I D A g K D Q p L 0 F 1 d G 9 S Z W 1 v d m V k Q 2 9 s d W 1 u c z E u e 0 5 v L i w x f S Z x d W 9 0 O y w m c X V v d D t T Z W N 0 a W 9 u M S 9 U Y W J s Z S A w I C g 0 K S 9 B d X R v U m V t b 3 Z l Z E N v b H V t b n M x L n t O Y W 1 l L D J 9 J n F 1 b 3 Q 7 L C Z x d W 9 0 O 1 N l Y 3 R p b 2 4 x L 1 R h Y m x l I D A g K D Q p L 0 F 1 d G 9 S Z W 1 v d m V k Q 2 9 s d W 1 u c z E u e 1 l y L i w z f S Z x d W 9 0 O y w m c X V v d D t T Z W N 0 a W 9 u M S 9 U Y W J s Z S A w I C g 0 K S 9 B d X R v U m V t b 3 Z l Z E N v b H V t b n M x L n t I d C 4 s N H 0 m c X V v d D s s J n F 1 b 3 Q 7 U 2 V j d G l v b j E v V G F i b G U g M C A o N C k v Q X V 0 b 1 J l b W 9 2 Z W R D b 2 x 1 b W 5 z M S 5 7 V 3 Q u L D V 9 J n F 1 b 3 Q 7 L C Z x d W 9 0 O 1 N l Y 3 R p b 2 4 x L 1 R h Y m x l I D A g K D Q p L 0 F 1 d G 9 S Z W 1 v d m V k Q 2 9 s d W 1 u c z E u e 0 R P Q i w 2 f S Z x d W 9 0 O y w m c X V v d D t T Z W N 0 a W 9 u M S 9 U Y W J s Z S A w I C g 0 K S 9 B d X R v U m V t b 3 Z l Z E N v b H V t b n M x L n t I b 2 1 l d G 9 3 b i w 3 f S Z x d W 9 0 O y w m c X V v d D t T Z W N 0 a W 9 u M S 9 U Y W J s Z S A w I C g 0 K S 9 B d X R v U m V t b 3 Z l Z E N v b H V t b n M x L n t M Y X N 0 I F R l Y W 0 s O H 0 m c X V v d D s s J n F 1 b 3 Q 7 U 2 V j d G l v b j E v V G F i b G U g M C A o N C k v Q X V 0 b 1 J l b W 9 2 Z W R D b 2 x 1 b W 5 z M S 5 7 T k h M I E R y Y W Z 0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U Y W J s Z V 8 w X 1 8 0 I i 8 + P C 9 T d G F i b G V F b n R y a W V z P j w v S X R l b T 4 8 S X R l b T 4 8 S X R l b U x v Y 2 F 0 a W 9 u P j x J d G V t V H l w Z T 5 G b 3 J t d W x h P C 9 J d G V t V H l w Z T 4 8 S X R l b V B h d G g + U 2 V j d G l v b j E v M j A y M y V F M i U 4 M C U 5 M T I 0 J T I w T W l j a G l n Y W 4 l M j B T d G F 0 Z S U y M F N j a G V k d W x l J T J G U m V z d W x 0 c y U y M C U y M C U y M C U y M F J l Y 2 9 y Z C U z Q S U y M D E y L T Q t M i U y M C g w L T E l M j B P V C k l M j A o N y 0 x L T I l M j B C a W c l M j B U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y V D A z O j A y O j U 0 L j c 2 M T Y z N j J a I i 8 + P E V u d H J 5 I F R 5 c G U 9 I k Z p b G x D b 2 x 1 b W 5 U e X B l c y I g V m F s d W U 9 I n N C Z 1 l H Q m d Z R 0 J n W U d C Z 1 l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o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W Z i Y j M w M j c t Y z J l M i 0 0 Z m I 5 L T k 4 Y 2 I t N G Q 4 Z m V h N j k 3 M 2 M 4 I i 8 + P E V u d H J 5 I F R 5 c G U 9 I l J l b G F 0 a W 9 u c 2 h p c E l u Z m 9 D b 2 5 0 Y W l u Z X I i I F Z h b H V l P S J z e y Z x d W 9 0 O 2 N v b H V t b k N v d W 5 0 J n F 1 b 3 Q 7 O j k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S w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i w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y w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C w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S w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i w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y w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C w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S w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A s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x L D E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I s M T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y w x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0 L D E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U s M T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i w x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3 L D E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g s M T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O S w x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w L D E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E s M j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i w y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z L D I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Q s M j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S w y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2 L D I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c s M j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O C w y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5 L D I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A s M j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S w z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y L D M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M s M z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C w z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1 L D M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Y s M z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y w z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4 L D M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k s M z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C w z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x L D Q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I s N D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y w 0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0 L D Q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U s N D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i w 0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3 L D Q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g s N D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O S w 0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w L D Q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E s N T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i w 1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z L D U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Q s N T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S w 1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2 L D U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c s N T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O C w 1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5 L D U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A s N T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S w 2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y L D Y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M s N j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C w 2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1 L D Y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Y s N j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y w 2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4 L D Y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k s N j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C w 2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x L D c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I s N z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y w 3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0 L D c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U s N z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i w 3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3 L D c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g s N z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O S w 3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w L D c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E s O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i w 4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z L D g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Q s O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S w 4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2 L D g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c s O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O C w 4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5 L D g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A s O D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S w 5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y L D k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M s O T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C w 5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1 L D k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Y s O T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y w 5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4 L D k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k s O T h 9 J n F 1 b 3 Q 7 X S w m c X V v d D t D b 2 x 1 b W 5 D b 3 V u d C Z x d W 9 0 O z o 5 O S w m c X V v d D t L Z X l D b 2 x 1 b W 5 O Y W 1 l c y Z x d W 9 0 O z p b X S w m c X V v d D t D b 2 x 1 b W 5 J Z G V u d G l 0 a W V z J n F 1 b 3 Q 7 O l s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S w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i w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y w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C w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S w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i w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y w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C w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S w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A s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x L D E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I s M T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y w x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0 L D E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U s M T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i w x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3 L D E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g s M T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O S w x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w L D E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E s M j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i w y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z L D I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Q s M j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S w y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2 L D I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c s M j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O C w y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5 L D I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A s M j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S w z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y L D M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M s M z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C w z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1 L D M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Y s M z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y w z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4 L D M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k s M z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C w z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x L D Q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I s N D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y w 0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0 L D Q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U s N D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i w 0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3 L D Q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g s N D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O S w 0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w L D Q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E s N T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i w 1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z L D U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Q s N T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S w 1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2 L D U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c s N T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O C w 1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5 L D U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A s N T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S w 2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y L D Y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M s N j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C w 2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1 L D Y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Y s N j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y w 2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4 L D Y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k s N j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C w 2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x L D c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I s N z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y w 3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0 L D c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U s N z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i w 3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3 L D c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g s N z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O S w 3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w L D c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E s O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i w 4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z L D g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Q s O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S w 4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2 L D g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c s O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O C w 4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5 L D g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A s O D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S w 5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y L D k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M s O T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C w 5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1 L D k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Y s O T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y w 5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4 L D k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k s O T h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M j A y M 1 8 y N F 9 N a W N o a W d h b l 9 T d G F 0 Z V 9 T Y 2 h l Z H V s Z V 9 S Z X N 1 b H R z X 1 9 f X 1 J l Y 2 9 y Z F 9 f M T J f N F 8 y X 1 8 w X z F f T 1 R f X 1 8 3 X z F f M l 9 C a W d f V G U i L z 4 8 L 1 N 0 Y W J s Z U V u d H J p Z X M + P C 9 J d G V t P j x J d G V t P j x J d G V t T G 9 j Y X R p b 2 4 + P E l 0 Z W 1 U e X B l P k Z v c m 1 1 b G E 8 L 0 l 0 Z W 1 U e X B l P j x J d G V t U G F 0 a D 5 T Z W N 0 a W 9 u M S 8 y M D I z J U U y J T g w J T k x M j Q l M j B B b G F z a 2 E l M j B T Y 2 h l Z H V s Z S U y R l J l c 3 V s d H M l M j A l M j A l M j A l M j B S Z W N v c m Q l M 0 E l M j A 4 L T U t M S U y M C g w L T A l M j B P V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M l Q w M z o x N j o y N C 4 z M D I 4 O D A y W i I v P j x F b n R y e S B U e X B l P S J G a W x s Q 2 9 s d W 1 u V H l w Z X M i I F Z h b H V l P S J z Q m d Z R 0 J n W U d C Z 1 l H Q m d Z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h i Z j d h N z M 0 L W Q x Z m Y t N D h h N i 1 h Y j V i L T k x Z m F l Z G J m N T I y M i I v P j x F b n R y e S B U e X B l P S J S Z W x h d G l v b n N o a X B J b m Z v Q 2 9 u d G F p b m V y I i B W Y W x 1 Z T 0 i c 3 s m c X V v d D t j b 2 x 1 b W 5 D b 3 V u d C Z x d W 9 0 O z o 5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L D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i w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s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L D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S w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s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L D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C w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s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C w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x L D E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y L D E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z L D E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0 L D E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1 L D E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2 L D E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3 L D E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4 L D E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5 L D E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w L D E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x L D I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y L D I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z L D I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0 L D I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1 L D I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2 L D I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3 L D I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4 L D I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5 L D I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w L D I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x L D M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y L D M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z L D M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0 L D M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1 L D M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2 L D M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3 L D M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4 L D M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5 L D M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w L D M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x L D Q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y L D Q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z L D Q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0 L D Q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1 L D Q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2 L D Q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3 L D Q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4 L D Q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5 L D Q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w L D Q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x L D U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y L D U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z L D U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0 L D U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1 L D U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2 L D U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3 L D U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4 L D U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5 L D U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w L D U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x L D Y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y L D Y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z L D Y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0 L D Y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1 L D Y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2 L D Y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3 L D Y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4 L D Y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5 L D Y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w L D Y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x L D c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y L D c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z L D c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0 L D c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1 L D c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2 L D c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3 L D c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4 L D c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5 L D c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w L D c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x L D g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y L D g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z L D g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0 L D g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1 L D g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2 L D g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3 L D g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4 L D g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5 L D g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w L D g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x L D k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y L D k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z L D k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0 L D k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1 L D k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2 L D k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3 L D k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4 L D k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5 L D k 4 f S Z x d W 9 0 O 1 0 s J n F 1 b 3 Q 7 Q 2 9 s d W 1 u Q 2 9 1 b n Q m c X V v d D s 6 O T k s J n F 1 b 3 Q 7 S 2 V 5 Q 2 9 s d W 1 u T m F t Z X M m c X V v d D s 6 W 1 0 s J n F 1 b 3 Q 7 Q 2 9 s d W 1 u S W R l b n R p d G l l c y Z x d W 9 0 O z p b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L D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i w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s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L D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S w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s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L D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C w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s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C w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x L D E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y L D E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z L D E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0 L D E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1 L D E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2 L D E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3 L D E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4 L D E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5 L D E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w L D E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x L D I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y L D I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z L D I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0 L D I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1 L D I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2 L D I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3 L D I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4 L D I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5 L D I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w L D I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x L D M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y L D M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z L D M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0 L D M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1 L D M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2 L D M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3 L D M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4 L D M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5 L D M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w L D M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x L D Q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y L D Q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z L D Q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0 L D Q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1 L D Q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2 L D Q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3 L D Q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4 L D Q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5 L D Q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w L D Q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x L D U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y L D U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z L D U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0 L D U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1 L D U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2 L D U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3 L D U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4 L D U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5 L D U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w L D U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x L D Y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y L D Y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z L D Y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0 L D Y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1 L D Y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2 L D Y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3 L D Y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4 L D Y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5 L D Y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w L D Y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x L D c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y L D c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z L D c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0 L D c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1 L D c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2 L D c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3 L D c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4 L D c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5 L D c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w L D c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x L D g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y L D g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z L D g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0 L D g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1 L D g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2 L D g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3 L D g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4 L D g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5 L D g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w L D g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x L D k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y L D k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z L D k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0 L D k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1 L D k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2 L D k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3 L D k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4 L D k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5 L D k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I w M j N f M j R f Q W x h c 2 t h X 1 N j a G V k d W x l X 1 J l c 3 V s d H N f X 1 9 f U m V j b 3 J k X 1 8 4 X z V f M V 9 f M F 8 w X 0 9 U I i 8 + P C 9 T d G F i b G V F b n R y a W V z P j w v S X R l b T 4 8 S X R l b T 4 8 S X R l b U x v Y 2 F 0 a W 9 u P j x J d G V t V H l w Z T 5 G b 3 J t d W x h P C 9 J d G V t V H l w Z T 4 8 S X R l b V B h d G g + U 2 V j d G l v b j E v M j A y M y V F M i U 4 M C U 5 M T I 0 J T I w T W l j a G l n Y W 4 l M j B U Z W N o J T I w U 2 N o Z W R 1 b G U l M k Z S Z X N 1 b H R z J T I w J T I w J T I w J T I w U m V j b 3 J k J T N B J T I w O C 0 4 L T M l M j A o M i 0 y J T I w T 1 Q p J T I w K D Y t N C 0 w J T I w Q 0 N I Q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M l Q w M z o y M j o y N i 4 3 M T M y N T E 0 W i I v P j x F b n R y e S B U e X B l P S J G a W x s Q 2 9 s d W 1 u V H l w Z X M i I F Z h b H V l P S J z Q m d Z R 0 J n W U d C Z 1 l H Q m d Z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5 N z E z N j I 5 L T Y 5 N D Q t N D Y 5 M S 0 5 N T V j L W E x Y j Z m O W E 5 O D R j Y i I v P j x F b n R y e S B U e X B l P S J S Z W x h d G l v b n N o a X B J b m Z v Q 2 9 u d G F p b m V y I i B W Y W x 1 Z T 0 i c 3 s m c X V v d D t j b 2 x 1 b W 5 D b 3 V u d C Z x d W 9 0 O z o 5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s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s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s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s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s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s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s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s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s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w L D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S w x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y L D E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M s M T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C w x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1 L D E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Y s M T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y w x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4 L D E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k s M T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C w x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x L D I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I s M j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y w y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0 L D I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U s M j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i w y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3 L D I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g s M j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O S w y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w L D I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E s M z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i w z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z L D M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Q s M z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S w z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2 L D M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c s M z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O C w z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5 L D M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A s M z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S w 0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y L D Q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M s N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C w 0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1 L D Q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Y s N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y w 0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4 L D Q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k s N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C w 0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x L D U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I s N T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y w 1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0 L D U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U s N T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i w 1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3 L D U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g s N T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O S w 1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w L D U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E s N j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i w 2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z L D Y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Q s N j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S w 2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2 L D Y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c s N j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O C w 2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5 L D Y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A s N j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S w 3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y L D c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M s N z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C w 3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1 L D c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Y s N z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y w 3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4 L D c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k s N z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C w 3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x L D g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I s O D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y w 4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0 L D g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U s O D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i w 4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3 L D g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g s O D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O S w 4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w L D g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E s O T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i w 5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z L D k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Q s O T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S w 5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2 L D k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c s O T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O C w 5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5 L D k 4 f S Z x d W 9 0 O 1 0 s J n F 1 b 3 Q 7 Q 2 9 s d W 1 u Q 2 9 1 b n Q m c X V v d D s 6 O T k s J n F 1 b 3 Q 7 S 2 V 5 Q 2 9 s d W 1 u T m F t Z X M m c X V v d D s 6 W 1 0 s J n F 1 b 3 Q 7 Q 2 9 s d W 1 u S W R l b n R p d G l l c y Z x d W 9 0 O z p b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s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s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s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s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s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s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s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s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s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w L D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S w x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y L D E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M s M T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C w x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1 L D E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Y s M T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y w x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4 L D E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k s M T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C w x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x L D I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I s M j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y w y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0 L D I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U s M j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i w y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3 L D I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g s M j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O S w y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w L D I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E s M z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i w z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z L D M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Q s M z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S w z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2 L D M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c s M z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O C w z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5 L D M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A s M z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S w 0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y L D Q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M s N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C w 0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1 L D Q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Y s N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y w 0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4 L D Q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k s N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C w 0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x L D U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I s N T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y w 1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0 L D U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U s N T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i w 1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3 L D U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g s N T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O S w 1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w L D U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E s N j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i w 2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z L D Y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Q s N j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S w 2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2 L D Y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c s N j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O C w 2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5 L D Y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A s N j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S w 3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y L D c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M s N z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C w 3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1 L D c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Y s N z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y w 3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4 L D c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k s N z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C w 3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x L D g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I s O D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y w 4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0 L D g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U s O D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i w 4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3 L D g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g s O D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O S w 4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w L D g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E s O T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i w 5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z L D k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Q s O T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S w 5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2 L D k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c s O T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O C w 5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5 L D k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I w M j N f M j R f T W l j a G l n Y W 5 f V G V j a F 9 T Y 2 h l Z H V s Z V 9 S Z X N 1 b H R z X 1 9 f X 1 J l Y 2 9 y Z F 9 f O F 8 4 X z N f X z J f M l 9 P V F 9 f X z Z f N F 8 w X 0 N D S E E i L z 4 8 L 1 N 0 Y W J s Z U V u d H J p Z X M + P C 9 J d G V t P j x J d G V t P j x J d G V t T G 9 j Y X R p b 2 4 + P E l 0 Z W 1 U e X B l P k Z v c m 1 1 b G E 8 L 0 l 0 Z W 1 U e X B l P j x J d G V t U G F 0 a D 5 T Z W N 0 a W 9 u M S 8 y M D I z J U U y J T g w J T k x M j Q l M j B G Z X J y a X M l M j B T d G F 0 Z S U y M F N j a G V k d W x l J T J G U m V z d W x 0 c y U y M C U y M C U y M C U y M F J l Y 2 9 y Z C U z Q S U y M D U t M T A t M S U y M C g 0 L T E l M j B P V C k l M j A o M y 0 3 L T A l M j B D Q 0 h B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y V D A z O j I 3 O j U 2 L j U x O T Y x O D h a I i 8 + P E V u d H J 5 I F R 5 c G U 9 I k Z p b G x D b 2 x 1 b W 5 U e X B l c y I g V m F s d W U 9 I n N C Z 1 l H Q m d Z R 0 J n W U d C Z 1 l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o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W F i O G M 0 Y T g t M G V i N y 0 0 N T V m L T l h Y z A t O D k 2 N j V m N W M 3 M j k x I i 8 + P E V u d H J 5 I F R 5 c G U 9 I l J l b G F 0 a W 9 u c 2 h p c E l u Z m 9 D b 2 5 0 Y W l u Z X I i I F Z h b H V l P S J z e y Z x d W 9 0 O 2 N v b H V t b k N v d W 5 0 J n F 1 b 3 Q 7 O j k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S w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i w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y w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C w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S w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i w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y w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C w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S w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A s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x L D E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I s M T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y w x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0 L D E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U s M T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i w x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3 L D E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g s M T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O S w x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w L D E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E s M j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i w y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z L D I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Q s M j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S w y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2 L D I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c s M j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O C w y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5 L D I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A s M j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S w z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y L D M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M s M z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C w z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1 L D M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Y s M z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y w z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4 L D M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k s M z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C w z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x L D Q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I s N D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y w 0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0 L D Q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U s N D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i w 0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3 L D Q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g s N D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O S w 0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w L D Q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E s N T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i w 1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z L D U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Q s N T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S w 1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2 L D U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c s N T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O C w 1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5 L D U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A s N T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S w 2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y L D Y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M s N j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C w 2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1 L D Y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Y s N j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y w 2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4 L D Y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k s N j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C w 2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x L D c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I s N z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y w 3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0 L D c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U s N z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i w 3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3 L D c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g s N z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O S w 3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w L D c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E s O D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i w 4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z L D g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Q s O D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S w 4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2 L D g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c s O D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O C w 4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5 L D g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A s O D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S w 5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y L D k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M s O T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C w 5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1 L D k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Y s O T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y w 5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4 L D k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k s O T h 9 J n F 1 b 3 Q 7 X S w m c X V v d D t D b 2 x 1 b W 5 D b 3 V u d C Z x d W 9 0 O z o 5 O S w m c X V v d D t L Z X l D b 2 x 1 b W 5 O Y W 1 l c y Z x d W 9 0 O z p b X S w m c X V v d D t D b 2 x 1 b W 5 J Z G V u d G l 0 a W V z J n F 1 b 3 Q 7 O l s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S w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i w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y w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C w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S w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i w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y w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C w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S w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A s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x L D E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I s M T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y w x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0 L D E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U s M T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i w x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3 L D E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g s M T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O S w x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w L D E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E s M j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i w y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z L D I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Q s M j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S w y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2 L D I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c s M j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O C w y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5 L D I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A s M j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S w z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y L D M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M s M z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C w z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1 L D M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Y s M z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y w z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4 L D M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k s M z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C w z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x L D Q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I s N D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y w 0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0 L D Q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U s N D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i w 0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3 L D Q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g s N D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O S w 0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w L D Q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E s N T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i w 1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z L D U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Q s N T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S w 1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2 L D U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c s N T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O C w 1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5 L D U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A s N T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S w 2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y L D Y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M s N j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C w 2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1 L D Y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Y s N j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y w 2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4 L D Y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k s N j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C w 2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x L D c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I s N z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y w 3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0 L D c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U s N z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i w 3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3 L D c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g s N z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O S w 3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w L D c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E s O D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i w 4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z L D g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Q s O D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S w 4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2 L D g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c s O D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O C w 4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5 L D g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A s O D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S w 5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y L D k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M s O T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C w 5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1 L D k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Y s O T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y w 5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4 L D k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k s O T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M j A y M 1 8 y N F 9 G Z X J y a X N f U 3 R h d G V f U 2 N o Z W R 1 b G V f U m V z d W x 0 c 1 9 f X 1 9 S Z W N v c m R f X z V f M T B f M V 9 f N F 8 x X 0 9 U X 1 9 f M 1 8 3 X z B f Q 0 N I Q S I v P j w v U 3 R h Y m x l R W 5 0 c m l l c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V U M T c 6 M T I 6 N T c u N D U 5 N D Y 5 M 1 o i L z 4 8 R W 5 0 c n k g V H l w Z T 0 i R m l s b E N v b H V t b l R 5 c G V z I i B W Y W x 1 Z T 0 i c 0 F 3 W U d C Z 1 l H I i 8 + P E V u d H J 5 I F R 5 c G U 9 I k Z p b G x D b 2 x 1 b W 5 O Y W 1 l c y I g V m F s d W U 9 I n N b J n F 1 b 3 Q 7 U 2 V h c 2 9 u J n F 1 b 3 Q 7 L C Z x d W 9 0 O 0 N o Y W 1 w a W 9 u J n F 1 b 3 Q 7 L C Z x d W 9 0 O 1 J 1 b m 5 l c i 1 1 c C Z x d W 9 0 O y w m c X V v d D t U a G l y Z C B w b G F j Z S Z x d W 9 0 O y w m c X V v d D t G b 3 V y d G g g c G x h Y 2 U m c X V v d D s s J n F 1 b 3 Q 7 S m F j a y B U b 2 1 w a 2 l u c y B U c m 9 w a H k g K E 1 W U C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x N T R l N G V l L T N m O T I t N G N l M C 1 h Z T U x L T U y N m R i N j c 2 O T c 2 O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F y b H k g c m V z d W x 0 c 1 t l Z G l 0 X S A o M i k v Q X V 0 b 1 J l b W 9 2 Z W R D b 2 x 1 b W 5 z M S 5 7 U 2 V h c 2 9 u L D B 9 J n F 1 b 3 Q 7 L C Z x d W 9 0 O 1 N l Y 3 R p b 2 4 x L 1 l l Y X J s e S B y Z X N 1 b H R z W 2 V k a X R d I C g y K S 9 B d X R v U m V t b 3 Z l Z E N v b H V t b n M x L n t D a G F t c G l v b i w x f S Z x d W 9 0 O y w m c X V v d D t T Z W N 0 a W 9 u M S 9 Z Z W F y b H k g c m V z d W x 0 c 1 t l Z G l 0 X S A o M i k v Q X V 0 b 1 J l b W 9 2 Z W R D b 2 x 1 b W 5 z M S 5 7 U n V u b m V y L X V w L D J 9 J n F 1 b 3 Q 7 L C Z x d W 9 0 O 1 N l Y 3 R p b 2 4 x L 1 l l Y X J s e S B y Z X N 1 b H R z W 2 V k a X R d I C g y K S 9 B d X R v U m V t b 3 Z l Z E N v b H V t b n M x L n t U a G l y Z C B w b G F j Z S w z f S Z x d W 9 0 O y w m c X V v d D t T Z W N 0 a W 9 u M S 9 Z Z W F y b H k g c m V z d W x 0 c 1 t l Z G l 0 X S A o M i k v Q X V 0 b 1 J l b W 9 2 Z W R D b 2 x 1 b W 5 z M S 5 7 R m 9 1 c n R o I H B s Y W N l L D R 9 J n F 1 b 3 Q 7 L C Z x d W 9 0 O 1 N l Y 3 R p b 2 4 x L 1 l l Y X J s e S B y Z X N 1 b H R z W 2 V k a X R d I C g y K S 9 B d X R v U m V t b 3 Z l Z E N v b H V t b n M x L n t K Y W N r I F R v b X B r a W 5 z I F R y b 3 B o e S A o T V Z Q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Z W F y b H k g c m V z d W x 0 c 1 t l Z G l 0 X S A o M i k v Q X V 0 b 1 J l b W 9 2 Z W R D b 2 x 1 b W 5 z M S 5 7 U 2 V h c 2 9 u L D B 9 J n F 1 b 3 Q 7 L C Z x d W 9 0 O 1 N l Y 3 R p b 2 4 x L 1 l l Y X J s e S B y Z X N 1 b H R z W 2 V k a X R d I C g y K S 9 B d X R v U m V t b 3 Z l Z E N v b H V t b n M x L n t D a G F t c G l v b i w x f S Z x d W 9 0 O y w m c X V v d D t T Z W N 0 a W 9 u M S 9 Z Z W F y b H k g c m V z d W x 0 c 1 t l Z G l 0 X S A o M i k v Q X V 0 b 1 J l b W 9 2 Z W R D b 2 x 1 b W 5 z M S 5 7 U n V u b m V y L X V w L D J 9 J n F 1 b 3 Q 7 L C Z x d W 9 0 O 1 N l Y 3 R p b 2 4 x L 1 l l Y X J s e S B y Z X N 1 b H R z W 2 V k a X R d I C g y K S 9 B d X R v U m V t b 3 Z l Z E N v b H V t b n M x L n t U a G l y Z C B w b G F j Z S w z f S Z x d W 9 0 O y w m c X V v d D t T Z W N 0 a W 9 u M S 9 Z Z W F y b H k g c m V z d W x 0 c 1 t l Z G l 0 X S A o M i k v Q X V 0 b 1 J l b W 9 2 Z W R D b 2 x 1 b W 5 z M S 5 7 R m 9 1 c n R o I H B s Y W N l L D R 9 J n F 1 b 3 Q 7 L C Z x d W 9 0 O 1 N l Y 3 R p b 2 4 x L 1 l l Y X J s e S B y Z X N 1 b H R z W 2 V k a X R d I C g y K S 9 B d X R v U m V t b 3 Z l Z E N v b H V t b n M x L n t K Y W N r I F R v b X B r a W 5 z I F R y b 3 B o e S A o T V Z Q K S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N V Q x N z o x M j o 1 N y 4 0 N T k 0 N j k z W i I v P j x F b n R y e S B U e X B l P S J G a W x s Q 2 9 s d W 1 u V H l w Z X M i I F Z h b H V l P S J z Q X d Z R 0 J n W U c i L z 4 8 R W 5 0 c n k g V H l w Z T 0 i R m l s b E N v b H V t b k 5 h b W V z I i B W Y W x 1 Z T 0 i c 1 s m c X V v d D t T Z W F z b 2 4 m c X V v d D s s J n F 1 b 3 Q 7 Q 2 h h b X B p b 2 4 m c X V v d D s s J n F 1 b 3 Q 7 U n V u b m V y L X V w J n F 1 b 3 Q 7 L C Z x d W 9 0 O 1 R o a X J k I H B s Y W N l J n F 1 b 3 Q 7 L C Z x d W 9 0 O 0 Z v d X J 0 a C B w b G F j Z S Z x d W 9 0 O y w m c X V v d D t K Y W N r I F R v b X B r a W 5 z I F R y b 3 B o e S A o T V Z Q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h m Z W Q 1 Y z M t Y j I z N i 0 0 Y j d i L T l l N 2 M t N G I 0 Y 2 I 1 M D B j Y T A 5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l Y X J s e S B y Z X N 1 b H R z W 2 V k a X R d I C g y K S 9 B d X R v U m V t b 3 Z l Z E N v b H V t b n M x L n t T Z W F z b 2 4 s M H 0 m c X V v d D s s J n F 1 b 3 Q 7 U 2 V j d G l v b j E v W W V h c m x 5 I H J l c 3 V s d H N b Z W R p d F 0 g K D I p L 0 F 1 d G 9 S Z W 1 v d m V k Q 2 9 s d W 1 u c z E u e 0 N o Y W 1 w a W 9 u L D F 9 J n F 1 b 3 Q 7 L C Z x d W 9 0 O 1 N l Y 3 R p b 2 4 x L 1 l l Y X J s e S B y Z X N 1 b H R z W 2 V k a X R d I C g y K S 9 B d X R v U m V t b 3 Z l Z E N v b H V t b n M x L n t S d W 5 u Z X I t d X A s M n 0 m c X V v d D s s J n F 1 b 3 Q 7 U 2 V j d G l v b j E v W W V h c m x 5 I H J l c 3 V s d H N b Z W R p d F 0 g K D I p L 0 F 1 d G 9 S Z W 1 v d m V k Q 2 9 s d W 1 u c z E u e 1 R o a X J k I H B s Y W N l L D N 9 J n F 1 b 3 Q 7 L C Z x d W 9 0 O 1 N l Y 3 R p b 2 4 x L 1 l l Y X J s e S B y Z X N 1 b H R z W 2 V k a X R d I C g y K S 9 B d X R v U m V t b 3 Z l Z E N v b H V t b n M x L n t G b 3 V y d G g g c G x h Y 2 U s N H 0 m c X V v d D s s J n F 1 b 3 Q 7 U 2 V j d G l v b j E v W W V h c m x 5 I H J l c 3 V s d H N b Z W R p d F 0 g K D I p L 0 F 1 d G 9 S Z W 1 v d m V k Q 2 9 s d W 1 u c z E u e 0 p h Y 2 s g V G 9 t c G t p b n M g V H J v c G h 5 I C h N V l A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l l Y X J s e S B y Z X N 1 b H R z W 2 V k a X R d I C g y K S 9 B d X R v U m V t b 3 Z l Z E N v b H V t b n M x L n t T Z W F z b 2 4 s M H 0 m c X V v d D s s J n F 1 b 3 Q 7 U 2 V j d G l v b j E v W W V h c m x 5 I H J l c 3 V s d H N b Z W R p d F 0 g K D I p L 0 F 1 d G 9 S Z W 1 v d m V k Q 2 9 s d W 1 u c z E u e 0 N o Y W 1 w a W 9 u L D F 9 J n F 1 b 3 Q 7 L C Z x d W 9 0 O 1 N l Y 3 R p b 2 4 x L 1 l l Y X J s e S B y Z X N 1 b H R z W 2 V k a X R d I C g y K S 9 B d X R v U m V t b 3 Z l Z E N v b H V t b n M x L n t S d W 5 u Z X I t d X A s M n 0 m c X V v d D s s J n F 1 b 3 Q 7 U 2 V j d G l v b j E v W W V h c m x 5 I H J l c 3 V s d H N b Z W R p d F 0 g K D I p L 0 F 1 d G 9 S Z W 1 v d m V k Q 2 9 s d W 1 u c z E u e 1 R o a X J k I H B s Y W N l L D N 9 J n F 1 b 3 Q 7 L C Z x d W 9 0 O 1 N l Y 3 R p b 2 4 x L 1 l l Y X J s e S B y Z X N 1 b H R z W 2 V k a X R d I C g y K S 9 B d X R v U m V t b 3 Z l Z E N v b H V t b n M x L n t G b 3 V y d G g g c G x h Y 2 U s N H 0 m c X V v d D s s J n F 1 b 3 Q 7 U 2 V j d G l v b j E v W W V h c m x 5 I H J l c 3 V s d H N b Z W R p d F 0 g K D I p L 0 F 1 d G 9 S Z W 1 v d m V k Q 2 9 s d W 1 u c z E u e 0 p h Y 2 s g V G 9 t c G t p b n M g V H J v c G h 5 I C h N V l A p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Z Z W F y b H l f c m V z d W x 0 c 1 9 l Z G l 0 X 1 9 f M i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2 V D E 3 O j M 1 O j E 3 L j E 0 M D A 0 O T d a I i 8 + P E V u d H J 5 I F R 5 c G U 9 I k Z p b G x D b 2 x 1 b W 5 U e X B l c y I g V m F s d W U 9 I n N C Z 0 1 H Q X d N R E F 3 V U R C U V V G Q X d N R k F 3 V U Z C U V V G Q l F Z R i I v P j x F b n R y e S B U e X B l P S J G a W x s Q 2 9 s d W 1 u T m F t Z X M i I F Z h b H V l P S J z W y Z x d W 9 0 O 0 h l Y W R l c i Z x d W 9 0 O y w m c X V v d D t S a y Z x d W 9 0 O y w m c X V v d D t U Z W F t J n F 1 b 3 Q 7 L C Z x d W 9 0 O 0 d Q J n F 1 b 3 Q 7 L C Z x d W 9 0 O 0 c m c X V v d D s s J n F 1 b 3 Q 7 R 0 E m c X V v d D s s J n F 1 b 3 Q 7 U 2 g m c X V v d D s s J n F 1 b 3 Q 7 U 2 g l J n F 1 b 3 Q 7 L C Z x d W 9 0 O 1 N o Q S Z x d W 9 0 O y w m c X V v d D t T V i U m c X V v d D s s J n F 1 b 3 Q 7 U F A l J n F 1 b 3 Q 7 L C Z x d W 9 0 O 1 B L J S Z x d W 9 0 O y w m c X V v d D t T S E c m c X V v d D s s J n F 1 b 3 Q 7 U 0 h H Q S Z x d W 9 0 O y w m c X V v d D t G T y U m c X V v d D s s J n F 1 b 3 Q 7 U E l N J n F 1 b 3 Q 7 L C Z x d W 9 0 O 0 c v R y Z x d W 9 0 O y w m c X V v d D t H Q S 9 H J n F 1 b 3 Q 7 L C Z x d W 9 0 O 1 M v R y Z x d W 9 0 O y w m c X V v d D t T Q S 9 H J n F 1 b 3 Q 7 L C Z x d W 9 0 O 1 B J T S 9 H J n F 1 b 3 Q 7 L C Z x d W 9 0 O 0 F n Z S Z x d W 9 0 O y w m c X V v d D t I d C Z x d W 9 0 O y w m c X V v d D t X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Z i Z j A 3 Z T g t O G V j O S 0 0 Z D Z i L W F j Z T Y t O D d i Z G Y x M j Q 5 M W Q w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1 K S 9 B d X R v U m V t b 3 Z l Z E N v b H V t b n M x L n t I Z W F k Z X I s M H 0 m c X V v d D s s J n F 1 b 3 Q 7 U 2 V j d G l v b j E v V G F i b G U g M C A o N S k v Q X V 0 b 1 J l b W 9 2 Z W R D b 2 x 1 b W 5 z M S 5 7 U m s s M X 0 m c X V v d D s s J n F 1 b 3 Q 7 U 2 V j d G l v b j E v V G F i b G U g M C A o N S k v Q X V 0 b 1 J l b W 9 2 Z W R D b 2 x 1 b W 5 z M S 5 7 V G V h b S w y f S Z x d W 9 0 O y w m c X V v d D t T Z W N 0 a W 9 u M S 9 U Y W J s Z S A w I C g 1 K S 9 B d X R v U m V t b 3 Z l Z E N v b H V t b n M x L n t H U C w z f S Z x d W 9 0 O y w m c X V v d D t T Z W N 0 a W 9 u M S 9 U Y W J s Z S A w I C g 1 K S 9 B d X R v U m V t b 3 Z l Z E N v b H V t b n M x L n t H L D R 9 J n F 1 b 3 Q 7 L C Z x d W 9 0 O 1 N l Y 3 R p b 2 4 x L 1 R h Y m x l I D A g K D U p L 0 F 1 d G 9 S Z W 1 v d m V k Q 2 9 s d W 1 u c z E u e 0 d B L D V 9 J n F 1 b 3 Q 7 L C Z x d W 9 0 O 1 N l Y 3 R p b 2 4 x L 1 R h Y m x l I D A g K D U p L 0 F 1 d G 9 S Z W 1 v d m V k Q 2 9 s d W 1 u c z E u e 1 N o L D Z 9 J n F 1 b 3 Q 7 L C Z x d W 9 0 O 1 N l Y 3 R p b 2 4 x L 1 R h Y m x l I D A g K D U p L 0 F 1 d G 9 S Z W 1 v d m V k Q 2 9 s d W 1 u c z E u e 1 N o J S w 3 f S Z x d W 9 0 O y w m c X V v d D t T Z W N 0 a W 9 u M S 9 U Y W J s Z S A w I C g 1 K S 9 B d X R v U m V t b 3 Z l Z E N v b H V t b n M x L n t T a E E s O H 0 m c X V v d D s s J n F 1 b 3 Q 7 U 2 V j d G l v b j E v V G F i b G U g M C A o N S k v Q X V 0 b 1 J l b W 9 2 Z W R D b 2 x 1 b W 5 z M S 5 7 U 1 Y l L D l 9 J n F 1 b 3 Q 7 L C Z x d W 9 0 O 1 N l Y 3 R p b 2 4 x L 1 R h Y m x l I D A g K D U p L 0 F 1 d G 9 S Z W 1 v d m V k Q 2 9 s d W 1 u c z E u e 1 B Q J S w x M H 0 m c X V v d D s s J n F 1 b 3 Q 7 U 2 V j d G l v b j E v V G F i b G U g M C A o N S k v Q X V 0 b 1 J l b W 9 2 Z W R D b 2 x 1 b W 5 z M S 5 7 U E s l L D E x f S Z x d W 9 0 O y w m c X V v d D t T Z W N 0 a W 9 u M S 9 U Y W J s Z S A w I C g 1 K S 9 B d X R v U m V t b 3 Z l Z E N v b H V t b n M x L n t T S E c s M T J 9 J n F 1 b 3 Q 7 L C Z x d W 9 0 O 1 N l Y 3 R p b 2 4 x L 1 R h Y m x l I D A g K D U p L 0 F 1 d G 9 S Z W 1 v d m V k Q 2 9 s d W 1 u c z E u e 1 N I R 0 E s M T N 9 J n F 1 b 3 Q 7 L C Z x d W 9 0 O 1 N l Y 3 R p b 2 4 x L 1 R h Y m x l I D A g K D U p L 0 F 1 d G 9 S Z W 1 v d m V k Q 2 9 s d W 1 u c z E u e 0 Z P J S w x N H 0 m c X V v d D s s J n F 1 b 3 Q 7 U 2 V j d G l v b j E v V G F i b G U g M C A o N S k v Q X V 0 b 1 J l b W 9 2 Z W R D b 2 x 1 b W 5 z M S 5 7 U E l N L D E 1 f S Z x d W 9 0 O y w m c X V v d D t T Z W N 0 a W 9 u M S 9 U Y W J s Z S A w I C g 1 K S 9 B d X R v U m V t b 3 Z l Z E N v b H V t b n M x L n t H L 0 c s M T Z 9 J n F 1 b 3 Q 7 L C Z x d W 9 0 O 1 N l Y 3 R p b 2 4 x L 1 R h Y m x l I D A g K D U p L 0 F 1 d G 9 S Z W 1 v d m V k Q 2 9 s d W 1 u c z E u e 0 d B L 0 c s M T d 9 J n F 1 b 3 Q 7 L C Z x d W 9 0 O 1 N l Y 3 R p b 2 4 x L 1 R h Y m x l I D A g K D U p L 0 F 1 d G 9 S Z W 1 v d m V k Q 2 9 s d W 1 u c z E u e 1 M v R y w x O H 0 m c X V v d D s s J n F 1 b 3 Q 7 U 2 V j d G l v b j E v V G F i b G U g M C A o N S k v Q X V 0 b 1 J l b W 9 2 Z W R D b 2 x 1 b W 5 z M S 5 7 U 0 E v R y w x O X 0 m c X V v d D s s J n F 1 b 3 Q 7 U 2 V j d G l v b j E v V G F i b G U g M C A o N S k v Q X V 0 b 1 J l b W 9 2 Z W R D b 2 x 1 b W 5 z M S 5 7 U E l N L 0 c s M j B 9 J n F 1 b 3 Q 7 L C Z x d W 9 0 O 1 N l Y 3 R p b 2 4 x L 1 R h Y m x l I D A g K D U p L 0 F 1 d G 9 S Z W 1 v d m V k Q 2 9 s d W 1 u c z E u e 0 F n Z S w y M X 0 m c X V v d D s s J n F 1 b 3 Q 7 U 2 V j d G l v b j E v V G F i b G U g M C A o N S k v Q X V 0 b 1 J l b W 9 2 Z W R D b 2 x 1 b W 5 z M S 5 7 S H Q s M j J 9 J n F 1 b 3 Q 7 L C Z x d W 9 0 O 1 N l Y 3 R p b 2 4 x L 1 R h Y m x l I D A g K D U p L 0 F 1 d G 9 S Z W 1 v d m V k Q 2 9 s d W 1 u c z E u e 1 d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g M C A o N S k v Q X V 0 b 1 J l b W 9 2 Z W R D b 2 x 1 b W 5 z M S 5 7 S G V h Z G V y L D B 9 J n F 1 b 3 Q 7 L C Z x d W 9 0 O 1 N l Y 3 R p b 2 4 x L 1 R h Y m x l I D A g K D U p L 0 F 1 d G 9 S Z W 1 v d m V k Q 2 9 s d W 1 u c z E u e 1 J r L D F 9 J n F 1 b 3 Q 7 L C Z x d W 9 0 O 1 N l Y 3 R p b 2 4 x L 1 R h Y m x l I D A g K D U p L 0 F 1 d G 9 S Z W 1 v d m V k Q 2 9 s d W 1 u c z E u e 1 R l Y W 0 s M n 0 m c X V v d D s s J n F 1 b 3 Q 7 U 2 V j d G l v b j E v V G F i b G U g M C A o N S k v Q X V 0 b 1 J l b W 9 2 Z W R D b 2 x 1 b W 5 z M S 5 7 R 1 A s M 3 0 m c X V v d D s s J n F 1 b 3 Q 7 U 2 V j d G l v b j E v V G F i b G U g M C A o N S k v Q X V 0 b 1 J l b W 9 2 Z W R D b 2 x 1 b W 5 z M S 5 7 R y w 0 f S Z x d W 9 0 O y w m c X V v d D t T Z W N 0 a W 9 u M S 9 U Y W J s Z S A w I C g 1 K S 9 B d X R v U m V t b 3 Z l Z E N v b H V t b n M x L n t H Q S w 1 f S Z x d W 9 0 O y w m c X V v d D t T Z W N 0 a W 9 u M S 9 U Y W J s Z S A w I C g 1 K S 9 B d X R v U m V t b 3 Z l Z E N v b H V t b n M x L n t T a C w 2 f S Z x d W 9 0 O y w m c X V v d D t T Z W N 0 a W 9 u M S 9 U Y W J s Z S A w I C g 1 K S 9 B d X R v U m V t b 3 Z l Z E N v b H V t b n M x L n t T a C U s N 3 0 m c X V v d D s s J n F 1 b 3 Q 7 U 2 V j d G l v b j E v V G F i b G U g M C A o N S k v Q X V 0 b 1 J l b W 9 2 Z W R D b 2 x 1 b W 5 z M S 5 7 U 2 h B L D h 9 J n F 1 b 3 Q 7 L C Z x d W 9 0 O 1 N l Y 3 R p b 2 4 x L 1 R h Y m x l I D A g K D U p L 0 F 1 d G 9 S Z W 1 v d m V k Q 2 9 s d W 1 u c z E u e 1 N W J S w 5 f S Z x d W 9 0 O y w m c X V v d D t T Z W N 0 a W 9 u M S 9 U Y W J s Z S A w I C g 1 K S 9 B d X R v U m V t b 3 Z l Z E N v b H V t b n M x L n t Q U C U s M T B 9 J n F 1 b 3 Q 7 L C Z x d W 9 0 O 1 N l Y 3 R p b 2 4 x L 1 R h Y m x l I D A g K D U p L 0 F 1 d G 9 S Z W 1 v d m V k Q 2 9 s d W 1 u c z E u e 1 B L J S w x M X 0 m c X V v d D s s J n F 1 b 3 Q 7 U 2 V j d G l v b j E v V G F i b G U g M C A o N S k v Q X V 0 b 1 J l b W 9 2 Z W R D b 2 x 1 b W 5 z M S 5 7 U 0 h H L D E y f S Z x d W 9 0 O y w m c X V v d D t T Z W N 0 a W 9 u M S 9 U Y W J s Z S A w I C g 1 K S 9 B d X R v U m V t b 3 Z l Z E N v b H V t b n M x L n t T S E d B L D E z f S Z x d W 9 0 O y w m c X V v d D t T Z W N 0 a W 9 u M S 9 U Y W J s Z S A w I C g 1 K S 9 B d X R v U m V t b 3 Z l Z E N v b H V t b n M x L n t G T y U s M T R 9 J n F 1 b 3 Q 7 L C Z x d W 9 0 O 1 N l Y 3 R p b 2 4 x L 1 R h Y m x l I D A g K D U p L 0 F 1 d G 9 S Z W 1 v d m V k Q 2 9 s d W 1 u c z E u e 1 B J T S w x N X 0 m c X V v d D s s J n F 1 b 3 Q 7 U 2 V j d G l v b j E v V G F i b G U g M C A o N S k v Q X V 0 b 1 J l b W 9 2 Z W R D b 2 x 1 b W 5 z M S 5 7 R y 9 H L D E 2 f S Z x d W 9 0 O y w m c X V v d D t T Z W N 0 a W 9 u M S 9 U Y W J s Z S A w I C g 1 K S 9 B d X R v U m V t b 3 Z l Z E N v b H V t b n M x L n t H Q S 9 H L D E 3 f S Z x d W 9 0 O y w m c X V v d D t T Z W N 0 a W 9 u M S 9 U Y W J s Z S A w I C g 1 K S 9 B d X R v U m V t b 3 Z l Z E N v b H V t b n M x L n t T L 0 c s M T h 9 J n F 1 b 3 Q 7 L C Z x d W 9 0 O 1 N l Y 3 R p b 2 4 x L 1 R h Y m x l I D A g K D U p L 0 F 1 d G 9 S Z W 1 v d m V k Q 2 9 s d W 1 u c z E u e 1 N B L 0 c s M T l 9 J n F 1 b 3 Q 7 L C Z x d W 9 0 O 1 N l Y 3 R p b 2 4 x L 1 R h Y m x l I D A g K D U p L 0 F 1 d G 9 S Z W 1 v d m V k Q 2 9 s d W 1 u c z E u e 1 B J T S 9 H L D I w f S Z x d W 9 0 O y w m c X V v d D t T Z W N 0 a W 9 u M S 9 U Y W J s Z S A w I C g 1 K S 9 B d X R v U m V t b 3 Z l Z E N v b H V t b n M x L n t B Z 2 U s M j F 9 J n F 1 b 3 Q 7 L C Z x d W 9 0 O 1 N l Y 3 R p b 2 4 x L 1 R h Y m x l I D A g K D U p L 0 F 1 d G 9 S Z W 1 v d m V k Q 2 9 s d W 1 u c z E u e 0 h 0 L D I y f S Z x d W 9 0 O y w m c X V v d D t T Z W N 0 a W 9 u M S 9 U Y W J s Z S A w I C g 1 K S 9 B d X R v U m V t b 3 Z l Z E N v b H V t b n M x L n t X d C w y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Z U M T c 6 N T c 6 N D Q u M j E y N D c y O F o i L z 4 8 R W 5 0 c n k g V H l w Z T 0 i R m l s b E N v b H V t b l R 5 c G V z I i B W Y W x 1 Z T 0 i c 0 J n T U d B d 0 1 E Q X d V R E J R V U Z B d 0 1 G Q X d V R k J R V U Z C U V l G I i 8 + P E V u d H J 5 I F R 5 c G U 9 I k Z p b G x D b 2 x 1 b W 5 O Y W 1 l c y I g V m F s d W U 9 I n N b J n F 1 b 3 Q 7 S G V h Z G V y J n F 1 b 3 Q 7 L C Z x d W 9 0 O 1 J r J n F 1 b 3 Q 7 L C Z x d W 9 0 O 1 R l Y W 0 m c X V v d D s s J n F 1 b 3 Q 7 R 1 A m c X V v d D s s J n F 1 b 3 Q 7 R y Z x d W 9 0 O y w m c X V v d D t H Q S Z x d W 9 0 O y w m c X V v d D t T a C Z x d W 9 0 O y w m c X V v d D t T a C U m c X V v d D s s J n F 1 b 3 Q 7 U 2 h B J n F 1 b 3 Q 7 L C Z x d W 9 0 O 1 N W J S Z x d W 9 0 O y w m c X V v d D t Q U C U m c X V v d D s s J n F 1 b 3 Q 7 U E s l J n F 1 b 3 Q 7 L C Z x d W 9 0 O 1 N I R y Z x d W 9 0 O y w m c X V v d D t T S E d B J n F 1 b 3 Q 7 L C Z x d W 9 0 O 0 Z P J S Z x d W 9 0 O y w m c X V v d D t Q S U 0 m c X V v d D s s J n F 1 b 3 Q 7 R y 9 H J n F 1 b 3 Q 7 L C Z x d W 9 0 O 0 d B L 0 c m c X V v d D s s J n F 1 b 3 Q 7 U y 9 H J n F 1 b 3 Q 7 L C Z x d W 9 0 O 1 N B L 0 c m c X V v d D s s J n F 1 b 3 Q 7 U E l N L 0 c m c X V v d D s s J n F 1 b 3 Q 7 Q W d l J n F 1 b 3 Q 7 L C Z x d W 9 0 O 0 h 0 J n F 1 b 3 Q 7 L C Z x d W 9 0 O 1 d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M T A y Y T l h O S 1 l O T E 5 L T Q 2 O G U t Y T Y 2 Z S 0 z O D N i Z T I 5 N z N m N z c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Y p L 0 F 1 d G 9 S Z W 1 v d m V k Q 2 9 s d W 1 u c z E u e 0 h l Y W R l c i w w f S Z x d W 9 0 O y w m c X V v d D t T Z W N 0 a W 9 u M S 9 U Y W J s Z S A w I C g 2 K S 9 B d X R v U m V t b 3 Z l Z E N v b H V t b n M x L n t S a y w x f S Z x d W 9 0 O y w m c X V v d D t T Z W N 0 a W 9 u M S 9 U Y W J s Z S A w I C g 2 K S 9 B d X R v U m V t b 3 Z l Z E N v b H V t b n M x L n t U Z W F t L D J 9 J n F 1 b 3 Q 7 L C Z x d W 9 0 O 1 N l Y 3 R p b 2 4 x L 1 R h Y m x l I D A g K D Y p L 0 F 1 d G 9 S Z W 1 v d m V k Q 2 9 s d W 1 u c z E u e 0 d Q L D N 9 J n F 1 b 3 Q 7 L C Z x d W 9 0 O 1 N l Y 3 R p b 2 4 x L 1 R h Y m x l I D A g K D Y p L 0 F 1 d G 9 S Z W 1 v d m V k Q 2 9 s d W 1 u c z E u e 0 c s N H 0 m c X V v d D s s J n F 1 b 3 Q 7 U 2 V j d G l v b j E v V G F i b G U g M C A o N i k v Q X V 0 b 1 J l b W 9 2 Z W R D b 2 x 1 b W 5 z M S 5 7 R 0 E s N X 0 m c X V v d D s s J n F 1 b 3 Q 7 U 2 V j d G l v b j E v V G F i b G U g M C A o N i k v Q X V 0 b 1 J l b W 9 2 Z W R D b 2 x 1 b W 5 z M S 5 7 U 2 g s N n 0 m c X V v d D s s J n F 1 b 3 Q 7 U 2 V j d G l v b j E v V G F i b G U g M C A o N i k v Q X V 0 b 1 J l b W 9 2 Z W R D b 2 x 1 b W 5 z M S 5 7 U 2 g l L D d 9 J n F 1 b 3 Q 7 L C Z x d W 9 0 O 1 N l Y 3 R p b 2 4 x L 1 R h Y m x l I D A g K D Y p L 0 F 1 d G 9 S Z W 1 v d m V k Q 2 9 s d W 1 u c z E u e 1 N o Q S w 4 f S Z x d W 9 0 O y w m c X V v d D t T Z W N 0 a W 9 u M S 9 U Y W J s Z S A w I C g 2 K S 9 B d X R v U m V t b 3 Z l Z E N v b H V t b n M x L n t T V i U s O X 0 m c X V v d D s s J n F 1 b 3 Q 7 U 2 V j d G l v b j E v V G F i b G U g M C A o N i k v Q X V 0 b 1 J l b W 9 2 Z W R D b 2 x 1 b W 5 z M S 5 7 U F A l L D E w f S Z x d W 9 0 O y w m c X V v d D t T Z W N 0 a W 9 u M S 9 U Y W J s Z S A w I C g 2 K S 9 B d X R v U m V t b 3 Z l Z E N v b H V t b n M x L n t Q S y U s M T F 9 J n F 1 b 3 Q 7 L C Z x d W 9 0 O 1 N l Y 3 R p b 2 4 x L 1 R h Y m x l I D A g K D Y p L 0 F 1 d G 9 S Z W 1 v d m V k Q 2 9 s d W 1 u c z E u e 1 N I R y w x M n 0 m c X V v d D s s J n F 1 b 3 Q 7 U 2 V j d G l v b j E v V G F i b G U g M C A o N i k v Q X V 0 b 1 J l b W 9 2 Z W R D b 2 x 1 b W 5 z M S 5 7 U 0 h H Q S w x M 3 0 m c X V v d D s s J n F 1 b 3 Q 7 U 2 V j d G l v b j E v V G F i b G U g M C A o N i k v Q X V 0 b 1 J l b W 9 2 Z W R D b 2 x 1 b W 5 z M S 5 7 R k 8 l L D E 0 f S Z x d W 9 0 O y w m c X V v d D t T Z W N 0 a W 9 u M S 9 U Y W J s Z S A w I C g 2 K S 9 B d X R v U m V t b 3 Z l Z E N v b H V t b n M x L n t Q S U 0 s M T V 9 J n F 1 b 3 Q 7 L C Z x d W 9 0 O 1 N l Y 3 R p b 2 4 x L 1 R h Y m x l I D A g K D Y p L 0 F 1 d G 9 S Z W 1 v d m V k Q 2 9 s d W 1 u c z E u e 0 c v R y w x N n 0 m c X V v d D s s J n F 1 b 3 Q 7 U 2 V j d G l v b j E v V G F i b G U g M C A o N i k v Q X V 0 b 1 J l b W 9 2 Z W R D b 2 x 1 b W 5 z M S 5 7 R 0 E v R y w x N 3 0 m c X V v d D s s J n F 1 b 3 Q 7 U 2 V j d G l v b j E v V G F i b G U g M C A o N i k v Q X V 0 b 1 J l b W 9 2 Z W R D b 2 x 1 b W 5 z M S 5 7 U y 9 H L D E 4 f S Z x d W 9 0 O y w m c X V v d D t T Z W N 0 a W 9 u M S 9 U Y W J s Z S A w I C g 2 K S 9 B d X R v U m V t b 3 Z l Z E N v b H V t b n M x L n t T Q S 9 H L D E 5 f S Z x d W 9 0 O y w m c X V v d D t T Z W N 0 a W 9 u M S 9 U Y W J s Z S A w I C g 2 K S 9 B d X R v U m V t b 3 Z l Z E N v b H V t b n M x L n t Q S U 0 v R y w y M H 0 m c X V v d D s s J n F 1 b 3 Q 7 U 2 V j d G l v b j E v V G F i b G U g M C A o N i k v Q X V 0 b 1 J l b W 9 2 Z W R D b 2 x 1 b W 5 z M S 5 7 Q W d l L D I x f S Z x d W 9 0 O y w m c X V v d D t T Z W N 0 a W 9 u M S 9 U Y W J s Z S A w I C g 2 K S 9 B d X R v U m V t b 3 Z l Z E N v b H V t b n M x L n t I d C w y M n 0 m c X V v d D s s J n F 1 b 3 Q 7 U 2 V j d G l v b j E v V G F i b G U g M C A o N i k v Q X V 0 b 1 J l b W 9 2 Z W R D b 2 x 1 b W 5 z M S 5 7 V 3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Y W J s Z S A w I C g 2 K S 9 B d X R v U m V t b 3 Z l Z E N v b H V t b n M x L n t I Z W F k Z X I s M H 0 m c X V v d D s s J n F 1 b 3 Q 7 U 2 V j d G l v b j E v V G F i b G U g M C A o N i k v Q X V 0 b 1 J l b W 9 2 Z W R D b 2 x 1 b W 5 z M S 5 7 U m s s M X 0 m c X V v d D s s J n F 1 b 3 Q 7 U 2 V j d G l v b j E v V G F i b G U g M C A o N i k v Q X V 0 b 1 J l b W 9 2 Z W R D b 2 x 1 b W 5 z M S 5 7 V G V h b S w y f S Z x d W 9 0 O y w m c X V v d D t T Z W N 0 a W 9 u M S 9 U Y W J s Z S A w I C g 2 K S 9 B d X R v U m V t b 3 Z l Z E N v b H V t b n M x L n t H U C w z f S Z x d W 9 0 O y w m c X V v d D t T Z W N 0 a W 9 u M S 9 U Y W J s Z S A w I C g 2 K S 9 B d X R v U m V t b 3 Z l Z E N v b H V t b n M x L n t H L D R 9 J n F 1 b 3 Q 7 L C Z x d W 9 0 O 1 N l Y 3 R p b 2 4 x L 1 R h Y m x l I D A g K D Y p L 0 F 1 d G 9 S Z W 1 v d m V k Q 2 9 s d W 1 u c z E u e 0 d B L D V 9 J n F 1 b 3 Q 7 L C Z x d W 9 0 O 1 N l Y 3 R p b 2 4 x L 1 R h Y m x l I D A g K D Y p L 0 F 1 d G 9 S Z W 1 v d m V k Q 2 9 s d W 1 u c z E u e 1 N o L D Z 9 J n F 1 b 3 Q 7 L C Z x d W 9 0 O 1 N l Y 3 R p b 2 4 x L 1 R h Y m x l I D A g K D Y p L 0 F 1 d G 9 S Z W 1 v d m V k Q 2 9 s d W 1 u c z E u e 1 N o J S w 3 f S Z x d W 9 0 O y w m c X V v d D t T Z W N 0 a W 9 u M S 9 U Y W J s Z S A w I C g 2 K S 9 B d X R v U m V t b 3 Z l Z E N v b H V t b n M x L n t T a E E s O H 0 m c X V v d D s s J n F 1 b 3 Q 7 U 2 V j d G l v b j E v V G F i b G U g M C A o N i k v Q X V 0 b 1 J l b W 9 2 Z W R D b 2 x 1 b W 5 z M S 5 7 U 1 Y l L D l 9 J n F 1 b 3 Q 7 L C Z x d W 9 0 O 1 N l Y 3 R p b 2 4 x L 1 R h Y m x l I D A g K D Y p L 0 F 1 d G 9 S Z W 1 v d m V k Q 2 9 s d W 1 u c z E u e 1 B Q J S w x M H 0 m c X V v d D s s J n F 1 b 3 Q 7 U 2 V j d G l v b j E v V G F i b G U g M C A o N i k v Q X V 0 b 1 J l b W 9 2 Z W R D b 2 x 1 b W 5 z M S 5 7 U E s l L D E x f S Z x d W 9 0 O y w m c X V v d D t T Z W N 0 a W 9 u M S 9 U Y W J s Z S A w I C g 2 K S 9 B d X R v U m V t b 3 Z l Z E N v b H V t b n M x L n t T S E c s M T J 9 J n F 1 b 3 Q 7 L C Z x d W 9 0 O 1 N l Y 3 R p b 2 4 x L 1 R h Y m x l I D A g K D Y p L 0 F 1 d G 9 S Z W 1 v d m V k Q 2 9 s d W 1 u c z E u e 1 N I R 0 E s M T N 9 J n F 1 b 3 Q 7 L C Z x d W 9 0 O 1 N l Y 3 R p b 2 4 x L 1 R h Y m x l I D A g K D Y p L 0 F 1 d G 9 S Z W 1 v d m V k Q 2 9 s d W 1 u c z E u e 0 Z P J S w x N H 0 m c X V v d D s s J n F 1 b 3 Q 7 U 2 V j d G l v b j E v V G F i b G U g M C A o N i k v Q X V 0 b 1 J l b W 9 2 Z W R D b 2 x 1 b W 5 z M S 5 7 U E l N L D E 1 f S Z x d W 9 0 O y w m c X V v d D t T Z W N 0 a W 9 u M S 9 U Y W J s Z S A w I C g 2 K S 9 B d X R v U m V t b 3 Z l Z E N v b H V t b n M x L n t H L 0 c s M T Z 9 J n F 1 b 3 Q 7 L C Z x d W 9 0 O 1 N l Y 3 R p b 2 4 x L 1 R h Y m x l I D A g K D Y p L 0 F 1 d G 9 S Z W 1 v d m V k Q 2 9 s d W 1 u c z E u e 0 d B L 0 c s M T d 9 J n F 1 b 3 Q 7 L C Z x d W 9 0 O 1 N l Y 3 R p b 2 4 x L 1 R h Y m x l I D A g K D Y p L 0 F 1 d G 9 S Z W 1 v d m V k Q 2 9 s d W 1 u c z E u e 1 M v R y w x O H 0 m c X V v d D s s J n F 1 b 3 Q 7 U 2 V j d G l v b j E v V G F i b G U g M C A o N i k v Q X V 0 b 1 J l b W 9 2 Z W R D b 2 x 1 b W 5 z M S 5 7 U 0 E v R y w x O X 0 m c X V v d D s s J n F 1 b 3 Q 7 U 2 V j d G l v b j E v V G F i b G U g M C A o N i k v Q X V 0 b 1 J l b W 9 2 Z W R D b 2 x 1 b W 5 z M S 5 7 U E l N L 0 c s M j B 9 J n F 1 b 3 Q 7 L C Z x d W 9 0 O 1 N l Y 3 R p b 2 4 x L 1 R h Y m x l I D A g K D Y p L 0 F 1 d G 9 S Z W 1 v d m V k Q 2 9 s d W 1 u c z E u e 0 F n Z S w y M X 0 m c X V v d D s s J n F 1 b 3 Q 7 U 2 V j d G l v b j E v V G F i b G U g M C A o N i k v Q X V 0 b 1 J l b W 9 2 Z W R D b 2 x 1 b W 5 z M S 5 7 S H Q s M j J 9 J n F 1 b 3 Q 7 L C Z x d W 9 0 O 1 N l Y 3 R p b 2 4 x L 1 R h Y m x l I D A g K D Y p L 0 F 1 d G 9 S Z W 1 v d m V k Q 2 9 s d W 1 u c z E u e 1 d 0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c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N l Q y M j o x N D o x N S 4 2 M j A w M j c y W i I v P j x F b n R y e S B U e X B l P S J G a W x s Q 2 9 s d W 1 u V H l w Z X M i I F Z h b H V l P S J z Q m d Z R E F 3 T U R C U U 1 G Q X d N R E F 3 T T 0 i L z 4 8 R W 5 0 c n k g V H l w Z T 0 i R m l s b E N v b H V t b k 5 h b W V z I i B W Y W x 1 Z T 0 i c 1 s m c X V v d D t I Z W F k Z X I m c X V v d D s s J n F 1 b 3 Q 7 T m F t Z S w g W X I m c X V v d D s s J n F 1 b 3 Q 7 R 1 A m c X V v d D s s J n F 1 b 3 Q 7 R y Z x d W 9 0 O y w m c X V v d D t B J n F 1 b 3 Q 7 L C Z x d W 9 0 O 1 B 0 c y 4 m c X V v d D s s J n F 1 b 3 Q 7 U H Q v R 1 A m c X V v d D s s J n F 1 b 3 Q 7 U 2 h v d H M m c X V v d D s s J n F 1 b 3 Q 7 U 2 g l J n F 1 b 3 Q 7 L C Z x d W 9 0 O 1 B J T S Z x d W 9 0 O y w m c X V v d D t H V 0 c m c X V v d D s s J n F 1 b 3 Q 7 U F B H J n F 1 b 3 Q 7 L C Z x d W 9 0 O 1 N I R y Z x d W 9 0 O y w m c X V v d D s r L y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1 Z D d m N z N j L T d i O D k t N G F j N i 0 4 M 2 U 0 L W Q 1 Y T A x N T c 5 N D I 4 Z i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y k v Q X V 0 b 1 J l b W 9 2 Z W R D b 2 x 1 b W 5 z M S 5 7 S G V h Z G V y L D B 9 J n F 1 b 3 Q 7 L C Z x d W 9 0 O 1 N l Y 3 R p b 2 4 x L 1 R h Y m x l I D A g K D c p L 0 F 1 d G 9 S Z W 1 v d m V k Q 2 9 s d W 1 u c z E u e 0 5 h b W U s I F l y L D F 9 J n F 1 b 3 Q 7 L C Z x d W 9 0 O 1 N l Y 3 R p b 2 4 x L 1 R h Y m x l I D A g K D c p L 0 F 1 d G 9 S Z W 1 v d m V k Q 2 9 s d W 1 u c z E u e 0 d Q L D J 9 J n F 1 b 3 Q 7 L C Z x d W 9 0 O 1 N l Y 3 R p b 2 4 x L 1 R h Y m x l I D A g K D c p L 0 F 1 d G 9 S Z W 1 v d m V k Q 2 9 s d W 1 u c z E u e 0 c s M 3 0 m c X V v d D s s J n F 1 b 3 Q 7 U 2 V j d G l v b j E v V G F i b G U g M C A o N y k v Q X V 0 b 1 J l b W 9 2 Z W R D b 2 x 1 b W 5 z M S 5 7 Q S w 0 f S Z x d W 9 0 O y w m c X V v d D t T Z W N 0 a W 9 u M S 9 U Y W J s Z S A w I C g 3 K S 9 B d X R v U m V t b 3 Z l Z E N v b H V t b n M x L n t Q d H M u L D V 9 J n F 1 b 3 Q 7 L C Z x d W 9 0 O 1 N l Y 3 R p b 2 4 x L 1 R h Y m x l I D A g K D c p L 0 F 1 d G 9 S Z W 1 v d m V k Q 2 9 s d W 1 u c z E u e 1 B 0 L 0 d Q L D Z 9 J n F 1 b 3 Q 7 L C Z x d W 9 0 O 1 N l Y 3 R p b 2 4 x L 1 R h Y m x l I D A g K D c p L 0 F 1 d G 9 S Z W 1 v d m V k Q 2 9 s d W 1 u c z E u e 1 N o b 3 R z L D d 9 J n F 1 b 3 Q 7 L C Z x d W 9 0 O 1 N l Y 3 R p b 2 4 x L 1 R h Y m x l I D A g K D c p L 0 F 1 d G 9 S Z W 1 v d m V k Q 2 9 s d W 1 u c z E u e 1 N o J S w 4 f S Z x d W 9 0 O y w m c X V v d D t T Z W N 0 a W 9 u M S 9 U Y W J s Z S A w I C g 3 K S 9 B d X R v U m V t b 3 Z l Z E N v b H V t b n M x L n t Q S U 0 s O X 0 m c X V v d D s s J n F 1 b 3 Q 7 U 2 V j d G l v b j E v V G F i b G U g M C A o N y k v Q X V 0 b 1 J l b W 9 2 Z W R D b 2 x 1 b W 5 z M S 5 7 R 1 d H L D E w f S Z x d W 9 0 O y w m c X V v d D t T Z W N 0 a W 9 u M S 9 U Y W J s Z S A w I C g 3 K S 9 B d X R v U m V t b 3 Z l Z E N v b H V t b n M x L n t Q U E c s M T F 9 J n F 1 b 3 Q 7 L C Z x d W 9 0 O 1 N l Y 3 R p b 2 4 x L 1 R h Y m x l I D A g K D c p L 0 F 1 d G 9 S Z W 1 v d m V k Q 2 9 s d W 1 u c z E u e 1 N I R y w x M n 0 m c X V v d D s s J n F 1 b 3 Q 7 U 2 V j d G l v b j E v V G F i b G U g M C A o N y k v Q X V 0 b 1 J l b W 9 2 Z W R D b 2 x 1 b W 5 z M S 5 7 K y 8 t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C A o N y k v Q X V 0 b 1 J l b W 9 2 Z W R D b 2 x 1 b W 5 z M S 5 7 S G V h Z G V y L D B 9 J n F 1 b 3 Q 7 L C Z x d W 9 0 O 1 N l Y 3 R p b 2 4 x L 1 R h Y m x l I D A g K D c p L 0 F 1 d G 9 S Z W 1 v d m V k Q 2 9 s d W 1 u c z E u e 0 5 h b W U s I F l y L D F 9 J n F 1 b 3 Q 7 L C Z x d W 9 0 O 1 N l Y 3 R p b 2 4 x L 1 R h Y m x l I D A g K D c p L 0 F 1 d G 9 S Z W 1 v d m V k Q 2 9 s d W 1 u c z E u e 0 d Q L D J 9 J n F 1 b 3 Q 7 L C Z x d W 9 0 O 1 N l Y 3 R p b 2 4 x L 1 R h Y m x l I D A g K D c p L 0 F 1 d G 9 S Z W 1 v d m V k Q 2 9 s d W 1 u c z E u e 0 c s M 3 0 m c X V v d D s s J n F 1 b 3 Q 7 U 2 V j d G l v b j E v V G F i b G U g M C A o N y k v Q X V 0 b 1 J l b W 9 2 Z W R D b 2 x 1 b W 5 z M S 5 7 Q S w 0 f S Z x d W 9 0 O y w m c X V v d D t T Z W N 0 a W 9 u M S 9 U Y W J s Z S A w I C g 3 K S 9 B d X R v U m V t b 3 Z l Z E N v b H V t b n M x L n t Q d H M u L D V 9 J n F 1 b 3 Q 7 L C Z x d W 9 0 O 1 N l Y 3 R p b 2 4 x L 1 R h Y m x l I D A g K D c p L 0 F 1 d G 9 S Z W 1 v d m V k Q 2 9 s d W 1 u c z E u e 1 B 0 L 0 d Q L D Z 9 J n F 1 b 3 Q 7 L C Z x d W 9 0 O 1 N l Y 3 R p b 2 4 x L 1 R h Y m x l I D A g K D c p L 0 F 1 d G 9 S Z W 1 v d m V k Q 2 9 s d W 1 u c z E u e 1 N o b 3 R z L D d 9 J n F 1 b 3 Q 7 L C Z x d W 9 0 O 1 N l Y 3 R p b 2 4 x L 1 R h Y m x l I D A g K D c p L 0 F 1 d G 9 S Z W 1 v d m V k Q 2 9 s d W 1 u c z E u e 1 N o J S w 4 f S Z x d W 9 0 O y w m c X V v d D t T Z W N 0 a W 9 u M S 9 U Y W J s Z S A w I C g 3 K S 9 B d X R v U m V t b 3 Z l Z E N v b H V t b n M x L n t Q S U 0 s O X 0 m c X V v d D s s J n F 1 b 3 Q 7 U 2 V j d G l v b j E v V G F i b G U g M C A o N y k v Q X V 0 b 1 J l b W 9 2 Z W R D b 2 x 1 b W 5 z M S 5 7 R 1 d H L D E w f S Z x d W 9 0 O y w m c X V v d D t T Z W N 0 a W 9 u M S 9 U Y W J s Z S A w I C g 3 K S 9 B d X R v U m V t b 3 Z l Z E N v b H V t b n M x L n t Q U E c s M T F 9 J n F 1 b 3 Q 7 L C Z x d W 9 0 O 1 N l Y 3 R p b 2 4 x L 1 R h Y m x l I D A g K D c p L 0 F 1 d G 9 S Z W 1 v d m V k Q 2 9 s d W 1 u c z E u e 1 N I R y w x M n 0 m c X V v d D s s J n F 1 b 3 Q 7 U 2 V j d G l v b j E v V G F i b G U g M C A o N y k v Q X V 0 b 1 J l b W 9 2 Z W R D b 2 x 1 b W 5 z M S 5 7 K y 8 t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h U M D A 6 M T Q 6 N D c u M j Q 5 O T A 2 O V o i L z 4 8 R W 5 0 c n k g V H l w Z T 0 i R m l s b E N v b H V t b l R 5 c G V z I i B W Y W x 1 Z T 0 i c 0 J n W U R B d 0 1 E Q l F N R k F 3 T U R B d 0 0 9 I i 8 + P E V u d H J 5 I F R 5 c G U 9 I k Z p b G x D b 2 x 1 b W 5 O Y W 1 l c y I g V m F s d W U 9 I n N b J n F 1 b 3 Q 7 S G V h Z G V y J n F 1 b 3 Q 7 L C Z x d W 9 0 O 0 5 h b W U s I F l y J n F 1 b 3 Q 7 L C Z x d W 9 0 O 0 d Q J n F 1 b 3 Q 7 L C Z x d W 9 0 O 0 c m c X V v d D s s J n F 1 b 3 Q 7 Q S Z x d W 9 0 O y w m c X V v d D t Q d H M u J n F 1 b 3 Q 7 L C Z x d W 9 0 O 1 B 0 L 0 d Q J n F 1 b 3 Q 7 L C Z x d W 9 0 O 1 N o b 3 R z J n F 1 b 3 Q 7 L C Z x d W 9 0 O 1 N o J S Z x d W 9 0 O y w m c X V v d D t Q S U 0 m c X V v d D s s J n F 1 b 3 Q 7 R 1 d H J n F 1 b 3 Q 7 L C Z x d W 9 0 O 1 B Q R y Z x d W 9 0 O y w m c X V v d D t T S E c m c X V v d D s s J n F 1 b 3 Q 7 K y 8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Y j B m Y 2 M 2 M C 1 m Y W V m L T Q 0 N D Y t O D I z N i 0 2 Z G Y z N z Y y N m M 0 N j Q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g p L 0 F 1 d G 9 S Z W 1 v d m V k Q 2 9 s d W 1 u c z E u e 0 h l Y W R l c i w w f S Z x d W 9 0 O y w m c X V v d D t T Z W N 0 a W 9 u M S 9 U Y W J s Z S A w I C g 4 K S 9 B d X R v U m V t b 3 Z l Z E N v b H V t b n M x L n t O Y W 1 l L C B Z c i w x f S Z x d W 9 0 O y w m c X V v d D t T Z W N 0 a W 9 u M S 9 U Y W J s Z S A w I C g 4 K S 9 B d X R v U m V t b 3 Z l Z E N v b H V t b n M x L n t H U C w y f S Z x d W 9 0 O y w m c X V v d D t T Z W N 0 a W 9 u M S 9 U Y W J s Z S A w I C g 4 K S 9 B d X R v U m V t b 3 Z l Z E N v b H V t b n M x L n t H L D N 9 J n F 1 b 3 Q 7 L C Z x d W 9 0 O 1 N l Y 3 R p b 2 4 x L 1 R h Y m x l I D A g K D g p L 0 F 1 d G 9 S Z W 1 v d m V k Q 2 9 s d W 1 u c z E u e 0 E s N H 0 m c X V v d D s s J n F 1 b 3 Q 7 U 2 V j d G l v b j E v V G F i b G U g M C A o O C k v Q X V 0 b 1 J l b W 9 2 Z W R D b 2 x 1 b W 5 z M S 5 7 U H R z L i w 1 f S Z x d W 9 0 O y w m c X V v d D t T Z W N 0 a W 9 u M S 9 U Y W J s Z S A w I C g 4 K S 9 B d X R v U m V t b 3 Z l Z E N v b H V t b n M x L n t Q d C 9 H U C w 2 f S Z x d W 9 0 O y w m c X V v d D t T Z W N 0 a W 9 u M S 9 U Y W J s Z S A w I C g 4 K S 9 B d X R v U m V t b 3 Z l Z E N v b H V t b n M x L n t T a G 9 0 c y w 3 f S Z x d W 9 0 O y w m c X V v d D t T Z W N 0 a W 9 u M S 9 U Y W J s Z S A w I C g 4 K S 9 B d X R v U m V t b 3 Z l Z E N v b H V t b n M x L n t T a C U s O H 0 m c X V v d D s s J n F 1 b 3 Q 7 U 2 V j d G l v b j E v V G F i b G U g M C A o O C k v Q X V 0 b 1 J l b W 9 2 Z W R D b 2 x 1 b W 5 z M S 5 7 U E l N L D l 9 J n F 1 b 3 Q 7 L C Z x d W 9 0 O 1 N l Y 3 R p b 2 4 x L 1 R h Y m x l I D A g K D g p L 0 F 1 d G 9 S Z W 1 v d m V k Q 2 9 s d W 1 u c z E u e 0 d X R y w x M H 0 m c X V v d D s s J n F 1 b 3 Q 7 U 2 V j d G l v b j E v V G F i b G U g M C A o O C k v Q X V 0 b 1 J l b W 9 2 Z W R D b 2 x 1 b W 5 z M S 5 7 U F B H L D E x f S Z x d W 9 0 O y w m c X V v d D t T Z W N 0 a W 9 u M S 9 U Y W J s Z S A w I C g 4 K S 9 B d X R v U m V t b 3 Z l Z E N v b H V t b n M x L n t T S E c s M T J 9 J n F 1 b 3 Q 7 L C Z x d W 9 0 O 1 N l Y 3 R p b 2 4 x L 1 R h Y m x l I D A g K D g p L 0 F 1 d G 9 S Z W 1 v d m V k Q 2 9 s d W 1 u c z E u e y s v L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A g K D g p L 0 F 1 d G 9 S Z W 1 v d m V k Q 2 9 s d W 1 u c z E u e 0 h l Y W R l c i w w f S Z x d W 9 0 O y w m c X V v d D t T Z W N 0 a W 9 u M S 9 U Y W J s Z S A w I C g 4 K S 9 B d X R v U m V t b 3 Z l Z E N v b H V t b n M x L n t O Y W 1 l L C B Z c i w x f S Z x d W 9 0 O y w m c X V v d D t T Z W N 0 a W 9 u M S 9 U Y W J s Z S A w I C g 4 K S 9 B d X R v U m V t b 3 Z l Z E N v b H V t b n M x L n t H U C w y f S Z x d W 9 0 O y w m c X V v d D t T Z W N 0 a W 9 u M S 9 U Y W J s Z S A w I C g 4 K S 9 B d X R v U m V t b 3 Z l Z E N v b H V t b n M x L n t H L D N 9 J n F 1 b 3 Q 7 L C Z x d W 9 0 O 1 N l Y 3 R p b 2 4 x L 1 R h Y m x l I D A g K D g p L 0 F 1 d G 9 S Z W 1 v d m V k Q 2 9 s d W 1 u c z E u e 0 E s N H 0 m c X V v d D s s J n F 1 b 3 Q 7 U 2 V j d G l v b j E v V G F i b G U g M C A o O C k v Q X V 0 b 1 J l b W 9 2 Z W R D b 2 x 1 b W 5 z M S 5 7 U H R z L i w 1 f S Z x d W 9 0 O y w m c X V v d D t T Z W N 0 a W 9 u M S 9 U Y W J s Z S A w I C g 4 K S 9 B d X R v U m V t b 3 Z l Z E N v b H V t b n M x L n t Q d C 9 H U C w 2 f S Z x d W 9 0 O y w m c X V v d D t T Z W N 0 a W 9 u M S 9 U Y W J s Z S A w I C g 4 K S 9 B d X R v U m V t b 3 Z l Z E N v b H V t b n M x L n t T a G 9 0 c y w 3 f S Z x d W 9 0 O y w m c X V v d D t T Z W N 0 a W 9 u M S 9 U Y W J s Z S A w I C g 4 K S 9 B d X R v U m V t b 3 Z l Z E N v b H V t b n M x L n t T a C U s O H 0 m c X V v d D s s J n F 1 b 3 Q 7 U 2 V j d G l v b j E v V G F i b G U g M C A o O C k v Q X V 0 b 1 J l b W 9 2 Z W R D b 2 x 1 b W 5 z M S 5 7 U E l N L D l 9 J n F 1 b 3 Q 7 L C Z x d W 9 0 O 1 N l Y 3 R p b 2 4 x L 1 R h Y m x l I D A g K D g p L 0 F 1 d G 9 S Z W 1 v d m V k Q 2 9 s d W 1 u c z E u e 0 d X R y w x M H 0 m c X V v d D s s J n F 1 b 3 Q 7 U 2 V j d G l v b j E v V G F i b G U g M C A o O C k v Q X V 0 b 1 J l b W 9 2 Z W R D b 2 x 1 b W 5 z M S 5 7 U F B H L D E x f S Z x d W 9 0 O y w m c X V v d D t T Z W N 0 a W 9 u M S 9 U Y W J s Z S A w I C g 4 K S 9 B d X R v U m V t b 3 Z l Z E N v b H V t b n M x L n t T S E c s M T J 9 J n F 1 b 3 Q 7 L C Z x d W 9 0 O 1 N l Y 3 R p b 2 4 x L 1 R h Y m x l I D A g K D g p L 0 F 1 d G 9 S Z W 1 v d m V k Q 2 9 s d W 1 u c z E u e y s v L S w x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h U M D A 6 N D A 6 N D c u M z I 4 M T k 3 N V o i L z 4 8 R W 5 0 c n k g V H l w Z T 0 i R m l s b E N v b H V t b l R 5 c G V z I i B W Y W x 1 Z T 0 i c 0 J n W U R B d 0 1 E Q l F N R k F 3 T U R B d 0 0 9 I i 8 + P E V u d H J 5 I F R 5 c G U 9 I k Z p b G x D b 2 x 1 b W 5 O Y W 1 l c y I g V m F s d W U 9 I n N b J n F 1 b 3 Q 7 S G V h Z G V y J n F 1 b 3 Q 7 L C Z x d W 9 0 O 0 5 h b W U s I F l y J n F 1 b 3 Q 7 L C Z x d W 9 0 O 0 d Q J n F 1 b 3 Q 7 L C Z x d W 9 0 O 0 c m c X V v d D s s J n F 1 b 3 Q 7 Q S Z x d W 9 0 O y w m c X V v d D t Q d H M u J n F 1 b 3 Q 7 L C Z x d W 9 0 O 1 B 0 L 0 d Q J n F 1 b 3 Q 7 L C Z x d W 9 0 O 1 N o b 3 R z J n F 1 b 3 Q 7 L C Z x d W 9 0 O 1 N o J S Z x d W 9 0 O y w m c X V v d D t Q S U 0 m c X V v d D s s J n F 1 b 3 Q 7 R 1 d H J n F 1 b 3 Q 7 L C Z x d W 9 0 O 1 B Q R y Z x d W 9 0 O y w m c X V v d D t T S E c m c X V v d D s s J n F 1 b 3 Q 7 K y 8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M W Y 4 M D F i Y i 1 k Y j Q 2 L T Q 0 M j Q t Y j Z l N S 0 y M z M 3 Z W I 1 Y z g 1 M D E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k p L 0 F 1 d G 9 S Z W 1 v d m V k Q 2 9 s d W 1 u c z E u e 0 h l Y W R l c i w w f S Z x d W 9 0 O y w m c X V v d D t T Z W N 0 a W 9 u M S 9 U Y W J s Z S A w I C g 5 K S 9 B d X R v U m V t b 3 Z l Z E N v b H V t b n M x L n t O Y W 1 l L C B Z c i w x f S Z x d W 9 0 O y w m c X V v d D t T Z W N 0 a W 9 u M S 9 U Y W J s Z S A w I C g 5 K S 9 B d X R v U m V t b 3 Z l Z E N v b H V t b n M x L n t H U C w y f S Z x d W 9 0 O y w m c X V v d D t T Z W N 0 a W 9 u M S 9 U Y W J s Z S A w I C g 5 K S 9 B d X R v U m V t b 3 Z l Z E N v b H V t b n M x L n t H L D N 9 J n F 1 b 3 Q 7 L C Z x d W 9 0 O 1 N l Y 3 R p b 2 4 x L 1 R h Y m x l I D A g K D k p L 0 F 1 d G 9 S Z W 1 v d m V k Q 2 9 s d W 1 u c z E u e 0 E s N H 0 m c X V v d D s s J n F 1 b 3 Q 7 U 2 V j d G l v b j E v V G F i b G U g M C A o O S k v Q X V 0 b 1 J l b W 9 2 Z W R D b 2 x 1 b W 5 z M S 5 7 U H R z L i w 1 f S Z x d W 9 0 O y w m c X V v d D t T Z W N 0 a W 9 u M S 9 U Y W J s Z S A w I C g 5 K S 9 B d X R v U m V t b 3 Z l Z E N v b H V t b n M x L n t Q d C 9 H U C w 2 f S Z x d W 9 0 O y w m c X V v d D t T Z W N 0 a W 9 u M S 9 U Y W J s Z S A w I C g 5 K S 9 B d X R v U m V t b 3 Z l Z E N v b H V t b n M x L n t T a G 9 0 c y w 3 f S Z x d W 9 0 O y w m c X V v d D t T Z W N 0 a W 9 u M S 9 U Y W J s Z S A w I C g 5 K S 9 B d X R v U m V t b 3 Z l Z E N v b H V t b n M x L n t T a C U s O H 0 m c X V v d D s s J n F 1 b 3 Q 7 U 2 V j d G l v b j E v V G F i b G U g M C A o O S k v Q X V 0 b 1 J l b W 9 2 Z W R D b 2 x 1 b W 5 z M S 5 7 U E l N L D l 9 J n F 1 b 3 Q 7 L C Z x d W 9 0 O 1 N l Y 3 R p b 2 4 x L 1 R h Y m x l I D A g K D k p L 0 F 1 d G 9 S Z W 1 v d m V k Q 2 9 s d W 1 u c z E u e 0 d X R y w x M H 0 m c X V v d D s s J n F 1 b 3 Q 7 U 2 V j d G l v b j E v V G F i b G U g M C A o O S k v Q X V 0 b 1 J l b W 9 2 Z W R D b 2 x 1 b W 5 z M S 5 7 U F B H L D E x f S Z x d W 9 0 O y w m c X V v d D t T Z W N 0 a W 9 u M S 9 U Y W J s Z S A w I C g 5 K S 9 B d X R v U m V t b 3 Z l Z E N v b H V t b n M x L n t T S E c s M T J 9 J n F 1 b 3 Q 7 L C Z x d W 9 0 O 1 N l Y 3 R p b 2 4 x L 1 R h Y m x l I D A g K D k p L 0 F 1 d G 9 S Z W 1 v d m V k Q 2 9 s d W 1 u c z E u e y s v L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A g K D k p L 0 F 1 d G 9 S Z W 1 v d m V k Q 2 9 s d W 1 u c z E u e 0 h l Y W R l c i w w f S Z x d W 9 0 O y w m c X V v d D t T Z W N 0 a W 9 u M S 9 U Y W J s Z S A w I C g 5 K S 9 B d X R v U m V t b 3 Z l Z E N v b H V t b n M x L n t O Y W 1 l L C B Z c i w x f S Z x d W 9 0 O y w m c X V v d D t T Z W N 0 a W 9 u M S 9 U Y W J s Z S A w I C g 5 K S 9 B d X R v U m V t b 3 Z l Z E N v b H V t b n M x L n t H U C w y f S Z x d W 9 0 O y w m c X V v d D t T Z W N 0 a W 9 u M S 9 U Y W J s Z S A w I C g 5 K S 9 B d X R v U m V t b 3 Z l Z E N v b H V t b n M x L n t H L D N 9 J n F 1 b 3 Q 7 L C Z x d W 9 0 O 1 N l Y 3 R p b 2 4 x L 1 R h Y m x l I D A g K D k p L 0 F 1 d G 9 S Z W 1 v d m V k Q 2 9 s d W 1 u c z E u e 0 E s N H 0 m c X V v d D s s J n F 1 b 3 Q 7 U 2 V j d G l v b j E v V G F i b G U g M C A o O S k v Q X V 0 b 1 J l b W 9 2 Z W R D b 2 x 1 b W 5 z M S 5 7 U H R z L i w 1 f S Z x d W 9 0 O y w m c X V v d D t T Z W N 0 a W 9 u M S 9 U Y W J s Z S A w I C g 5 K S 9 B d X R v U m V t b 3 Z l Z E N v b H V t b n M x L n t Q d C 9 H U C w 2 f S Z x d W 9 0 O y w m c X V v d D t T Z W N 0 a W 9 u M S 9 U Y W J s Z S A w I C g 5 K S 9 B d X R v U m V t b 3 Z l Z E N v b H V t b n M x L n t T a G 9 0 c y w 3 f S Z x d W 9 0 O y w m c X V v d D t T Z W N 0 a W 9 u M S 9 U Y W J s Z S A w I C g 5 K S 9 B d X R v U m V t b 3 Z l Z E N v b H V t b n M x L n t T a C U s O H 0 m c X V v d D s s J n F 1 b 3 Q 7 U 2 V j d G l v b j E v V G F i b G U g M C A o O S k v Q X V 0 b 1 J l b W 9 2 Z W R D b 2 x 1 b W 5 z M S 5 7 U E l N L D l 9 J n F 1 b 3 Q 7 L C Z x d W 9 0 O 1 N l Y 3 R p b 2 4 x L 1 R h Y m x l I D A g K D k p L 0 F 1 d G 9 S Z W 1 v d m V k Q 2 9 s d W 1 u c z E u e 0 d X R y w x M H 0 m c X V v d D s s J n F 1 b 3 Q 7 U 2 V j d G l v b j E v V G F i b G U g M C A o O S k v Q X V 0 b 1 J l b W 9 2 Z W R D b 2 x 1 b W 5 z M S 5 7 U F B H L D E x f S Z x d W 9 0 O y w m c X V v d D t T Z W N 0 a W 9 u M S 9 U Y W J s Z S A w I C g 5 K S 9 B d X R v U m V t b 3 Z l Z E N v b H V t b n M x L n t T S E c s M T J 9 J n F 1 b 3 Q 7 L C Z x d W 9 0 O 1 N l Y 3 R p b 2 4 x L 1 R h Y m x l I D A g K D k p L 0 F 1 d G 9 S Z W 1 v d m V k Q 2 9 s d W 1 u c z E u e y s v L S w x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4 V D A w O j U 2 O j A x L j A 0 N j U z M D l a I i 8 + P E V u d H J 5 I F R 5 c G U 9 I k Z p b G x D b 2 x 1 b W 5 U e X B l c y I g V m F s d W U 9 I n N C Z 1 l E Q X d N R E J R T U Z B d 0 1 E Q X d N P S I v P j x F b n R y e S B U e X B l P S J G a W x s Q 2 9 s d W 1 u T m F t Z X M i I F Z h b H V l P S J z W y Z x d W 9 0 O 0 h l Y W R l c i Z x d W 9 0 O y w m c X V v d D t O Y W 1 l L C B Z c i Z x d W 9 0 O y w m c X V v d D t H U C Z x d W 9 0 O y w m c X V v d D t H J n F 1 b 3 Q 7 L C Z x d W 9 0 O 0 E m c X V v d D s s J n F 1 b 3 Q 7 U H R z L i Z x d W 9 0 O y w m c X V v d D t Q d C 9 H U C Z x d W 9 0 O y w m c X V v d D t T a G 9 0 c y Z x d W 9 0 O y w m c X V v d D t T a C U m c X V v d D s s J n F 1 b 3 Q 7 U E l N J n F 1 b 3 Q 7 L C Z x d W 9 0 O 0 d X R y Z x d W 9 0 O y w m c X V v d D t Q U E c m c X V v d D s s J n F 1 b 3 Q 7 U 0 h H J n F 1 b 3 Q 7 L C Z x d W 9 0 O y s v L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V i M j Q w Z T E t M D c w M C 0 0 Y z V j L T g 0 Z D Y t Z m N h M W Q y M D k z N z c 0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C k v Q X V 0 b 1 J l b W 9 2 Z W R D b 2 x 1 b W 5 z M S 5 7 S G V h Z G V y L D B 9 J n F 1 b 3 Q 7 L C Z x d W 9 0 O 1 N l Y 3 R p b 2 4 x L 1 R h Y m x l I D A g K D E w K S 9 B d X R v U m V t b 3 Z l Z E N v b H V t b n M x L n t O Y W 1 l L C B Z c i w x f S Z x d W 9 0 O y w m c X V v d D t T Z W N 0 a W 9 u M S 9 U Y W J s Z S A w I C g x M C k v Q X V 0 b 1 J l b W 9 2 Z W R D b 2 x 1 b W 5 z M S 5 7 R 1 A s M n 0 m c X V v d D s s J n F 1 b 3 Q 7 U 2 V j d G l v b j E v V G F i b G U g M C A o M T A p L 0 F 1 d G 9 S Z W 1 v d m V k Q 2 9 s d W 1 u c z E u e 0 c s M 3 0 m c X V v d D s s J n F 1 b 3 Q 7 U 2 V j d G l v b j E v V G F i b G U g M C A o M T A p L 0 F 1 d G 9 S Z W 1 v d m V k Q 2 9 s d W 1 u c z E u e 0 E s N H 0 m c X V v d D s s J n F 1 b 3 Q 7 U 2 V j d G l v b j E v V G F i b G U g M C A o M T A p L 0 F 1 d G 9 S Z W 1 v d m V k Q 2 9 s d W 1 u c z E u e 1 B 0 c y 4 s N X 0 m c X V v d D s s J n F 1 b 3 Q 7 U 2 V j d G l v b j E v V G F i b G U g M C A o M T A p L 0 F 1 d G 9 S Z W 1 v d m V k Q 2 9 s d W 1 u c z E u e 1 B 0 L 0 d Q L D Z 9 J n F 1 b 3 Q 7 L C Z x d W 9 0 O 1 N l Y 3 R p b 2 4 x L 1 R h Y m x l I D A g K D E w K S 9 B d X R v U m V t b 3 Z l Z E N v b H V t b n M x L n t T a G 9 0 c y w 3 f S Z x d W 9 0 O y w m c X V v d D t T Z W N 0 a W 9 u M S 9 U Y W J s Z S A w I C g x M C k v Q X V 0 b 1 J l b W 9 2 Z W R D b 2 x 1 b W 5 z M S 5 7 U 2 g l L D h 9 J n F 1 b 3 Q 7 L C Z x d W 9 0 O 1 N l Y 3 R p b 2 4 x L 1 R h Y m x l I D A g K D E w K S 9 B d X R v U m V t b 3 Z l Z E N v b H V t b n M x L n t Q S U 0 s O X 0 m c X V v d D s s J n F 1 b 3 Q 7 U 2 V j d G l v b j E v V G F i b G U g M C A o M T A p L 0 F 1 d G 9 S Z W 1 v d m V k Q 2 9 s d W 1 u c z E u e 0 d X R y w x M H 0 m c X V v d D s s J n F 1 b 3 Q 7 U 2 V j d G l v b j E v V G F i b G U g M C A o M T A p L 0 F 1 d G 9 S Z W 1 v d m V k Q 2 9 s d W 1 u c z E u e 1 B Q R y w x M X 0 m c X V v d D s s J n F 1 b 3 Q 7 U 2 V j d G l v b j E v V G F i b G U g M C A o M T A p L 0 F 1 d G 9 S Z W 1 v d m V k Q 2 9 s d W 1 u c z E u e 1 N I R y w x M n 0 m c X V v d D s s J n F 1 b 3 Q 7 U 2 V j d G l v b j E v V G F i b G U g M C A o M T A p L 0 F 1 d G 9 S Z W 1 v d m V k Q 2 9 s d W 1 u c z E u e y s v L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A g K D E w K S 9 B d X R v U m V t b 3 Z l Z E N v b H V t b n M x L n t I Z W F k Z X I s M H 0 m c X V v d D s s J n F 1 b 3 Q 7 U 2 V j d G l v b j E v V G F i b G U g M C A o M T A p L 0 F 1 d G 9 S Z W 1 v d m V k Q 2 9 s d W 1 u c z E u e 0 5 h b W U s I F l y L D F 9 J n F 1 b 3 Q 7 L C Z x d W 9 0 O 1 N l Y 3 R p b 2 4 x L 1 R h Y m x l I D A g K D E w K S 9 B d X R v U m V t b 3 Z l Z E N v b H V t b n M x L n t H U C w y f S Z x d W 9 0 O y w m c X V v d D t T Z W N 0 a W 9 u M S 9 U Y W J s Z S A w I C g x M C k v Q X V 0 b 1 J l b W 9 2 Z W R D b 2 x 1 b W 5 z M S 5 7 R y w z f S Z x d W 9 0 O y w m c X V v d D t T Z W N 0 a W 9 u M S 9 U Y W J s Z S A w I C g x M C k v Q X V 0 b 1 J l b W 9 2 Z W R D b 2 x 1 b W 5 z M S 5 7 Q S w 0 f S Z x d W 9 0 O y w m c X V v d D t T Z W N 0 a W 9 u M S 9 U Y W J s Z S A w I C g x M C k v Q X V 0 b 1 J l b W 9 2 Z W R D b 2 x 1 b W 5 z M S 5 7 U H R z L i w 1 f S Z x d W 9 0 O y w m c X V v d D t T Z W N 0 a W 9 u M S 9 U Y W J s Z S A w I C g x M C k v Q X V 0 b 1 J l b W 9 2 Z W R D b 2 x 1 b W 5 z M S 5 7 U H Q v R 1 A s N n 0 m c X V v d D s s J n F 1 b 3 Q 7 U 2 V j d G l v b j E v V G F i b G U g M C A o M T A p L 0 F 1 d G 9 S Z W 1 v d m V k Q 2 9 s d W 1 u c z E u e 1 N o b 3 R z L D d 9 J n F 1 b 3 Q 7 L C Z x d W 9 0 O 1 N l Y 3 R p b 2 4 x L 1 R h Y m x l I D A g K D E w K S 9 B d X R v U m V t b 3 Z l Z E N v b H V t b n M x L n t T a C U s O H 0 m c X V v d D s s J n F 1 b 3 Q 7 U 2 V j d G l v b j E v V G F i b G U g M C A o M T A p L 0 F 1 d G 9 S Z W 1 v d m V k Q 2 9 s d W 1 u c z E u e 1 B J T S w 5 f S Z x d W 9 0 O y w m c X V v d D t T Z W N 0 a W 9 u M S 9 U Y W J s Z S A w I C g x M C k v Q X V 0 b 1 J l b W 9 2 Z W R D b 2 x 1 b W 5 z M S 5 7 R 1 d H L D E w f S Z x d W 9 0 O y w m c X V v d D t T Z W N 0 a W 9 u M S 9 U Y W J s Z S A w I C g x M C k v Q X V 0 b 1 J l b W 9 2 Z W R D b 2 x 1 b W 5 z M S 5 7 U F B H L D E x f S Z x d W 9 0 O y w m c X V v d D t T Z W N 0 a W 9 u M S 9 U Y W J s Z S A w I C g x M C k v Q X V 0 b 1 J l b W 9 2 Z W R D b 2 x 1 b W 5 z M S 5 7 U 0 h H L D E y f S Z x d W 9 0 O y w m c X V v d D t T Z W N 0 a W 9 u M S 9 U Y W J s Z S A w I C g x M C k v Q X V 0 b 1 J l b W 9 2 Z W R D b 2 x 1 b W 5 z M S 5 7 K y 8 t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4 V D A 2 O j I w O j I z L j Y z N j c 0 N j N a I i 8 + P E V u d H J 5 I F R 5 c G U 9 I k Z p b G x D b 2 x 1 b W 5 U e X B l c y I g V m F s d W U 9 I n N C Z 1 l E Q X d N R E J R T U Z B d 0 1 E Q X d N P S I v P j x F b n R y e S B U e X B l P S J G a W x s Q 2 9 s d W 1 u T m F t Z X M i I F Z h b H V l P S J z W y Z x d W 9 0 O 0 h l Y W R l c i Z x d W 9 0 O y w m c X V v d D t O Y W 1 l L C B Z c i Z x d W 9 0 O y w m c X V v d D t H U C Z x d W 9 0 O y w m c X V v d D t H J n F 1 b 3 Q 7 L C Z x d W 9 0 O 0 E m c X V v d D s s J n F 1 b 3 Q 7 U H R z L i Z x d W 9 0 O y w m c X V v d D t Q d C 9 H U C Z x d W 9 0 O y w m c X V v d D t T a G 9 0 c y Z x d W 9 0 O y w m c X V v d D t T a C U m c X V v d D s s J n F 1 b 3 Q 7 U E l N J n F 1 b 3 Q 7 L C Z x d W 9 0 O 0 d X R y Z x d W 9 0 O y w m c X V v d D t Q U E c m c X V v d D s s J n F 1 b 3 Q 7 U 0 h H J n F 1 b 3 Q 7 L C Z x d W 9 0 O y s v L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Y 2 Y T U y O D Q t Y W M w Z S 0 0 Y j d l L W F j N D M t M W U 5 N W Q z M j I 2 M j Q y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S k v Q X V 0 b 1 J l b W 9 2 Z W R D b 2 x 1 b W 5 z M S 5 7 S G V h Z G V y L D B 9 J n F 1 b 3 Q 7 L C Z x d W 9 0 O 1 N l Y 3 R p b 2 4 x L 1 R h Y m x l I D A g K D E x K S 9 B d X R v U m V t b 3 Z l Z E N v b H V t b n M x L n t O Y W 1 l L C B Z c i w x f S Z x d W 9 0 O y w m c X V v d D t T Z W N 0 a W 9 u M S 9 U Y W J s Z S A w I C g x M S k v Q X V 0 b 1 J l b W 9 2 Z W R D b 2 x 1 b W 5 z M S 5 7 R 1 A s M n 0 m c X V v d D s s J n F 1 b 3 Q 7 U 2 V j d G l v b j E v V G F i b G U g M C A o M T E p L 0 F 1 d G 9 S Z W 1 v d m V k Q 2 9 s d W 1 u c z E u e 0 c s M 3 0 m c X V v d D s s J n F 1 b 3 Q 7 U 2 V j d G l v b j E v V G F i b G U g M C A o M T E p L 0 F 1 d G 9 S Z W 1 v d m V k Q 2 9 s d W 1 u c z E u e 0 E s N H 0 m c X V v d D s s J n F 1 b 3 Q 7 U 2 V j d G l v b j E v V G F i b G U g M C A o M T E p L 0 F 1 d G 9 S Z W 1 v d m V k Q 2 9 s d W 1 u c z E u e 1 B 0 c y 4 s N X 0 m c X V v d D s s J n F 1 b 3 Q 7 U 2 V j d G l v b j E v V G F i b G U g M C A o M T E p L 0 F 1 d G 9 S Z W 1 v d m V k Q 2 9 s d W 1 u c z E u e 1 B 0 L 0 d Q L D Z 9 J n F 1 b 3 Q 7 L C Z x d W 9 0 O 1 N l Y 3 R p b 2 4 x L 1 R h Y m x l I D A g K D E x K S 9 B d X R v U m V t b 3 Z l Z E N v b H V t b n M x L n t T a G 9 0 c y w 3 f S Z x d W 9 0 O y w m c X V v d D t T Z W N 0 a W 9 u M S 9 U Y W J s Z S A w I C g x M S k v Q X V 0 b 1 J l b W 9 2 Z W R D b 2 x 1 b W 5 z M S 5 7 U 2 g l L D h 9 J n F 1 b 3 Q 7 L C Z x d W 9 0 O 1 N l Y 3 R p b 2 4 x L 1 R h Y m x l I D A g K D E x K S 9 B d X R v U m V t b 3 Z l Z E N v b H V t b n M x L n t Q S U 0 s O X 0 m c X V v d D s s J n F 1 b 3 Q 7 U 2 V j d G l v b j E v V G F i b G U g M C A o M T E p L 0 F 1 d G 9 S Z W 1 v d m V k Q 2 9 s d W 1 u c z E u e 0 d X R y w x M H 0 m c X V v d D s s J n F 1 b 3 Q 7 U 2 V j d G l v b j E v V G F i b G U g M C A o M T E p L 0 F 1 d G 9 S Z W 1 v d m V k Q 2 9 s d W 1 u c z E u e 1 B Q R y w x M X 0 m c X V v d D s s J n F 1 b 3 Q 7 U 2 V j d G l v b j E v V G F i b G U g M C A o M T E p L 0 F 1 d G 9 S Z W 1 v d m V k Q 2 9 s d W 1 u c z E u e 1 N I R y w x M n 0 m c X V v d D s s J n F 1 b 3 Q 7 U 2 V j d G l v b j E v V G F i b G U g M C A o M T E p L 0 F 1 d G 9 S Z W 1 v d m V k Q 2 9 s d W 1 u c z E u e y s v L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A g K D E x K S 9 B d X R v U m V t b 3 Z l Z E N v b H V t b n M x L n t I Z W F k Z X I s M H 0 m c X V v d D s s J n F 1 b 3 Q 7 U 2 V j d G l v b j E v V G F i b G U g M C A o M T E p L 0 F 1 d G 9 S Z W 1 v d m V k Q 2 9 s d W 1 u c z E u e 0 5 h b W U s I F l y L D F 9 J n F 1 b 3 Q 7 L C Z x d W 9 0 O 1 N l Y 3 R p b 2 4 x L 1 R h Y m x l I D A g K D E x K S 9 B d X R v U m V t b 3 Z l Z E N v b H V t b n M x L n t H U C w y f S Z x d W 9 0 O y w m c X V v d D t T Z W N 0 a W 9 u M S 9 U Y W J s Z S A w I C g x M S k v Q X V 0 b 1 J l b W 9 2 Z W R D b 2 x 1 b W 5 z M S 5 7 R y w z f S Z x d W 9 0 O y w m c X V v d D t T Z W N 0 a W 9 u M S 9 U Y W J s Z S A w I C g x M S k v Q X V 0 b 1 J l b W 9 2 Z W R D b 2 x 1 b W 5 z M S 5 7 Q S w 0 f S Z x d W 9 0 O y w m c X V v d D t T Z W N 0 a W 9 u M S 9 U Y W J s Z S A w I C g x M S k v Q X V 0 b 1 J l b W 9 2 Z W R D b 2 x 1 b W 5 z M S 5 7 U H R z L i w 1 f S Z x d W 9 0 O y w m c X V v d D t T Z W N 0 a W 9 u M S 9 U Y W J s Z S A w I C g x M S k v Q X V 0 b 1 J l b W 9 2 Z W R D b 2 x 1 b W 5 z M S 5 7 U H Q v R 1 A s N n 0 m c X V v d D s s J n F 1 b 3 Q 7 U 2 V j d G l v b j E v V G F i b G U g M C A o M T E p L 0 F 1 d G 9 S Z W 1 v d m V k Q 2 9 s d W 1 u c z E u e 1 N o b 3 R z L D d 9 J n F 1 b 3 Q 7 L C Z x d W 9 0 O 1 N l Y 3 R p b 2 4 x L 1 R h Y m x l I D A g K D E x K S 9 B d X R v U m V t b 3 Z l Z E N v b H V t b n M x L n t T a C U s O H 0 m c X V v d D s s J n F 1 b 3 Q 7 U 2 V j d G l v b j E v V G F i b G U g M C A o M T E p L 0 F 1 d G 9 S Z W 1 v d m V k Q 2 9 s d W 1 u c z E u e 1 B J T S w 5 f S Z x d W 9 0 O y w m c X V v d D t T Z W N 0 a W 9 u M S 9 U Y W J s Z S A w I C g x M S k v Q X V 0 b 1 J l b W 9 2 Z W R D b 2 x 1 b W 5 z M S 5 7 R 1 d H L D E w f S Z x d W 9 0 O y w m c X V v d D t T Z W N 0 a W 9 u M S 9 U Y W J s Z S A w I C g x M S k v Q X V 0 b 1 J l b W 9 2 Z W R D b 2 x 1 b W 5 z M S 5 7 U F B H L D E x f S Z x d W 9 0 O y w m c X V v d D t T Z W N 0 a W 9 u M S 9 U Y W J s Z S A w I C g x M S k v Q X V 0 b 1 J l b W 9 2 Z W R D b 2 x 1 b W 5 z M S 5 7 U 0 h H L D E y f S Z x d W 9 0 O y w m c X V v d D t T Z W N 0 a W 9 u M S 9 U Y W J s Z S A w I C g x M S k v Q X V 0 b 1 J l b W 9 2 Z W R D b 2 x 1 b W 5 z M S 5 7 K y 8 t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y K T w v S X R l b V B h d G g + P C 9 J d G V t T G 9 j Y X R p b 2 4 + P F N 0 Y W J s Z U V u d H J p Z X M + P E V u d H J 5 I F R 5 c G U 9 I k J 1 Z m Z l c k 5 l e H R S Z W Z y Z X N o I i B W Y W x 1 Z T 0 i b D E i L z 4 8 R W 5 0 c n k g V H l w Z T 0 i R m l s b E N v d W 5 0 I i B W Y W x 1 Z T 0 i b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O F Q w N j o 0 M D o y M i 4 4 M z g w M z A x W i I v P j x F b n R y e S B U e X B l P S J G a W x s U 3 R h d H V z I i B W Y W x 1 Z T 0 i c 1 d h a X R p b m d G b 3 J F e G N l b F J l Z n J l c 2 g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U x Y T V i M j k t N D k 0 M S 0 0 Z D k 1 L W I z M j I t Y z V i M m M y N z E z N z F j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4 V D A 2 O j Q y O j A 1 L j M 3 O D k 5 O D F a I i 8 + P E V u d H J 5 I F R 5 c G U 9 I k Z p b G x D b 2 x 1 b W 5 U e X B l c y I g V m F s d W U 9 I n N C Z 1 l E Q X d N R E J R T U Z B d 0 1 E Q X d N P S I v P j x F b n R y e S B U e X B l P S J G a W x s Q 2 9 s d W 1 u T m F t Z X M i I F Z h b H V l P S J z W y Z x d W 9 0 O 0 h l Y W R l c i Z x d W 9 0 O y w m c X V v d D t O Y W 1 l L C B Z c i Z x d W 9 0 O y w m c X V v d D t H U C Z x d W 9 0 O y w m c X V v d D t H J n F 1 b 3 Q 7 L C Z x d W 9 0 O 0 E m c X V v d D s s J n F 1 b 3 Q 7 U H R z L i Z x d W 9 0 O y w m c X V v d D t Q d C 9 H U C Z x d W 9 0 O y w m c X V v d D t T a G 9 0 c y Z x d W 9 0 O y w m c X V v d D t T a C U m c X V v d D s s J n F 1 b 3 Q 7 U E l N J n F 1 b 3 Q 7 L C Z x d W 9 0 O 0 d X R y Z x d W 9 0 O y w m c X V v d D t Q U E c m c X V v d D s s J n F 1 b 3 Q 7 U 0 h H J n F 1 b 3 Q 7 L C Z x d W 9 0 O y s v L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M 1 M W E x N z U t O T Q 0 N C 0 0 N T g 0 L T g w N T U t O T J i Z j B l N W Y w Y 2 J h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y k v Q X V 0 b 1 J l b W 9 2 Z W R D b 2 x 1 b W 5 z M S 5 7 S G V h Z G V y L D B 9 J n F 1 b 3 Q 7 L C Z x d W 9 0 O 1 N l Y 3 R p b 2 4 x L 1 R h Y m x l I D A g K D E z K S 9 B d X R v U m V t b 3 Z l Z E N v b H V t b n M x L n t O Y W 1 l L C B Z c i w x f S Z x d W 9 0 O y w m c X V v d D t T Z W N 0 a W 9 u M S 9 U Y W J s Z S A w I C g x M y k v Q X V 0 b 1 J l b W 9 2 Z W R D b 2 x 1 b W 5 z M S 5 7 R 1 A s M n 0 m c X V v d D s s J n F 1 b 3 Q 7 U 2 V j d G l v b j E v V G F i b G U g M C A o M T M p L 0 F 1 d G 9 S Z W 1 v d m V k Q 2 9 s d W 1 u c z E u e 0 c s M 3 0 m c X V v d D s s J n F 1 b 3 Q 7 U 2 V j d G l v b j E v V G F i b G U g M C A o M T M p L 0 F 1 d G 9 S Z W 1 v d m V k Q 2 9 s d W 1 u c z E u e 0 E s N H 0 m c X V v d D s s J n F 1 b 3 Q 7 U 2 V j d G l v b j E v V G F i b G U g M C A o M T M p L 0 F 1 d G 9 S Z W 1 v d m V k Q 2 9 s d W 1 u c z E u e 1 B 0 c y 4 s N X 0 m c X V v d D s s J n F 1 b 3 Q 7 U 2 V j d G l v b j E v V G F i b G U g M C A o M T M p L 0 F 1 d G 9 S Z W 1 v d m V k Q 2 9 s d W 1 u c z E u e 1 B 0 L 0 d Q L D Z 9 J n F 1 b 3 Q 7 L C Z x d W 9 0 O 1 N l Y 3 R p b 2 4 x L 1 R h Y m x l I D A g K D E z K S 9 B d X R v U m V t b 3 Z l Z E N v b H V t b n M x L n t T a G 9 0 c y w 3 f S Z x d W 9 0 O y w m c X V v d D t T Z W N 0 a W 9 u M S 9 U Y W J s Z S A w I C g x M y k v Q X V 0 b 1 J l b W 9 2 Z W R D b 2 x 1 b W 5 z M S 5 7 U 2 g l L D h 9 J n F 1 b 3 Q 7 L C Z x d W 9 0 O 1 N l Y 3 R p b 2 4 x L 1 R h Y m x l I D A g K D E z K S 9 B d X R v U m V t b 3 Z l Z E N v b H V t b n M x L n t Q S U 0 s O X 0 m c X V v d D s s J n F 1 b 3 Q 7 U 2 V j d G l v b j E v V G F i b G U g M C A o M T M p L 0 F 1 d G 9 S Z W 1 v d m V k Q 2 9 s d W 1 u c z E u e 0 d X R y w x M H 0 m c X V v d D s s J n F 1 b 3 Q 7 U 2 V j d G l v b j E v V G F i b G U g M C A o M T M p L 0 F 1 d G 9 S Z W 1 v d m V k Q 2 9 s d W 1 u c z E u e 1 B Q R y w x M X 0 m c X V v d D s s J n F 1 b 3 Q 7 U 2 V j d G l v b j E v V G F i b G U g M C A o M T M p L 0 F 1 d G 9 S Z W 1 v d m V k Q 2 9 s d W 1 u c z E u e 1 N I R y w x M n 0 m c X V v d D s s J n F 1 b 3 Q 7 U 2 V j d G l v b j E v V G F i b G U g M C A o M T M p L 0 F 1 d G 9 S Z W 1 v d m V k Q 2 9 s d W 1 u c z E u e y s v L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A g K D E z K S 9 B d X R v U m V t b 3 Z l Z E N v b H V t b n M x L n t I Z W F k Z X I s M H 0 m c X V v d D s s J n F 1 b 3 Q 7 U 2 V j d G l v b j E v V G F i b G U g M C A o M T M p L 0 F 1 d G 9 S Z W 1 v d m V k Q 2 9 s d W 1 u c z E u e 0 5 h b W U s I F l y L D F 9 J n F 1 b 3 Q 7 L C Z x d W 9 0 O 1 N l Y 3 R p b 2 4 x L 1 R h Y m x l I D A g K D E z K S 9 B d X R v U m V t b 3 Z l Z E N v b H V t b n M x L n t H U C w y f S Z x d W 9 0 O y w m c X V v d D t T Z W N 0 a W 9 u M S 9 U Y W J s Z S A w I C g x M y k v Q X V 0 b 1 J l b W 9 2 Z W R D b 2 x 1 b W 5 z M S 5 7 R y w z f S Z x d W 9 0 O y w m c X V v d D t T Z W N 0 a W 9 u M S 9 U Y W J s Z S A w I C g x M y k v Q X V 0 b 1 J l b W 9 2 Z W R D b 2 x 1 b W 5 z M S 5 7 Q S w 0 f S Z x d W 9 0 O y w m c X V v d D t T Z W N 0 a W 9 u M S 9 U Y W J s Z S A w I C g x M y k v Q X V 0 b 1 J l b W 9 2 Z W R D b 2 x 1 b W 5 z M S 5 7 U H R z L i w 1 f S Z x d W 9 0 O y w m c X V v d D t T Z W N 0 a W 9 u M S 9 U Y W J s Z S A w I C g x M y k v Q X V 0 b 1 J l b W 9 2 Z W R D b 2 x 1 b W 5 z M S 5 7 U H Q v R 1 A s N n 0 m c X V v d D s s J n F 1 b 3 Q 7 U 2 V j d G l v b j E v V G F i b G U g M C A o M T M p L 0 F 1 d G 9 S Z W 1 v d m V k Q 2 9 s d W 1 u c z E u e 1 N o b 3 R z L D d 9 J n F 1 b 3 Q 7 L C Z x d W 9 0 O 1 N l Y 3 R p b 2 4 x L 1 R h Y m x l I D A g K D E z K S 9 B d X R v U m V t b 3 Z l Z E N v b H V t b n M x L n t T a C U s O H 0 m c X V v d D s s J n F 1 b 3 Q 7 U 2 V j d G l v b j E v V G F i b G U g M C A o M T M p L 0 F 1 d G 9 S Z W 1 v d m V k Q 2 9 s d W 1 u c z E u e 1 B J T S w 5 f S Z x d W 9 0 O y w m c X V v d D t T Z W N 0 a W 9 u M S 9 U Y W J s Z S A w I C g x M y k v Q X V 0 b 1 J l b W 9 2 Z W R D b 2 x 1 b W 5 z M S 5 7 R 1 d H L D E w f S Z x d W 9 0 O y w m c X V v d D t T Z W N 0 a W 9 u M S 9 U Y W J s Z S A w I C g x M y k v Q X V 0 b 1 J l b W 9 2 Z W R D b 2 x 1 b W 5 z M S 5 7 U F B H L D E x f S Z x d W 9 0 O y w m c X V v d D t T Z W N 0 a W 9 u M S 9 U Y W J s Z S A w I C g x M y k v Q X V 0 b 1 J l b W 9 2 Z W R D b 2 x 1 b W 5 z M S 5 7 U 0 h H L D E y f S Z x d W 9 0 O y w m c X V v d D t T Z W N 0 a W 9 u M S 9 U Y W J s Z S A w I C g x M y k v Q X V 0 b 1 J l b W 9 2 Z W R D b 2 x 1 b W 5 z M S 5 7 K y 8 t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l Y X J s e S U y M H J l c 3 V s d H M l N U J l Z G l 0 J T V E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V h c m x 5 J T I w c m V z d W x 0 c y U 1 Q m V k a X Q l N U Q v R G F 0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l Y X J s e S U y M H J l c 3 V s d H M l N U J l Z G l 0 J T V E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M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Q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U U y J T g w J T k x M j Q l M j B N a W N o a W d h b i U y M F N 0 Y X R l J T I w U 2 N o Z W R 1 b G U l M k Z S Z X N 1 b H R z J T I w J T I w J T I w J T I w U m V j b 3 J k J T N B J T I w M T I t N C 0 y J T I w K D A t M S U y M E 9 U K S U y M C g 3 L T E t M i U y M E J p Z y U y M F R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V F M i U 4 M C U 5 M T I 0 J T I w T W l j a G l n Y W 4 l M j B T d G F 0 Z S U y M F N j a G V k d W x l J T J G U m V z d W x 0 c y U y M C U y M C U y M C U y M F J l Y 2 9 y Z C U z Q S U y M D E y L T Q t M i U y M C g w L T E l M j B P V C k l M j A o N y 0 x L T I l M j B C a W c l M j B U Z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V F M i U 4 M C U 5 M T I 0 J T I w T W l j a G l n Y W 4 l M j B T d G F 0 Z S U y M F N j a G V k d W x l J T J G U m V z d W x 0 c y U y M C U y M C U y M C U y M F J l Y 2 9 y Z C U z Q S U y M D E y L T Q t M i U y M C g w L T E l M j B P V C k l M j A o N y 0 x L T I l M j B C a W c l M j B U Z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V F M i U 4 M C U 5 M T I 0 J T I w Q W x h c 2 t h J T I w U 2 N o Z W R 1 b G U l M k Z S Z X N 1 b H R z J T I w J T I w J T I w J T I w U m V j b 3 J k J T N B J T I w O C 0 1 L T E l M j A o M C 0 w J T I w T 1 Q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V F M i U 4 M C U 5 M T I 0 J T I w Q W x h c 2 t h J T I w U 2 N o Z W R 1 b G U l M k Z S Z X N 1 b H R z J T I w J T I w J T I w J T I w U m V j b 3 J k J T N B J T I w O C 0 1 L T E l M j A o M C 0 w J T I w T 1 Q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U U y J T g w J T k x M j Q l M j B B b G F z a 2 E l M j B T Y 2 h l Z H V s Z S U y R l J l c 3 V s d H M l M j A l M j A l M j A l M j B S Z W N v c m Q l M 0 E l M j A 4 L T U t M S U y M C g w L T A l M j B P V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l R T I l O D A l O T E y N C U y M E 1 p Y 2 h p Z 2 F u J T I w V G V j a C U y M F N j a G V k d W x l J T J G U m V z d W x 0 c y U y M C U y M C U y M C U y M F J l Y 2 9 y Z C U z Q S U y M D g t O C 0 z J T I w K D I t M i U y M E 9 U K S U y M C g 2 L T Q t M C U y M E N D S E E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V F M i U 4 M C U 5 M T I 0 J T I w T W l j a G l n Y W 4 l M j B U Z W N o J T I w U 2 N o Z W R 1 b G U l M k Z S Z X N 1 b H R z J T I w J T I w J T I w J T I w U m V j b 3 J k J T N B J T I w O C 0 4 L T M l M j A o M i 0 y J T I w T 1 Q p J T I w K D Y t N C 0 w J T I w Q 0 N I Q S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l R T I l O D A l O T E y N C U y M E 1 p Y 2 h p Z 2 F u J T I w V G V j a C U y M F N j a G V k d W x l J T J G U m V z d W x 0 c y U y M C U y M C U y M C U y M F J l Y 2 9 y Z C U z Q S U y M D g t O C 0 z J T I w K D I t M i U y M E 9 U K S U y M C g 2 L T Q t M C U y M E N D S E E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U U y J T g w J T k x M j Q l M j B G Z X J y a X M l M j B T d G F 0 Z S U y M F N j a G V k d W x l J T J G U m V z d W x 0 c y U y M C U y M C U y M C U y M F J l Y 2 9 y Z C U z Q S U y M D U t M T A t M S U y M C g 0 L T E l M j B P V C k l M j A o M y 0 3 L T A l M j B D Q 0 h B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l R T I l O D A l O T E y N C U y M E Z l c n J p c y U y M F N 0 Y X R l J T I w U 2 N o Z W R 1 b G U l M k Z S Z X N 1 b H R z J T I w J T I w J T I w J T I w U m V j b 3 J k J T N B J T I w N S 0 x M C 0 x J T I w K D Q t M S U y M E 9 U K S U y M C g z L T c t M C U y M E N D S E E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U U y J T g w J T k x M j Q l M j B G Z X J y a X M l M j B T d G F 0 Z S U y M F N j a G V k d W x l J T J G U m V z d W x 0 c y U y M C U y M C U y M C U y M F J l Y 2 9 y Z C U z Q S U y M D U t M T A t M S U y M C g 0 L T E l M j B P V C k l M j A o M y 0 3 L T A l M j B D Q 0 h B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F y b H k l M j B y Z X N 1 b H R z J T V C Z W R p d C U 1 R C U y M C g y K S 9 E Y X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y k v R G F 0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S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1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Y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Y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3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3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c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O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O C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4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k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k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O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A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E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x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x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i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M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M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f O r a s g u t k Q q J H m + Q x a Y w R A A A A A A I A A A A A A B B m A A A A A Q A A I A A A A G + + d d F n K Y Q o z D p c Y 9 + R k z j k R O V 1 k 7 / s q N 3 f m D h t r 0 I 8 A A A A A A 6 A A A A A A g A A I A A A A B F L 8 B h + k w C K P F N N i H G B E x d z w T k q n V + D 4 G e Q F X j C z 5 / M U A A A A F K E 5 F M z D N J U N F / X Z G 0 t N Z k s 7 p S w 0 b w L F W H J A V S T S R 9 R j k 2 F b B 5 F j W / F g P e I B u c 4 L E P z u V y h v l J N i 2 5 Z 7 L a z K D j 5 Z q S V I O d e B T T I d V j R h q A l Q A A A A O v 4 l A r G j d 1 G 8 t u N z 3 P a U 7 1 b M O E C T 2 e + a b n 5 p k K X 9 o N m Y F 9 w t M r N w t d y K + 3 Q g h J K I i C y I B n l 9 l B Q M V P C / U R T Q Q w = < / D a t a M a s h u p > 
</file>

<file path=customXml/itemProps1.xml><?xml version="1.0" encoding="utf-8"?>
<ds:datastoreItem xmlns:ds="http://schemas.openxmlformats.org/officeDocument/2006/customXml" ds:itemID="{2CF263E1-ACD2-4736-A6BB-764D61B7B3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Mascot_Info</vt:lpstr>
      <vt:lpstr>MSU_Tech_All_Time_GLI</vt:lpstr>
      <vt:lpstr>Yearly results_edit_</vt:lpstr>
      <vt:lpstr>Ferris_Roster</vt:lpstr>
      <vt:lpstr>Ferris_Sched</vt:lpstr>
      <vt:lpstr>Ferris_AGS</vt:lpstr>
      <vt:lpstr>Alaska_Roster</vt:lpstr>
      <vt:lpstr>Alaska_Sched</vt:lpstr>
      <vt:lpstr>Alaska_AGS</vt:lpstr>
      <vt:lpstr>MSU_Roster</vt:lpstr>
      <vt:lpstr>MSU_Sched</vt:lpstr>
      <vt:lpstr>MSU_AGS</vt:lpstr>
      <vt:lpstr>MichTech_Roster</vt:lpstr>
      <vt:lpstr>MichTech_Sched</vt:lpstr>
      <vt:lpstr>MichTech_AGS</vt:lpstr>
      <vt:lpstr>color_pallet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Smith</dc:creator>
  <cp:lastModifiedBy>J S</cp:lastModifiedBy>
  <cp:lastPrinted>2023-12-23T16:21:28Z</cp:lastPrinted>
  <dcterms:created xsi:type="dcterms:W3CDTF">2023-12-12T00:52:39Z</dcterms:created>
  <dcterms:modified xsi:type="dcterms:W3CDTF">2023-12-23T17:37:03Z</dcterms:modified>
</cp:coreProperties>
</file>