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1_{F210EAD6-9E93-426E-A82F-1FF0627B387F}" xr6:coauthVersionLast="47" xr6:coauthVersionMax="47" xr10:uidLastSave="{00000000-0000-0000-0000-000000000000}"/>
  <bookViews>
    <workbookView xWindow="-25320" yWindow="-1020" windowWidth="25440" windowHeight="15990" tabRatio="716" activeTab="1" xr2:uid="{5998433F-1EDB-41A6-86DB-CF49235380B0}"/>
  </bookViews>
  <sheets>
    <sheet name="powerplay_penkill_table" sheetId="21" r:id="rId1"/>
    <sheet name="Mascot_Info" sheetId="23" r:id="rId2"/>
    <sheet name="MSU_Tech_All_Time_GLI" sheetId="19" r:id="rId3"/>
    <sheet name="Yearly results_edit_" sheetId="4" r:id="rId4"/>
    <sheet name="Ferris_Roster" sheetId="2" r:id="rId5"/>
    <sheet name="Table 0 (13)" sheetId="29" r:id="rId6"/>
    <sheet name="Ferris_Sched" sheetId="18" r:id="rId7"/>
    <sheet name="Ferris_AGS" sheetId="10" r:id="rId8"/>
    <sheet name="Alaska_Roster" sheetId="6" r:id="rId9"/>
    <sheet name="Alaska_Sched" sheetId="14" r:id="rId10"/>
    <sheet name="Alaska_AGS" sheetId="3" r:id="rId11"/>
    <sheet name="MSU_Roster" sheetId="7" r:id="rId12"/>
    <sheet name="MSU_Sched" sheetId="11" r:id="rId13"/>
    <sheet name="MSU_AGS" sheetId="9" r:id="rId14"/>
    <sheet name="MichTech_Roster" sheetId="8" r:id="rId15"/>
    <sheet name="MichTech_Sched" sheetId="16" r:id="rId16"/>
    <sheet name="MichTech_AGS" sheetId="5" r:id="rId17"/>
    <sheet name="color_pallet" sheetId="1" r:id="rId18"/>
  </sheets>
  <definedNames>
    <definedName name="ExternalData_1" localSheetId="8" hidden="1">Alaska_Roster!$A$1:$P$32</definedName>
    <definedName name="ExternalData_1" localSheetId="9" hidden="1">Alaska_Sched!$A$4:$H$22</definedName>
    <definedName name="ExternalData_1" localSheetId="4" hidden="1">Ferris_Roster!$A$1:$P$31</definedName>
    <definedName name="ExternalData_1" localSheetId="6" hidden="1">Ferris_Sched!$A$3:$H$23</definedName>
    <definedName name="ExternalData_1" localSheetId="14" hidden="1">MichTech_Roster!$A$1:$P$30</definedName>
    <definedName name="ExternalData_1" localSheetId="15" hidden="1">MichTech_Sched!$A$3:$H$24</definedName>
    <definedName name="ExternalData_1" localSheetId="11" hidden="1">MSU_Roster!$A$1:$Q$31</definedName>
    <definedName name="ExternalData_1" localSheetId="12" hidden="1">MSU_Sched!$A$4:$H$24</definedName>
    <definedName name="ExternalData_1" localSheetId="0" hidden="1">powerplay_penkill_table!$A$1:$X$65</definedName>
    <definedName name="ExternalData_2" localSheetId="5" hidden="1">'Table 0 (13)'!$A$1:$F$26</definedName>
    <definedName name="ExternalData_2" localSheetId="3" hidden="1">'Yearly results_edit_'!$A$1:$F$59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6" l="1"/>
  <c r="H31" i="6"/>
  <c r="G31" i="6"/>
  <c r="F31" i="6"/>
  <c r="E31" i="6"/>
  <c r="D31" i="6"/>
  <c r="S10" i="6"/>
  <c r="S12" i="6"/>
  <c r="S28" i="6"/>
  <c r="S13" i="6"/>
  <c r="S9" i="6"/>
  <c r="S22" i="6"/>
  <c r="S5" i="6"/>
  <c r="S17" i="6"/>
  <c r="S19" i="6"/>
  <c r="S7" i="6"/>
  <c r="S27" i="6"/>
  <c r="S14" i="6"/>
  <c r="S29" i="6"/>
  <c r="S15" i="6"/>
  <c r="S16" i="6"/>
  <c r="S26" i="6"/>
  <c r="S18" i="6"/>
  <c r="S3" i="6"/>
  <c r="S24" i="6"/>
  <c r="S25" i="6"/>
  <c r="S30" i="6"/>
  <c r="S21" i="6"/>
  <c r="S20" i="6"/>
  <c r="S23" i="6"/>
  <c r="S4" i="6"/>
  <c r="S2" i="6"/>
  <c r="S6" i="6"/>
  <c r="S8" i="6"/>
  <c r="S11" i="6"/>
  <c r="S31" i="6"/>
  <c r="S32" i="6"/>
  <c r="G31" i="8"/>
  <c r="I31" i="8"/>
  <c r="H31" i="8"/>
  <c r="F31" i="8"/>
  <c r="E31" i="8"/>
  <c r="D31" i="8"/>
  <c r="J29" i="7"/>
  <c r="I29" i="7"/>
  <c r="H29" i="7"/>
  <c r="G29" i="7"/>
  <c r="F29" i="7"/>
  <c r="E29" i="7"/>
  <c r="U2" i="3"/>
  <c r="U18" i="3"/>
  <c r="U21" i="3"/>
  <c r="U14" i="3"/>
  <c r="U5" i="3"/>
  <c r="T6" i="3"/>
  <c r="U6" i="3" s="1"/>
  <c r="T4" i="3"/>
  <c r="U4" i="3" s="1"/>
  <c r="T17" i="3"/>
  <c r="U17" i="3" s="1"/>
  <c r="T2" i="3"/>
  <c r="T16" i="3"/>
  <c r="U16" i="3" s="1"/>
  <c r="T20" i="3"/>
  <c r="U20" i="3" s="1"/>
  <c r="T12" i="3"/>
  <c r="U12" i="3" s="1"/>
  <c r="T18" i="3"/>
  <c r="T15" i="3"/>
  <c r="U15" i="3" s="1"/>
  <c r="T10" i="3"/>
  <c r="U10" i="3" s="1"/>
  <c r="T8" i="3"/>
  <c r="U8" i="3" s="1"/>
  <c r="T21" i="3"/>
  <c r="T3" i="3"/>
  <c r="U3" i="3" s="1"/>
  <c r="T9" i="3"/>
  <c r="U9" i="3" s="1"/>
  <c r="T19" i="3"/>
  <c r="U19" i="3" s="1"/>
  <c r="T14" i="3"/>
  <c r="T23" i="3"/>
  <c r="U23" i="3" s="1"/>
  <c r="T7" i="3"/>
  <c r="U7" i="3" s="1"/>
  <c r="T13" i="3"/>
  <c r="U13" i="3" s="1"/>
  <c r="T5" i="3"/>
  <c r="T24" i="3"/>
  <c r="U24" i="3" s="1"/>
  <c r="T22" i="3"/>
  <c r="U22" i="3" s="1"/>
  <c r="T11" i="3"/>
  <c r="U11" i="3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U3" i="10"/>
  <c r="V3" i="10"/>
  <c r="U4" i="10"/>
  <c r="V4" i="10"/>
  <c r="U5" i="10"/>
  <c r="V5" i="10"/>
  <c r="U6" i="10"/>
  <c r="V6" i="10"/>
  <c r="U7" i="10"/>
  <c r="V7" i="10"/>
  <c r="U8" i="10"/>
  <c r="V8" i="10"/>
  <c r="U9" i="10"/>
  <c r="V9" i="10"/>
  <c r="U10" i="10"/>
  <c r="V10" i="10"/>
  <c r="U11" i="10"/>
  <c r="V11" i="10"/>
  <c r="U12" i="10"/>
  <c r="V12" i="10"/>
  <c r="U13" i="10"/>
  <c r="V13" i="10"/>
  <c r="U14" i="10"/>
  <c r="V14" i="10"/>
  <c r="U15" i="10"/>
  <c r="V15" i="10"/>
  <c r="U16" i="10"/>
  <c r="V16" i="10"/>
  <c r="U17" i="10"/>
  <c r="V17" i="10"/>
  <c r="U18" i="10"/>
  <c r="V18" i="10"/>
  <c r="U19" i="10"/>
  <c r="V19" i="10"/>
  <c r="U20" i="10"/>
  <c r="V20" i="10"/>
  <c r="U21" i="10"/>
  <c r="V21" i="10"/>
  <c r="U22" i="10"/>
  <c r="V22" i="10"/>
  <c r="U23" i="10"/>
  <c r="V23" i="10"/>
  <c r="U24" i="10"/>
  <c r="V24" i="10"/>
  <c r="V2" i="10"/>
  <c r="U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4E53B0C0-908A-43A8-8EB4-7E6CF318F582}" keepAlive="1" name="Query - Table 0 (10)" description="Connection to the 'Table 0 (10)' query in the workbook." type="5" refreshedVersion="8" background="1" saveData="1">
    <dbPr connection="Provider=Microsoft.Mashup.OleDb.1;Data Source=$Workbook$;Location=&quot;Table 0 (10)&quot;;Extended Properties=&quot;&quot;" command="SELECT * FROM [Table 0 (10)]"/>
  </connection>
  <connection id="7" xr16:uid="{1D974BE7-4117-4DA6-AF8A-290FC7F6C40F}" keepAlive="1" name="Query - Table 0 (11)" description="Connection to the 'Table 0 (11)' query in the workbook." type="5" refreshedVersion="0" background="1">
    <dbPr connection="Provider=Microsoft.Mashup.OleDb.1;Data Source=$Workbook$;Location=&quot;Table 0 (11)&quot;;Extended Properties=&quot;&quot;" command="SELECT * FROM [Table 0 (11)]"/>
  </connection>
  <connection id="8" xr16:uid="{9E5C879E-CB43-46E4-A87F-3E402FC9E977}" keepAlive="1" name="Query - Table 0 (12)" description="Connection to the 'Table 0 (12)' query in the workbook." type="5" refreshedVersion="0" background="1">
    <dbPr connection="Provider=Microsoft.Mashup.OleDb.1;Data Source=$Workbook$;Location=&quot;Table 0 (12)&quot;;Extended Properties=&quot;&quot;" command="SELECT * FROM [Table 0 (12)]"/>
  </connection>
  <connection id="9" xr16:uid="{54157E34-E9DD-44DC-B925-3AE840E6A822}" keepAlive="1" name="Query - Table 0 (13)" description="Connection to the 'Table 0 (13)' query in the workbook." type="5" refreshedVersion="8" background="1" saveData="1">
    <dbPr connection="Provider=Microsoft.Mashup.OleDb.1;Data Source=$Workbook$;Location=&quot;Table 0 (13)&quot;;Extended Properties=&quot;&quot;" command="SELECT * FROM [Table 0 (13)]"/>
  </connection>
  <connection id="10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11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12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13" xr16:uid="{B0604806-F9A0-4890-899F-E43085ED0A15}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14" xr16:uid="{B9303C53-040E-4C95-9B83-6B8573D4C6D2}" keepAlive="1" name="Query - Table 0 (6)" description="Connection to the 'Table 0 (6)' query in the workbook." type="5" refreshedVersion="8" background="1" saveData="1">
    <dbPr connection="Provider=Microsoft.Mashup.OleDb.1;Data Source=$Workbook$;Location=&quot;Table 0 (6)&quot;;Extended Properties=&quot;&quot;" command="SELECT * FROM [Table 0 (6)]"/>
  </connection>
  <connection id="15" xr16:uid="{9EC8A5D4-C418-4F52-9A26-E92B8329250C}" keepAlive="1" name="Query - Table 0 (7)" description="Connection to the 'Table 0 (7)' query in the workbook." type="5" refreshedVersion="8" background="1" saveData="1">
    <dbPr connection="Provider=Microsoft.Mashup.OleDb.1;Data Source=$Workbook$;Location=&quot;Table 0 (7)&quot;;Extended Properties=&quot;&quot;" command="SELECT * FROM [Table 0 (7)]"/>
  </connection>
  <connection id="16" xr16:uid="{F4050EF7-85AC-4593-AA21-01FCA3240CCD}" keepAlive="1" name="Query - Table 0 (8)" description="Connection to the 'Table 0 (8)' query in the workbook." type="5" refreshedVersion="8" background="1" saveData="1">
    <dbPr connection="Provider=Microsoft.Mashup.OleDb.1;Data Source=$Workbook$;Location=&quot;Table 0 (8)&quot;;Extended Properties=&quot;&quot;" command="SELECT * FROM [Table 0 (8)]"/>
  </connection>
  <connection id="17" xr16:uid="{159AA408-D45C-421C-9642-6A8D8306F836}" keepAlive="1" name="Query - Table 0 (9)" description="Connection to the 'Table 0 (9)' query in the workbook." type="5" refreshedVersion="8" background="1" saveData="1">
    <dbPr connection="Provider=Microsoft.Mashup.OleDb.1;Data Source=$Workbook$;Location=&quot;Table 0 (9)&quot;;Extended Properties=&quot;&quot;" command="SELECT * FROM [Table 0 (9)]"/>
  </connection>
  <connection id="18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  <connection id="19" xr16:uid="{3075EAB2-F478-4534-8732-4E54069F190D}" keepAlive="1" name="Query - Yearly results[edit] (2)" description="Connection to the 'Yearly results[edit] (2)' query in the workbook." type="5" refreshedVersion="0" background="1">
    <dbPr connection="Provider=Microsoft.Mashup.OleDb.1;Data Source=$Workbook$;Location=&quot;Yearly results[edit] (2)&quot;;Extended Properties=&quot;&quot;" command="SELECT * FROM [Yearly results[edit]] (2)]"/>
  </connection>
  <connection id="20" xr16:uid="{3F14A34F-89BD-4D4A-9670-287A0E586D9A}" keepAlive="1" name="Query - Yearly results[edit] (3)" description="Connection to the 'Yearly results[edit] (3)' query in the workbook." type="5" refreshedVersion="8" background="1" saveData="1">
    <dbPr connection="Provider=Microsoft.Mashup.OleDb.1;Data Source=$Workbook$;Location=&quot;Yearly results[edit] (3)&quot;;Extended Properties=&quot;&quot;" command="SELECT * FROM [Yearly results[edit]] (3)]"/>
  </connection>
</connections>
</file>

<file path=xl/sharedStrings.xml><?xml version="1.0" encoding="utf-8"?>
<sst xmlns="http://schemas.openxmlformats.org/spreadsheetml/2006/main" count="2636" uniqueCount="985">
  <si>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</si>
  <si>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</si>
  <si>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</si>
  <si>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</si>
  <si>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</si>
  <si>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</si>
  <si>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</si>
  <si>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</si>
  <si>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</si>
  <si>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</si>
  <si>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</si>
  <si>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</si>
  <si>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</si>
  <si>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</si>
  <si>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</si>
  <si>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</si>
  <si>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</si>
  <si>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</si>
  <si>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</si>
  <si>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</si>
  <si>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</si>
  <si>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</si>
  <si>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</si>
  <si>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</si>
  <si>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</si>
  <si>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</si>
  <si>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</si>
  <si>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</si>
  <si>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</si>
  <si>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</si>
  <si>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</si>
  <si>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</si>
  <si>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</si>
  <si>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</si>
  <si>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</si>
  <si>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</si>
  <si>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</si>
  <si>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</si>
  <si>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</si>
  <si>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</si>
  <si>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</si>
  <si>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</si>
  <si>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</si>
  <si>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</si>
  <si>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</si>
  <si>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</si>
  <si>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</si>
  <si>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</si>
  <si>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</si>
  <si>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</si>
  <si>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</si>
  <si>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</si>
  <si>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</si>
  <si>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</si>
  <si>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</si>
  <si>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</si>
  <si>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</si>
  <si>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</si>
  <si>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</si>
  <si>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</si>
  <si>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</si>
  <si>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</si>
  <si>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</si>
  <si>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</si>
  <si>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</si>
  <si>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</si>
  <si>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</si>
  <si>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</si>
  <si>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</si>
  <si>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</si>
  <si>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</si>
  <si>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</si>
  <si>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</si>
  <si>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</si>
  <si>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</si>
  <si>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</si>
  <si>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</si>
  <si>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</si>
  <si>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</si>
  <si>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</si>
  <si>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</si>
  <si>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</si>
  <si>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</si>
  <si>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</si>
  <si>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</si>
  <si>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</si>
  <si>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</si>
  <si>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</si>
  <si>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</si>
  <si>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</si>
  <si>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</si>
  <si>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</si>
  <si>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</si>
  <si>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</si>
  <si>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</si>
  <si>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</si>
  <si>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</si>
  <si>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</si>
  <si>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</si>
  <si>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</si>
  <si>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</si>
  <si>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</si>
  <si>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</si>
  <si>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</si>
  <si>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</si>
  <si>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</si>
  <si>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</si>
  <si>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</si>
  <si>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</si>
  <si>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</si>
  <si>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</si>
  <si>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</si>
  <si>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</si>
  <si>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</si>
  <si>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</si>
  <si>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</si>
  <si>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</si>
  <si>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</si>
  <si>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</si>
  <si>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</si>
  <si>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</si>
  <si>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</si>
  <si>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</si>
  <si>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</si>
  <si>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</si>
  <si>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</si>
  <si>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</si>
  <si>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</si>
  <si>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</si>
  <si>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</si>
  <si>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</si>
  <si>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</si>
  <si>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</si>
  <si>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</si>
  <si>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</si>
  <si>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</si>
  <si>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</si>
  <si>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</si>
  <si>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</si>
  <si>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</si>
  <si>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</si>
  <si>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</si>
  <si>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</si>
  <si>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</si>
  <si>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</si>
  <si>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</si>
  <si>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</si>
  <si>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</si>
  <si>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</si>
  <si>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</si>
  <si>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</si>
  <si>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</si>
  <si>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</si>
  <si>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</si>
  <si>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</si>
  <si>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</si>
  <si>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</si>
  <si>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</si>
  <si>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</si>
  <si>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</si>
  <si>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</si>
  <si>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</si>
  <si>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</si>
  <si>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</si>
  <si>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</si>
  <si>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</si>
  <si>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</si>
  <si>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</si>
  <si>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</si>
  <si>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</si>
  <si>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</si>
  <si>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</si>
  <si>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</si>
  <si>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</si>
  <si>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</si>
  <si>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</si>
  <si>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</si>
  <si>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</si>
  <si>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</si>
  <si>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</si>
  <si>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</si>
  <si>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</si>
  <si>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</si>
  <si>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</si>
  <si>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</si>
  <si>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</si>
  <si>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</si>
  <si>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</si>
  <si>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</si>
  <si>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</si>
  <si>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</si>
  <si>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</si>
  <si>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</si>
  <si>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</si>
  <si>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</si>
  <si>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</si>
  <si>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</si>
  <si>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</si>
  <si>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</si>
  <si>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</si>
  <si>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</si>
  <si>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</si>
  <si>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</si>
  <si>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</si>
  <si>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</si>
  <si>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</si>
  <si>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</si>
  <si>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</si>
  <si>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</si>
  <si>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</si>
  <si>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</si>
  <si>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</si>
  <si>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</si>
  <si>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</si>
  <si>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</si>
  <si>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</si>
  <si>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</si>
  <si>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</si>
  <si>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</si>
  <si>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</si>
  <si>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</si>
  <si>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</si>
  <si>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</si>
  <si>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</si>
  <si>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</si>
  <si>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</si>
  <si>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</si>
  <si>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</si>
  <si>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</si>
  <si>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</si>
  <si>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</si>
  <si>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</si>
  <si>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</si>
  <si>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</si>
  <si>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</si>
  <si>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</si>
  <si>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</si>
  <si>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</si>
  <si>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</si>
  <si>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</si>
  <si>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</si>
  <si>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</si>
  <si>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</si>
  <si>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</si>
  <si>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</si>
  <si>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</si>
  <si>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</si>
  <si>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</si>
  <si>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</si>
  <si>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</si>
  <si>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</si>
  <si>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</si>
  <si>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</si>
  <si>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</si>
  <si>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</si>
  <si>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</si>
  <si>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</si>
  <si>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</si>
  <si>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</si>
  <si>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</si>
  <si>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</si>
  <si>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</si>
  <si>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</si>
  <si>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</si>
  <si>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</si>
  <si>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</si>
  <si>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</si>
  <si>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</si>
  <si>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</si>
  <si>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</si>
  <si>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</si>
  <si>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</si>
  <si>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</si>
  <si>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</si>
  <si>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</si>
  <si>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</si>
  <si>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</si>
  <si>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</si>
  <si>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</si>
  <si>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</si>
  <si>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</si>
  <si>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</si>
  <si>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</si>
  <si>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</si>
  <si>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</si>
  <si>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</si>
  <si>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</si>
  <si>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</si>
  <si>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</si>
  <si>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</si>
  <si>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</si>
  <si>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</si>
  <si>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</si>
  <si>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</si>
  <si>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</si>
  <si>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</si>
  <si>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</si>
  <si>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</si>
  <si>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</si>
  <si>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</si>
  <si>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</si>
  <si>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</si>
  <si>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</si>
  <si>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</si>
  <si>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</si>
  <si>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</si>
  <si>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</si>
  <si>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</si>
  <si>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</si>
  <si>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</si>
  <si>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</si>
  <si>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</si>
  <si>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</si>
  <si>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</si>
  <si>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</si>
  <si>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</si>
  <si>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</si>
  <si>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</si>
  <si>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</si>
  <si>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</si>
  <si>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</si>
  <si>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</si>
  <si>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</si>
  <si>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</si>
  <si>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</si>
  <si>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</si>
  <si>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</si>
  <si>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</si>
  <si>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</si>
  <si>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</si>
  <si>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</si>
  <si>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</si>
  <si>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</si>
  <si>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</si>
  <si>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</si>
  <si>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</si>
  <si>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</si>
  <si>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</si>
  <si>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</si>
  <si>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</si>
  <si>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</si>
  <si>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</si>
  <si>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</si>
  <si>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</si>
  <si>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</si>
  <si>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</si>
  <si>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</si>
  <si>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</si>
  <si>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</si>
  <si>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</si>
  <si>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</si>
  <si>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</si>
  <si>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</si>
  <si>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</si>
  <si>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</si>
  <si>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</si>
  <si>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</si>
  <si>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</si>
  <si>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</si>
  <si>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</si>
  <si>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</si>
  <si>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</si>
  <si>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</si>
  <si>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</si>
  <si>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</si>
  <si>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</si>
  <si>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</si>
  <si>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</si>
  <si>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</si>
  <si>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</si>
  <si>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</si>
  <si>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</si>
  <si>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</si>
  <si>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</si>
  <si>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</si>
  <si>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</si>
  <si>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</si>
  <si>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</si>
  <si>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</si>
  <si>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</si>
  <si>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</si>
  <si>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</si>
  <si>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</si>
  <si>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</si>
  <si>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</si>
  <si>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</si>
  <si>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</si>
  <si>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</si>
  <si>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</si>
  <si>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</si>
  <si>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</si>
  <si>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</si>
  <si>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</si>
  <si>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</si>
  <si>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</si>
  <si>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</si>
  <si>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</si>
  <si>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</si>
  <si>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</si>
  <si>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</si>
  <si>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</si>
  <si>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</si>
  <si>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</si>
  <si>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</si>
  <si>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</si>
  <si>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</si>
  <si>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</si>
  <si>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</si>
  <si>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</si>
  <si>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</si>
  <si>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</si>
  <si>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</si>
  <si>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</si>
  <si>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</si>
  <si>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</si>
  <si>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</si>
  <si>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</si>
  <si>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</si>
  <si>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</si>
  <si>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</si>
  <si>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</si>
  <si>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</si>
  <si>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</si>
  <si>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</si>
  <si>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</si>
  <si>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</si>
  <si>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</si>
  <si>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</si>
  <si>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</si>
  <si>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</si>
  <si>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</si>
  <si>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</si>
  <si>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</si>
  <si>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</si>
  <si>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</si>
  <si>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</si>
  <si>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</si>
  <si>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</si>
  <si>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</si>
  <si>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</si>
  <si>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</si>
  <si>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</si>
  <si>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</si>
  <si>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</si>
  <si>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</si>
  <si>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</si>
  <si>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</si>
  <si>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</si>
  <si>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</si>
  <si>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</si>
  <si>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</si>
  <si>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</si>
  <si>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</si>
  <si>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</si>
  <si>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</si>
  <si>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</si>
  <si>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</si>
  <si>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</si>
  <si>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</si>
  <si>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</si>
  <si>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</si>
  <si>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</si>
  <si>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</si>
  <si>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</si>
  <si>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</si>
  <si>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</si>
  <si>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</si>
  <si>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</si>
  <si>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</si>
  <si>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</si>
  <si>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</si>
  <si>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</si>
  <si>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</si>
  <si>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</si>
  <si>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</si>
  <si>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</si>
  <si>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</si>
  <si>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</si>
  <si>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</si>
  <si>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</si>
  <si>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</si>
  <si>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</si>
  <si>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</si>
  <si>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</si>
  <si>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</si>
  <si>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</si>
  <si>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</si>
  <si>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</si>
  <si>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</si>
  <si>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</si>
  <si>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</si>
  <si>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</si>
  <si>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</si>
  <si>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</si>
  <si>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</si>
  <si>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</si>
  <si>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</si>
  <si>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</si>
  <si>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</si>
  <si>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</si>
  <si>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</si>
  <si>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</si>
  <si>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</si>
  <si>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</si>
  <si>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</si>
  <si>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</si>
  <si>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</si>
  <si>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</si>
  <si>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</si>
  <si>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</si>
  <si>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</si>
  <si>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</si>
  <si>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</si>
  <si>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</si>
  <si>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</si>
  <si>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</si>
  <si>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</si>
  <si>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</si>
  <si>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</si>
  <si>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</si>
  <si>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</si>
  <si>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</si>
  <si>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</si>
  <si>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</si>
  <si>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</si>
  <si>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</si>
  <si>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</si>
  <si>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</si>
  <si>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</si>
  <si>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</si>
  <si>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</si>
  <si>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</si>
  <si>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</si>
  <si>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</si>
  <si>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</si>
  <si>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</si>
  <si>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</si>
  <si>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</si>
  <si>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</si>
  <si>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</si>
  <si>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</si>
  <si>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</si>
  <si>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</si>
  <si>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</si>
  <si>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</si>
  <si>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</si>
  <si>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</si>
  <si>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</si>
  <si>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</si>
  <si>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</si>
  <si>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</si>
  <si>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</si>
  <si>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</si>
  <si>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</si>
  <si>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</si>
  <si>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</si>
  <si>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</si>
  <si>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</si>
  <si>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</si>
  <si>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</si>
  <si>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</si>
  <si>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</si>
  <si>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</si>
  <si>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</si>
  <si>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</si>
  <si>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</si>
  <si>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</si>
  <si>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</si>
  <si>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</si>
  <si>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</si>
  <si>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</si>
  <si>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</si>
  <si>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</si>
  <si>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</si>
  <si>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</si>
  <si>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</si>
  <si>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</si>
  <si>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</si>
  <si>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</si>
  <si>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</si>
  <si>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</si>
  <si>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</si>
  <si>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</si>
  <si>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</si>
  <si>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</si>
  <si>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</si>
  <si>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</si>
  <si>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</si>
  <si>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</si>
  <si>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</si>
  <si>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</si>
  <si>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</si>
  <si>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</si>
  <si>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</si>
  <si>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</si>
  <si>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</si>
  <si>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</si>
  <si>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</si>
  <si>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</si>
  <si>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</si>
  <si>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</si>
  <si>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</si>
  <si>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</si>
  <si>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</si>
  <si>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</si>
  <si>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</si>
  <si>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</si>
  <si>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</si>
  <si>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</si>
  <si>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</si>
  <si>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</si>
  <si>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</si>
  <si>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</si>
  <si>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</si>
  <si>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</si>
  <si>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</si>
  <si>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</si>
  <si>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</si>
  <si>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</si>
  <si>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</si>
  <si>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</si>
  <si>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</si>
  <si>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</si>
  <si>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</si>
  <si>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</si>
  <si>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</si>
  <si>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</si>
  <si>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</si>
  <si>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</si>
  <si>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</si>
  <si>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</si>
  <si>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</si>
  <si>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</si>
  <si>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</si>
  <si>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</si>
  <si>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</si>
  <si>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</si>
  <si>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</si>
  <si>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</si>
  <si>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</si>
  <si>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</si>
  <si>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</si>
  <si>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</si>
  <si>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</si>
  <si>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</si>
  <si>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</si>
  <si>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</si>
  <si>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</si>
  <si>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</si>
  <si>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</si>
  <si>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</si>
  <si>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</si>
  <si>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</si>
  <si>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</si>
  <si>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</si>
  <si>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</si>
  <si>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</si>
  <si>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</si>
  <si>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</si>
  <si>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</si>
  <si>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</si>
  <si>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</si>
  <si>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</si>
  <si>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</si>
  <si>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</si>
  <si>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</si>
  <si>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</si>
  <si>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</si>
  <si>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</si>
  <si>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</si>
  <si>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</si>
  <si>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</si>
  <si>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</si>
  <si>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</si>
  <si>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</si>
  <si>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</si>
  <si>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</si>
  <si>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</si>
  <si>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</si>
  <si>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</si>
  <si>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</si>
  <si>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</si>
  <si>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</si>
  <si>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</si>
  <si>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</si>
  <si>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</si>
  <si>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</si>
  <si>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</si>
  <si>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</si>
  <si>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</si>
  <si>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</si>
  <si>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</si>
  <si>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</si>
  <si>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</si>
  <si>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</si>
  <si>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</si>
  <si>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</si>
  <si>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</si>
  <si>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</si>
  <si>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</si>
  <si>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</si>
  <si>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</si>
  <si>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</si>
  <si>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</si>
  <si>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</si>
  <si>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</si>
  <si>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</si>
  <si>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</si>
  <si>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</si>
  <si>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</si>
  <si>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</si>
  <si>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</si>
  <si>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</si>
  <si>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</si>
  <si>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</si>
  <si>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</si>
  <si>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</si>
  <si>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</si>
  <si>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</si>
  <si>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</si>
  <si>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</si>
  <si>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at World Junior Championship</t>
  </si>
  <si>
    <t>Drafted</t>
  </si>
  <si>
    <t>October 2023</t>
  </si>
  <si>
    <t>07 Sat</t>
  </si>
  <si>
    <t>Lake Superior (nc)</t>
  </si>
  <si>
    <t>08 Sun</t>
  </si>
  <si>
    <t>12 Thu</t>
  </si>
  <si>
    <t>Air Force (nc)</t>
  </si>
  <si>
    <t>13 Fri</t>
  </si>
  <si>
    <t>19 Thu</t>
  </si>
  <si>
    <t>Canisius (nc)</t>
  </si>
  <si>
    <t>20 Fri</t>
  </si>
  <si>
    <t>26 Thu</t>
  </si>
  <si>
    <t>Boston College (nc)</t>
  </si>
  <si>
    <t>27 Fri</t>
  </si>
  <si>
    <t>November 2023</t>
  </si>
  <si>
    <t>03 Fri</t>
  </si>
  <si>
    <t>04 Sat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</si>
  <si>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</si>
  <si>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</si>
  <si>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</si>
  <si>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</si>
  <si>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</si>
  <si>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</si>
  <si>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</si>
  <si>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</si>
  <si>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</si>
  <si>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</si>
  <si>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</si>
  <si>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01 Fri</t>
  </si>
  <si>
    <t>02 Sat</t>
  </si>
  <si>
    <t>OT</t>
  </si>
  <si>
    <t>@</t>
  </si>
  <si>
    <t>12-4-2 (0-1 OT) (7-1-2 Big Ten)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</si>
  <si>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</si>
  <si>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</si>
  <si>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</si>
  <si>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</si>
  <si>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</si>
  <si>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</si>
  <si>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</si>
  <si>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</si>
  <si>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</si>
  <si>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</si>
  <si>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</si>
  <si>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</si>
  <si>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</si>
  <si>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</si>
  <si>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</si>
  <si>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</si>
  <si>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</si>
  <si>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</si>
  <si>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</si>
  <si>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</si>
  <si>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</si>
  <si>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</si>
  <si>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</si>
  <si>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A</t>
  </si>
  <si>
    <t>PIM</t>
  </si>
  <si>
    <t>Pts</t>
  </si>
  <si>
    <t>Runner Up</t>
  </si>
  <si>
    <t>All Time GLI Records</t>
  </si>
  <si>
    <t>+/-</t>
  </si>
  <si>
    <t>* Michigan Native</t>
  </si>
  <si>
    <t>Wt</t>
  </si>
  <si>
    <t>Ht</t>
  </si>
  <si>
    <t>MTU</t>
  </si>
  <si>
    <t>Overall: 5-10-1 (4-1 OT) | CCHA: 3-7-0</t>
  </si>
  <si>
    <t>Third place</t>
  </si>
  <si>
    <t>Fourth place</t>
  </si>
  <si>
    <t>Providence</t>
  </si>
  <si>
    <t>St. Lawrence</t>
  </si>
  <si>
    <t>Cornell</t>
  </si>
  <si>
    <t>Brown</t>
  </si>
  <si>
    <t>Pennsylvania</t>
  </si>
  <si>
    <t>Yale</t>
  </si>
  <si>
    <t>Dartmouth</t>
  </si>
  <si>
    <t>Colgate</t>
  </si>
  <si>
    <t>Princeton</t>
  </si>
  <si>
    <t>Western Ontario</t>
  </si>
  <si>
    <t>Champions</t>
  </si>
  <si>
    <t>-</t>
  </si>
  <si>
    <t>MSU</t>
  </si>
  <si>
    <t>Ferris St</t>
  </si>
  <si>
    <t>Alaska</t>
  </si>
  <si>
    <t>FSU</t>
  </si>
  <si>
    <t>34-22-2</t>
  </si>
  <si>
    <t>69-32-12</t>
  </si>
  <si>
    <t>44-17-3</t>
  </si>
  <si>
    <t>22-34-12</t>
  </si>
  <si>
    <t>26-14-3</t>
  </si>
  <si>
    <t>23-7-1</t>
  </si>
  <si>
    <t>32-69-12</t>
  </si>
  <si>
    <t>14-26-3</t>
  </si>
  <si>
    <t>36-42-7</t>
  </si>
  <si>
    <t>17-44-3</t>
  </si>
  <si>
    <t>42-36-7</t>
  </si>
  <si>
    <t>1-2</t>
  </si>
  <si>
    <t>2-1</t>
  </si>
  <si>
    <t>0-1</t>
  </si>
  <si>
    <t>1-0</t>
  </si>
  <si>
    <t>20-9-1</t>
  </si>
  <si>
    <t>9-20-1</t>
  </si>
  <si>
    <t>6 - 1</t>
  </si>
  <si>
    <t>23 - 7 - 1</t>
  </si>
  <si>
    <t>No tournament winner due to chicken flu</t>
  </si>
  <si>
    <t>AGS*</t>
  </si>
  <si>
    <t>MVP</t>
  </si>
  <si>
    <t>Michigan St</t>
  </si>
  <si>
    <t>Team Records - All Time Matchups</t>
  </si>
  <si>
    <t>Team Records - GLI Matchups</t>
  </si>
  <si>
    <t>GLI Championship Round</t>
  </si>
  <si>
    <t>Header</t>
  </si>
  <si>
    <t>Rk</t>
  </si>
  <si>
    <t>Team</t>
  </si>
  <si>
    <t>GP</t>
  </si>
  <si>
    <t>GA</t>
  </si>
  <si>
    <t>Sh</t>
  </si>
  <si>
    <t>Sh%</t>
  </si>
  <si>
    <t>ShA</t>
  </si>
  <si>
    <t>SV%</t>
  </si>
  <si>
    <t>PP%</t>
  </si>
  <si>
    <t>PK%</t>
  </si>
  <si>
    <t>SHG</t>
  </si>
  <si>
    <t>SHGA</t>
  </si>
  <si>
    <t>FO%</t>
  </si>
  <si>
    <t>G/G</t>
  </si>
  <si>
    <t>GA/G</t>
  </si>
  <si>
    <t>S/G</t>
  </si>
  <si>
    <t>SA/G</t>
  </si>
  <si>
    <t>PIM/G</t>
  </si>
  <si>
    <t>Age</t>
  </si>
  <si>
    <t>Standard Team Statistics</t>
  </si>
  <si>
    <t>Air Force</t>
  </si>
  <si>
    <t>6-0.3</t>
  </si>
  <si>
    <t>6-0.1</t>
  </si>
  <si>
    <t>Alaska-Anchorage</t>
  </si>
  <si>
    <t>6-0.7</t>
  </si>
  <si>
    <t>American Int'l</t>
  </si>
  <si>
    <t>6-0.0</t>
  </si>
  <si>
    <t>Arizona State</t>
  </si>
  <si>
    <t>5-11.7</t>
  </si>
  <si>
    <t>Army</t>
  </si>
  <si>
    <t>5-11.9</t>
  </si>
  <si>
    <t>Augustana</t>
  </si>
  <si>
    <t>Bentley</t>
  </si>
  <si>
    <t>6-0.2</t>
  </si>
  <si>
    <t>6-1.1</t>
  </si>
  <si>
    <t>Canisius</t>
  </si>
  <si>
    <t>Clarkson</t>
  </si>
  <si>
    <t>6-1.0</t>
  </si>
  <si>
    <t>6-0.6</t>
  </si>
  <si>
    <t>Connecticut</t>
  </si>
  <si>
    <t>6-0.5</t>
  </si>
  <si>
    <t>Denver</t>
  </si>
  <si>
    <t>6-0.4</t>
  </si>
  <si>
    <t>5-11.6</t>
  </si>
  <si>
    <t>Holy Cross</t>
  </si>
  <si>
    <t>5-11.8</t>
  </si>
  <si>
    <t>Lindenwood</t>
  </si>
  <si>
    <t>6-1.6</t>
  </si>
  <si>
    <t>Long Island</t>
  </si>
  <si>
    <t>Mass.-Lowell</t>
  </si>
  <si>
    <t>Massachusetts</t>
  </si>
  <si>
    <t>6-0.8</t>
  </si>
  <si>
    <t>Mercyhurst</t>
  </si>
  <si>
    <t>Merrimack</t>
  </si>
  <si>
    <t>Miami</t>
  </si>
  <si>
    <t>6-0.9</t>
  </si>
  <si>
    <t>Minnesota-Duluth</t>
  </si>
  <si>
    <t>Niagara</t>
  </si>
  <si>
    <t>Northeastern</t>
  </si>
  <si>
    <t>Omaha</t>
  </si>
  <si>
    <t>Quinnipiac</t>
  </si>
  <si>
    <t>RIT</t>
  </si>
  <si>
    <t>Robert Morris</t>
  </si>
  <si>
    <t>Sacred Heart</t>
  </si>
  <si>
    <t>5-11.3</t>
  </si>
  <si>
    <t>St. Cloud State</t>
  </si>
  <si>
    <t>Stonehill</t>
  </si>
  <si>
    <t>Union</t>
  </si>
  <si>
    <t>Vermont</t>
  </si>
  <si>
    <t>6-1.2</t>
  </si>
  <si>
    <t>Pts.</t>
  </si>
  <si>
    <t>Antonio Venuto, F, Sr</t>
  </si>
  <si>
    <t>Travis Shoudy, D, So</t>
  </si>
  <si>
    <t>Luigi Benincasa, F, Fr</t>
  </si>
  <si>
    <t>Jason Brancheau, F, Sr</t>
  </si>
  <si>
    <t>Stepan Pokorny, F, Sr</t>
  </si>
  <si>
    <t>Kaleb Ergang, F, Jr</t>
  </si>
  <si>
    <t>Jack Mesic, D, Fr</t>
  </si>
  <si>
    <t>Tyler Schleppe, F, So</t>
  </si>
  <si>
    <t>Jacob Dirks, F, Sr</t>
  </si>
  <si>
    <t>Zach Faremouth, F, Jr</t>
  </si>
  <si>
    <t>Emerson Goode, F, Fr</t>
  </si>
  <si>
    <t>Nick Nardecchia, F, Jr</t>
  </si>
  <si>
    <t>Connor McGrath, F, So</t>
  </si>
  <si>
    <t>Trevor Taulien, D, Fr</t>
  </si>
  <si>
    <t>Caiden Gault, F, So</t>
  </si>
  <si>
    <t>Nick Hale, D, Gr</t>
  </si>
  <si>
    <t>Ben Schultheis, D, Sr</t>
  </si>
  <si>
    <t>Holden Doell, F, Fr</t>
  </si>
  <si>
    <t>Drew Cooper, D, Sr</t>
  </si>
  <si>
    <t>Andrew Noel, D, So</t>
  </si>
  <si>
    <t>Brenden MacLaren, F, Sr</t>
  </si>
  <si>
    <t>Logan Stein, G, Sr</t>
  </si>
  <si>
    <t>Noah Giesbrecht, G, Jr</t>
  </si>
  <si>
    <t>Austin McCarthy, F, Sr</t>
  </si>
  <si>
    <t>Jacob Badal, F, So</t>
  </si>
  <si>
    <t>Easy_Name</t>
  </si>
  <si>
    <t>ALK</t>
  </si>
  <si>
    <t>Introduced</t>
  </si>
  <si>
    <t>Notes</t>
  </si>
  <si>
    <t>Visual Legend</t>
  </si>
  <si>
    <t>Logan Stein</t>
  </si>
  <si>
    <t>Noah Giesbrecht</t>
  </si>
  <si>
    <t>Column1</t>
  </si>
  <si>
    <t>Nico DeVita</t>
  </si>
  <si>
    <t>Joey Henson</t>
  </si>
  <si>
    <t>Nick Grimaldi</t>
  </si>
  <si>
    <t>Name, Yr</t>
  </si>
  <si>
    <t>Pierce Charleson</t>
  </si>
  <si>
    <t>Will Hambley</t>
  </si>
  <si>
    <t>Lassi Lehti</t>
  </si>
  <si>
    <t>Column2</t>
  </si>
  <si>
    <t>Max Vayrynen</t>
  </si>
  <si>
    <t>ND</t>
  </si>
  <si>
    <t>WIS</t>
  </si>
  <si>
    <t>Top 5 Players by AGS* Last 5 Games</t>
  </si>
  <si>
    <t>Last 5</t>
  </si>
  <si>
    <t>Season AVG</t>
  </si>
  <si>
    <t>MINN</t>
  </si>
  <si>
    <t>TOTALS</t>
  </si>
  <si>
    <t>Pos0</t>
  </si>
  <si>
    <t>Column3</t>
  </si>
  <si>
    <t>NMU</t>
  </si>
  <si>
    <t>BGSU</t>
  </si>
  <si>
    <t>MinnSt</t>
  </si>
  <si>
    <t>Season Avg</t>
  </si>
  <si>
    <t>SH</t>
  </si>
  <si>
    <t>4 GP (1-2-0) | GA 8| GAA 2.40 | SV% .897</t>
  </si>
  <si>
    <t>16 GP (7-6-3) | GA 43| GAA 2.71 | SV% .908</t>
  </si>
  <si>
    <t>2 GP (1-1-0) | GA 5 | GAA 3.04 | SV% .896</t>
  </si>
  <si>
    <t>17 GP (11-3-2) | GA 49 | GAA 2.97 | SV% .916</t>
  </si>
  <si>
    <t>9-6-1 (0-1 OT)</t>
  </si>
  <si>
    <t>5-11-1 (4-1 OT) CCHA (3-8-0)</t>
  </si>
  <si>
    <t>Anchorage</t>
  </si>
  <si>
    <t>Anchorage8</t>
  </si>
  <si>
    <t>Augustana9</t>
  </si>
  <si>
    <t>AUG</t>
  </si>
  <si>
    <t>AKA</t>
  </si>
  <si>
    <t>STC</t>
  </si>
  <si>
    <t>LSSU</t>
  </si>
  <si>
    <t>STT</t>
  </si>
  <si>
    <t>G2</t>
  </si>
  <si>
    <t>A3</t>
  </si>
  <si>
    <t>+/-4</t>
  </si>
  <si>
    <t>Column15</t>
  </si>
  <si>
    <t>PIM2</t>
  </si>
  <si>
    <t>1 GP (0-0-0) | GA 3 | GAA 3.55 | SV% .769</t>
  </si>
  <si>
    <t>3 GP (0-1-0) | GA 3 | GAA 4.46 | SV% .750</t>
  </si>
  <si>
    <t>16 GP (9-5-1) | GA 32 | GAA 2.16 | SV% .918</t>
  </si>
  <si>
    <t>12 GP (3-6-1) | GA 30 | GAA 2.64 | SV% .919</t>
  </si>
  <si>
    <t>7 GP (2-5-0) | GA 31 | GAA 5.25 | SV% .838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</si>
</sst>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Roboto Slab"/>
    </font>
    <font>
      <sz val="14"/>
      <color theme="0"/>
      <name val="Roboto Slab"/>
    </font>
    <font>
      <b/>
      <sz val="11"/>
      <color rgb="FFFFCD00"/>
      <name val="Roboto Slab"/>
    </font>
    <font>
      <sz val="8"/>
      <color theme="1"/>
      <name val="Roboto Slab"/>
    </font>
    <font>
      <b/>
      <sz val="11"/>
      <color rgb="FFFFD043"/>
      <name val="Roboto Slab"/>
    </font>
    <font>
      <sz val="11"/>
      <color rgb="FFFFD043"/>
      <name val="Roboto Slab"/>
    </font>
    <font>
      <sz val="11"/>
      <color theme="1"/>
      <name val="Roboto Slab"/>
    </font>
    <font>
      <strike/>
      <sz val="11"/>
      <color theme="1"/>
      <name val="Calibri"/>
      <family val="2"/>
      <scheme val="minor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b/>
      <sz val="9"/>
      <color rgb="FFFFD04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Roboto Slab"/>
    </font>
    <font>
      <sz val="8"/>
      <color theme="1"/>
      <name val="Roboto Slab Light"/>
    </font>
    <font>
      <sz val="11"/>
      <name val="Roboto Slab"/>
    </font>
    <font>
      <sz val="22"/>
      <name val="Roboto Slab"/>
    </font>
    <font>
      <sz val="10"/>
      <color theme="0"/>
      <name val="Roboto Slab"/>
    </font>
    <font>
      <sz val="7"/>
      <color theme="1"/>
      <name val="Roboto Slab Light"/>
    </font>
    <font>
      <i/>
      <sz val="8"/>
      <color theme="1"/>
      <name val="Roboto Slab Light"/>
    </font>
    <font>
      <strike/>
      <sz val="8"/>
      <color theme="1"/>
      <name val="Roboto Slab Light"/>
    </font>
    <font>
      <sz val="10"/>
      <color rgb="FFFFD043"/>
      <name val="Calibri"/>
      <family val="2"/>
      <scheme val="minor"/>
    </font>
    <font>
      <b/>
      <sz val="8"/>
      <color theme="1"/>
      <name val="Roboto Slab"/>
    </font>
    <font>
      <b/>
      <sz val="9"/>
      <color theme="1"/>
      <name val="Roboto Slab"/>
    </font>
    <font>
      <sz val="14"/>
      <color rgb="FFFFD043"/>
      <name val="Roboto Slab"/>
    </font>
    <font>
      <sz val="14"/>
      <name val="Roboto Slab"/>
    </font>
    <font>
      <b/>
      <sz val="10"/>
      <color rgb="FFFFCD00"/>
      <name val="Roboto Slab"/>
    </font>
    <font>
      <b/>
      <sz val="10"/>
      <color theme="0"/>
      <name val="Roboto Slab"/>
    </font>
    <font>
      <sz val="7"/>
      <name val="Roboto Slab Light"/>
    </font>
    <font>
      <b/>
      <sz val="10"/>
      <color rgb="FFFFC000"/>
      <name val="Roboto Slab"/>
    </font>
    <font>
      <b/>
      <sz val="10"/>
      <color theme="1"/>
      <name val="Calibri"/>
      <family val="2"/>
      <scheme val="minor"/>
    </font>
    <font>
      <b/>
      <sz val="10"/>
      <color theme="0"/>
      <name val="Roboto Slab Light"/>
    </font>
    <font>
      <b/>
      <sz val="10"/>
      <color rgb="FFFFC000"/>
      <name val="Calibri"/>
      <family val="2"/>
      <scheme val="minor"/>
    </font>
    <font>
      <strike/>
      <sz val="10"/>
      <color theme="0"/>
      <name val="Roboto Slab"/>
    </font>
    <font>
      <sz val="7"/>
      <color theme="0"/>
      <name val="Roboto Slab Light"/>
    </font>
    <font>
      <strike/>
      <sz val="7"/>
      <color theme="0"/>
      <name val="Roboto Slab Light"/>
    </font>
    <font>
      <strike/>
      <sz val="10"/>
      <color theme="1"/>
      <name val="Calibri"/>
      <family val="2"/>
      <scheme val="minor"/>
    </font>
    <font>
      <sz val="10"/>
      <color rgb="FFFFCD00"/>
      <name val="Roboto Slab"/>
    </font>
    <font>
      <sz val="7"/>
      <color rgb="FFFFCD00"/>
      <name val="Roboto Slab"/>
    </font>
    <font>
      <sz val="7"/>
      <color theme="1"/>
      <name val="Roboto Slab"/>
    </font>
    <font>
      <b/>
      <sz val="11"/>
      <color rgb="FFFFC000"/>
      <name val="Roboto Slab"/>
    </font>
    <font>
      <b/>
      <strike/>
      <sz val="11"/>
      <color theme="0"/>
      <name val="Roboto Slab"/>
    </font>
    <font>
      <b/>
      <sz val="11"/>
      <color rgb="FFBA0C2F"/>
      <name val="Roboto Slab"/>
    </font>
    <font>
      <b/>
      <sz val="11"/>
      <color rgb="FF0C2340"/>
      <name val="Roboto Slab"/>
    </font>
    <font>
      <sz val="8"/>
      <color theme="0"/>
      <name val="Roboto Slab"/>
    </font>
    <font>
      <b/>
      <sz val="8"/>
      <color theme="0"/>
      <name val="Roboto Slab"/>
    </font>
    <font>
      <sz val="14"/>
      <color rgb="FFFFCD00"/>
      <name val="Roboto Slab"/>
    </font>
    <font>
      <sz val="12"/>
      <color theme="1"/>
      <name val="Roboto Slab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Roboto Slab Light"/>
    </font>
    <font>
      <strike/>
      <sz val="8"/>
      <color rgb="FFC00000"/>
      <name val="Roboto Slab Light"/>
    </font>
    <font>
      <strike/>
      <sz val="8"/>
      <color theme="1"/>
      <name val="Calibri"/>
      <family val="2"/>
      <scheme val="minor"/>
    </font>
    <font>
      <sz val="8"/>
      <name val="Roboto Slab Light"/>
    </font>
    <font>
      <sz val="8"/>
      <color rgb="FFC00000"/>
      <name val="Calibri"/>
      <family val="2"/>
      <scheme val="minor"/>
    </font>
    <font>
      <strike/>
      <sz val="8"/>
      <color rgb="FFC00000"/>
      <name val="Calibri"/>
      <family val="2"/>
      <scheme val="minor"/>
    </font>
    <font>
      <i/>
      <strike/>
      <sz val="8"/>
      <color theme="1"/>
      <name val="Roboto Slab Light"/>
    </font>
    <font>
      <b/>
      <sz val="16"/>
      <color theme="0"/>
      <name val="Roboto Slab"/>
    </font>
    <font>
      <sz val="16"/>
      <color theme="1"/>
      <name val="Roboto Slab"/>
    </font>
    <font>
      <b/>
      <sz val="16"/>
      <color theme="1"/>
      <name val="Roboto Slab"/>
    </font>
    <font>
      <b/>
      <sz val="26"/>
      <color theme="0"/>
      <name val="Roboto Slab"/>
    </font>
    <font>
      <b/>
      <sz val="26"/>
      <color rgb="FFFFCD00"/>
      <name val="Roboto Slab"/>
    </font>
    <font>
      <b/>
      <sz val="16"/>
      <color rgb="FFFFCD00"/>
      <name val="Roboto Slab"/>
    </font>
    <font>
      <b/>
      <sz val="26"/>
      <color rgb="FFFFC000"/>
      <name val="Roboto Slab"/>
    </font>
    <font>
      <b/>
      <sz val="26"/>
      <color rgb="FFFCC917"/>
      <name val="Roboto Slab"/>
    </font>
    <font>
      <b/>
      <sz val="16"/>
      <color rgb="FFFFD043"/>
      <name val="Roboto Slab"/>
    </font>
    <font>
      <sz val="16"/>
      <color rgb="FFFFD043"/>
      <name val="Roboto Slab"/>
    </font>
    <font>
      <i/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0" fontId="1" fillId="0" borderId="0" xfId="0" applyFont="1" applyAlignment="1">
      <alignment horizontal="center"/>
    </xf>
    <xf numFmtId="49" fontId="9" fillId="0" borderId="0" xfId="0" applyNumberFormat="1" applyFont="1"/>
    <xf numFmtId="0" fontId="11" fillId="6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7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Alignment="1">
      <alignment horizontal="center"/>
    </xf>
    <xf numFmtId="0" fontId="19" fillId="14" borderId="0" xfId="0" applyFont="1" applyFill="1"/>
    <xf numFmtId="0" fontId="19" fillId="14" borderId="0" xfId="0" applyFont="1" applyFill="1" applyAlignment="1">
      <alignment horizontal="center"/>
    </xf>
    <xf numFmtId="0" fontId="17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/>
    <xf numFmtId="0" fontId="7" fillId="6" borderId="2" xfId="0" quotePrefix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horizontal="center"/>
    </xf>
    <xf numFmtId="164" fontId="7" fillId="6" borderId="2" xfId="0" applyNumberFormat="1" applyFont="1" applyFill="1" applyBorder="1" applyAlignment="1">
      <alignment horizontal="center"/>
    </xf>
    <xf numFmtId="0" fontId="11" fillId="7" borderId="0" xfId="0" applyFont="1" applyFill="1"/>
    <xf numFmtId="0" fontId="21" fillId="7" borderId="0" xfId="0" applyFont="1" applyFill="1"/>
    <xf numFmtId="2" fontId="18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14" fontId="18" fillId="0" borderId="3" xfId="0" applyNumberFormat="1" applyFont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left" vertical="center"/>
    </xf>
    <xf numFmtId="14" fontId="18" fillId="11" borderId="3" xfId="0" applyNumberFormat="1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left" vertical="center"/>
    </xf>
    <xf numFmtId="164" fontId="18" fillId="0" borderId="3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0" fontId="25" fillId="0" borderId="0" xfId="0" applyFont="1"/>
    <xf numFmtId="49" fontId="6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28" fillId="6" borderId="0" xfId="0" applyFont="1" applyFill="1" applyAlignment="1">
      <alignment horizontal="left" indent="1"/>
    </xf>
    <xf numFmtId="0" fontId="28" fillId="6" borderId="0" xfId="0" applyFont="1" applyFill="1" applyAlignment="1">
      <alignment horizontal="center"/>
    </xf>
    <xf numFmtId="0" fontId="29" fillId="18" borderId="0" xfId="0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2" fontId="32" fillId="0" borderId="0" xfId="0" applyNumberFormat="1" applyFont="1" applyAlignment="1">
      <alignment horizontal="center"/>
    </xf>
    <xf numFmtId="0" fontId="33" fillId="8" borderId="0" xfId="0" applyFont="1" applyFill="1" applyAlignment="1">
      <alignment horizontal="center"/>
    </xf>
    <xf numFmtId="0" fontId="33" fillId="8" borderId="0" xfId="0" applyFont="1" applyFill="1"/>
    <xf numFmtId="0" fontId="34" fillId="9" borderId="0" xfId="0" applyFont="1" applyFill="1"/>
    <xf numFmtId="0" fontId="33" fillId="9" borderId="0" xfId="0" applyFont="1" applyFill="1"/>
    <xf numFmtId="0" fontId="35" fillId="9" borderId="0" xfId="0" applyFont="1" applyFill="1"/>
    <xf numFmtId="0" fontId="34" fillId="0" borderId="0" xfId="0" applyFont="1"/>
    <xf numFmtId="0" fontId="36" fillId="0" borderId="0" xfId="0" applyFont="1"/>
    <xf numFmtId="0" fontId="21" fillId="3" borderId="0" xfId="0" applyFont="1" applyFill="1"/>
    <xf numFmtId="0" fontId="37" fillId="3" borderId="0" xfId="0" applyFont="1" applyFill="1"/>
    <xf numFmtId="0" fontId="38" fillId="3" borderId="0" xfId="0" applyFont="1" applyFill="1"/>
    <xf numFmtId="0" fontId="39" fillId="3" borderId="0" xfId="0" applyFont="1" applyFill="1"/>
    <xf numFmtId="0" fontId="40" fillId="0" borderId="0" xfId="0" applyFont="1"/>
    <xf numFmtId="0" fontId="30" fillId="4" borderId="0" xfId="0" applyFont="1" applyFill="1"/>
    <xf numFmtId="0" fontId="41" fillId="5" borderId="0" xfId="0" applyFont="1" applyFill="1"/>
    <xf numFmtId="2" fontId="43" fillId="0" borderId="0" xfId="0" applyNumberFormat="1" applyFont="1" applyAlignment="1">
      <alignment horizontal="center"/>
    </xf>
    <xf numFmtId="0" fontId="30" fillId="4" borderId="0" xfId="0" applyFont="1" applyFill="1" applyAlignment="1">
      <alignment horizontal="center"/>
    </xf>
    <xf numFmtId="0" fontId="42" fillId="5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44" fillId="8" borderId="0" xfId="0" applyFont="1" applyFill="1" applyAlignment="1">
      <alignment horizontal="center"/>
    </xf>
    <xf numFmtId="0" fontId="44" fillId="8" borderId="0" xfId="0" applyFont="1" applyFill="1" applyAlignment="1">
      <alignment horizontal="left"/>
    </xf>
    <xf numFmtId="0" fontId="44" fillId="8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12" borderId="0" xfId="0" applyFont="1" applyFill="1" applyAlignment="1">
      <alignment horizontal="center"/>
    </xf>
    <xf numFmtId="0" fontId="18" fillId="12" borderId="0" xfId="0" applyFont="1" applyFill="1" applyAlignment="1">
      <alignment horizontal="left"/>
    </xf>
    <xf numFmtId="0" fontId="18" fillId="0" borderId="0" xfId="0" applyFont="1"/>
    <xf numFmtId="0" fontId="18" fillId="13" borderId="0" xfId="0" applyFont="1" applyFill="1" applyAlignment="1">
      <alignment horizontal="center"/>
    </xf>
    <xf numFmtId="2" fontId="18" fillId="13" borderId="0" xfId="0" applyNumberFormat="1" applyFont="1" applyFill="1" applyAlignment="1">
      <alignment horizontal="center"/>
    </xf>
    <xf numFmtId="0" fontId="18" fillId="13" borderId="0" xfId="0" applyFont="1" applyFill="1"/>
    <xf numFmtId="0" fontId="8" fillId="4" borderId="9" xfId="0" applyFont="1" applyFill="1" applyBorder="1" applyAlignment="1">
      <alignment horizontal="center"/>
    </xf>
    <xf numFmtId="0" fontId="8" fillId="4" borderId="9" xfId="0" applyFont="1" applyFill="1" applyBorder="1"/>
    <xf numFmtId="0" fontId="18" fillId="11" borderId="0" xfId="0" applyFont="1" applyFill="1" applyAlignment="1">
      <alignment horizontal="center"/>
    </xf>
    <xf numFmtId="0" fontId="18" fillId="11" borderId="0" xfId="0" applyFont="1" applyFill="1"/>
    <xf numFmtId="2" fontId="18" fillId="11" borderId="0" xfId="0" applyNumberFormat="1" applyFont="1" applyFill="1" applyAlignment="1">
      <alignment horizontal="center"/>
    </xf>
    <xf numFmtId="0" fontId="18" fillId="19" borderId="0" xfId="0" applyFont="1" applyFill="1"/>
    <xf numFmtId="0" fontId="16" fillId="19" borderId="0" xfId="0" applyFont="1" applyFill="1" applyAlignment="1">
      <alignment horizontal="center"/>
    </xf>
    <xf numFmtId="164" fontId="18" fillId="14" borderId="3" xfId="0" applyNumberFormat="1" applyFont="1" applyFill="1" applyBorder="1" applyAlignment="1">
      <alignment horizontal="left" vertical="center"/>
    </xf>
    <xf numFmtId="0" fontId="18" fillId="14" borderId="3" xfId="0" applyFont="1" applyFill="1" applyBorder="1" applyAlignment="1">
      <alignment horizontal="left" vertical="center"/>
    </xf>
    <xf numFmtId="0" fontId="24" fillId="14" borderId="3" xfId="0" applyFont="1" applyFill="1" applyBorder="1" applyAlignment="1">
      <alignment horizontal="left" vertical="center"/>
    </xf>
    <xf numFmtId="0" fontId="23" fillId="12" borderId="0" xfId="0" applyFont="1" applyFill="1" applyAlignment="1">
      <alignment horizontal="left"/>
    </xf>
    <xf numFmtId="0" fontId="18" fillId="14" borderId="0" xfId="0" applyFont="1" applyFill="1" applyAlignment="1">
      <alignment horizontal="center"/>
    </xf>
    <xf numFmtId="0" fontId="18" fillId="14" borderId="0" xfId="0" applyFont="1" applyFill="1" applyAlignment="1">
      <alignment horizontal="left"/>
    </xf>
    <xf numFmtId="2" fontId="3" fillId="0" borderId="0" xfId="0" applyNumberFormat="1" applyFont="1" applyAlignment="1">
      <alignment horizontal="center"/>
    </xf>
    <xf numFmtId="2" fontId="45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center"/>
    </xf>
    <xf numFmtId="2" fontId="46" fillId="0" borderId="0" xfId="0" applyNumberFormat="1" applyFont="1" applyAlignment="1">
      <alignment horizontal="center"/>
    </xf>
    <xf numFmtId="2" fontId="47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7" fillId="16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7" fillId="0" borderId="0" xfId="0" applyFont="1"/>
    <xf numFmtId="0" fontId="6" fillId="0" borderId="0" xfId="0" applyFont="1"/>
    <xf numFmtId="0" fontId="6" fillId="15" borderId="0" xfId="0" applyFont="1" applyFill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48" fillId="17" borderId="0" xfId="0" applyFont="1" applyFill="1" applyAlignment="1">
      <alignment horizontal="center" vertical="center"/>
    </xf>
    <xf numFmtId="0" fontId="49" fillId="17" borderId="0" xfId="0" applyFont="1" applyFill="1" applyAlignment="1">
      <alignment horizontal="center" vertical="center"/>
    </xf>
    <xf numFmtId="0" fontId="48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50" fillId="8" borderId="0" xfId="0" applyFont="1" applyFill="1" applyAlignment="1">
      <alignment horizontal="left" indent="1"/>
    </xf>
    <xf numFmtId="0" fontId="50" fillId="8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29" fillId="18" borderId="0" xfId="0" applyFont="1" applyFill="1" applyAlignment="1">
      <alignment horizontal="left"/>
    </xf>
    <xf numFmtId="0" fontId="28" fillId="6" borderId="0" xfId="0" applyFont="1" applyFill="1" applyAlignment="1">
      <alignment horizontal="left"/>
    </xf>
    <xf numFmtId="0" fontId="50" fillId="8" borderId="0" xfId="0" applyFont="1" applyFill="1" applyAlignment="1">
      <alignment horizontal="left"/>
    </xf>
    <xf numFmtId="0" fontId="17" fillId="19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51" fillId="0" borderId="0" xfId="0" applyFont="1"/>
    <xf numFmtId="0" fontId="52" fillId="20" borderId="10" xfId="0" applyFont="1" applyFill="1" applyBorder="1"/>
    <xf numFmtId="0" fontId="52" fillId="20" borderId="11" xfId="0" applyFont="1" applyFill="1" applyBorder="1"/>
    <xf numFmtId="0" fontId="0" fillId="21" borderId="10" xfId="0" applyFill="1" applyBorder="1"/>
    <xf numFmtId="0" fontId="0" fillId="21" borderId="11" xfId="0" applyFill="1" applyBorder="1"/>
    <xf numFmtId="0" fontId="0" fillId="0" borderId="10" xfId="0" applyBorder="1"/>
    <xf numFmtId="0" fontId="0" fillId="0" borderId="11" xfId="0" applyBorder="1"/>
    <xf numFmtId="0" fontId="18" fillId="0" borderId="0" xfId="0" applyFont="1" applyAlignment="1">
      <alignment horizontal="center" vertical="center"/>
    </xf>
    <xf numFmtId="0" fontId="44" fillId="8" borderId="0" xfId="0" quotePrefix="1" applyFont="1" applyFill="1" applyAlignment="1">
      <alignment horizontal="center"/>
    </xf>
    <xf numFmtId="0" fontId="24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1" fontId="57" fillId="0" borderId="0" xfId="0" applyNumberFormat="1" applyFont="1" applyAlignment="1">
      <alignment horizontal="center"/>
    </xf>
    <xf numFmtId="0" fontId="8" fillId="4" borderId="9" xfId="0" quotePrefix="1" applyFont="1" applyFill="1" applyBorder="1" applyAlignment="1">
      <alignment horizontal="center"/>
    </xf>
    <xf numFmtId="0" fontId="8" fillId="4" borderId="0" xfId="0" applyFont="1" applyFill="1"/>
    <xf numFmtId="1" fontId="18" fillId="0" borderId="0" xfId="0" applyNumberFormat="1" applyFont="1" applyAlignment="1">
      <alignment horizontal="center"/>
    </xf>
    <xf numFmtId="0" fontId="16" fillId="21" borderId="10" xfId="0" applyFont="1" applyFill="1" applyBorder="1"/>
    <xf numFmtId="0" fontId="16" fillId="0" borderId="10" xfId="0" applyFont="1" applyBorder="1"/>
    <xf numFmtId="0" fontId="18" fillId="10" borderId="0" xfId="0" applyFont="1" applyFill="1" applyAlignment="1">
      <alignment horizontal="center"/>
    </xf>
    <xf numFmtId="0" fontId="18" fillId="10" borderId="0" xfId="0" applyFont="1" applyFill="1" applyAlignment="1">
      <alignment horizontal="left"/>
    </xf>
    <xf numFmtId="2" fontId="18" fillId="10" borderId="0" xfId="0" applyNumberFormat="1" applyFont="1" applyFill="1" applyAlignment="1">
      <alignment horizontal="center"/>
    </xf>
    <xf numFmtId="0" fontId="18" fillId="10" borderId="0" xfId="0" applyFont="1" applyFill="1"/>
    <xf numFmtId="0" fontId="58" fillId="0" borderId="0" xfId="0" applyFont="1"/>
    <xf numFmtId="0" fontId="18" fillId="13" borderId="0" xfId="0" applyFont="1" applyFill="1" applyAlignment="1">
      <alignment horizontal="left"/>
    </xf>
    <xf numFmtId="0" fontId="54" fillId="0" borderId="0" xfId="0" applyFont="1" applyAlignment="1">
      <alignment horizontal="center"/>
    </xf>
    <xf numFmtId="0" fontId="24" fillId="13" borderId="0" xfId="0" applyFont="1" applyFill="1" applyAlignment="1">
      <alignment horizontal="center"/>
    </xf>
    <xf numFmtId="0" fontId="24" fillId="13" borderId="0" xfId="0" applyFont="1" applyFill="1" applyAlignment="1">
      <alignment horizontal="left"/>
    </xf>
    <xf numFmtId="2" fontId="24" fillId="13" borderId="0" xfId="0" applyNumberFormat="1" applyFont="1" applyFill="1" applyAlignment="1">
      <alignment horizontal="center"/>
    </xf>
    <xf numFmtId="1" fontId="24" fillId="0" borderId="0" xfId="0" applyNumberFormat="1" applyFont="1" applyAlignment="1">
      <alignment horizontal="center"/>
    </xf>
    <xf numFmtId="0" fontId="24" fillId="13" borderId="0" xfId="0" applyFont="1" applyFill="1"/>
    <xf numFmtId="0" fontId="55" fillId="13" borderId="0" xfId="0" applyFont="1" applyFill="1" applyAlignment="1">
      <alignment horizontal="center"/>
    </xf>
    <xf numFmtId="0" fontId="56" fillId="21" borderId="10" xfId="0" applyFont="1" applyFill="1" applyBorder="1"/>
    <xf numFmtId="0" fontId="54" fillId="10" borderId="0" xfId="0" applyFont="1" applyFill="1" applyAlignment="1">
      <alignment horizontal="center"/>
    </xf>
    <xf numFmtId="0" fontId="59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2" fontId="24" fillId="0" borderId="0" xfId="0" applyNumberFormat="1" applyFont="1" applyAlignment="1">
      <alignment horizontal="center"/>
    </xf>
    <xf numFmtId="0" fontId="56" fillId="0" borderId="10" xfId="0" applyFont="1" applyBorder="1"/>
    <xf numFmtId="0" fontId="24" fillId="10" borderId="0" xfId="0" applyFont="1" applyFill="1" applyAlignment="1">
      <alignment horizontal="center"/>
    </xf>
    <xf numFmtId="0" fontId="24" fillId="10" borderId="0" xfId="0" applyFont="1" applyFill="1" applyAlignment="1">
      <alignment horizontal="left"/>
    </xf>
    <xf numFmtId="2" fontId="24" fillId="10" borderId="0" xfId="0" applyNumberFormat="1" applyFont="1" applyFill="1" applyAlignment="1">
      <alignment horizontal="center"/>
    </xf>
    <xf numFmtId="0" fontId="24" fillId="10" borderId="0" xfId="0" applyFont="1" applyFill="1"/>
    <xf numFmtId="0" fontId="23" fillId="10" borderId="0" xfId="0" applyFont="1" applyFill="1"/>
    <xf numFmtId="165" fontId="18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61" fillId="2" borderId="0" xfId="0" applyFont="1" applyFill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1" fillId="2" borderId="0" xfId="0" applyFont="1" applyFill="1" applyAlignment="1">
      <alignment horizontal="center"/>
    </xf>
    <xf numFmtId="0" fontId="61" fillId="2" borderId="0" xfId="0" applyFont="1" applyFill="1" applyAlignment="1">
      <alignment horizontal="left"/>
    </xf>
    <xf numFmtId="0" fontId="31" fillId="2" borderId="12" xfId="0" applyFont="1" applyFill="1" applyBorder="1" applyAlignment="1">
      <alignment horizontal="center"/>
    </xf>
    <xf numFmtId="0" fontId="31" fillId="2" borderId="13" xfId="0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24" fillId="0" borderId="7" xfId="0" applyNumberFormat="1" applyFont="1" applyBorder="1" applyAlignment="1">
      <alignment horizontal="center"/>
    </xf>
    <xf numFmtId="2" fontId="24" fillId="0" borderId="8" xfId="0" applyNumberFormat="1" applyFont="1" applyBorder="1" applyAlignment="1">
      <alignment horizontal="center"/>
    </xf>
    <xf numFmtId="2" fontId="45" fillId="0" borderId="8" xfId="0" applyNumberFormat="1" applyFont="1" applyBorder="1" applyAlignment="1">
      <alignment horizontal="center"/>
    </xf>
    <xf numFmtId="2" fontId="45" fillId="0" borderId="14" xfId="0" applyNumberFormat="1" applyFont="1" applyBorder="1" applyAlignment="1">
      <alignment horizontal="center"/>
    </xf>
    <xf numFmtId="0" fontId="18" fillId="19" borderId="0" xfId="0" applyFont="1" applyFill="1" applyAlignment="1">
      <alignment horizontal="center"/>
    </xf>
    <xf numFmtId="1" fontId="18" fillId="19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0" fillId="19" borderId="10" xfId="0" applyFill="1" applyBorder="1"/>
    <xf numFmtId="0" fontId="0" fillId="19" borderId="11" xfId="0" applyFill="1" applyBorder="1"/>
    <xf numFmtId="0" fontId="0" fillId="19" borderId="0" xfId="0" applyFill="1"/>
    <xf numFmtId="0" fontId="5" fillId="4" borderId="0" xfId="0" applyFont="1" applyFill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18" fillId="17" borderId="0" xfId="0" applyNumberFormat="1" applyFont="1" applyFill="1" applyAlignment="1">
      <alignment horizontal="center"/>
    </xf>
    <xf numFmtId="165" fontId="18" fillId="17" borderId="0" xfId="0" applyNumberFormat="1" applyFont="1" applyFill="1" applyAlignment="1">
      <alignment horizontal="center"/>
    </xf>
    <xf numFmtId="1" fontId="18" fillId="22" borderId="0" xfId="0" applyNumberFormat="1" applyFont="1" applyFill="1" applyAlignment="1">
      <alignment horizontal="left"/>
    </xf>
    <xf numFmtId="1" fontId="24" fillId="22" borderId="0" xfId="0" applyNumberFormat="1" applyFont="1" applyFill="1" applyAlignment="1">
      <alignment horizontal="left"/>
    </xf>
    <xf numFmtId="49" fontId="66" fillId="4" borderId="0" xfId="0" applyNumberFormat="1" applyFont="1" applyFill="1" applyAlignment="1">
      <alignment horizontal="left" vertical="center"/>
    </xf>
    <xf numFmtId="49" fontId="66" fillId="4" borderId="0" xfId="0" applyNumberFormat="1" applyFont="1" applyFill="1" applyAlignment="1">
      <alignment horizontal="center" vertical="center"/>
    </xf>
    <xf numFmtId="49" fontId="66" fillId="4" borderId="0" xfId="0" applyNumberFormat="1" applyFont="1" applyFill="1" applyAlignment="1">
      <alignment horizontal="center"/>
    </xf>
    <xf numFmtId="49" fontId="66" fillId="4" borderId="0" xfId="0" applyNumberFormat="1" applyFont="1" applyFill="1" applyAlignment="1">
      <alignment vertical="center"/>
    </xf>
    <xf numFmtId="0" fontId="66" fillId="8" borderId="0" xfId="0" applyFont="1" applyFill="1"/>
    <xf numFmtId="0" fontId="62" fillId="8" borderId="0" xfId="0" applyFont="1" applyFill="1"/>
    <xf numFmtId="0" fontId="62" fillId="8" borderId="0" xfId="0" applyFont="1" applyFill="1" applyAlignment="1">
      <alignment horizontal="center"/>
    </xf>
    <xf numFmtId="0" fontId="66" fillId="8" borderId="0" xfId="0" applyFont="1" applyFill="1" applyAlignment="1">
      <alignment horizontal="center"/>
    </xf>
    <xf numFmtId="49" fontId="69" fillId="6" borderId="0" xfId="0" applyNumberFormat="1" applyFont="1" applyFill="1"/>
    <xf numFmtId="0" fontId="70" fillId="6" borderId="0" xfId="0" applyFont="1" applyFill="1" applyAlignment="1">
      <alignment horizontal="center"/>
    </xf>
    <xf numFmtId="0" fontId="70" fillId="6" borderId="0" xfId="0" applyFont="1" applyFill="1" applyAlignment="1">
      <alignment vertical="center"/>
    </xf>
    <xf numFmtId="0" fontId="69" fillId="6" borderId="0" xfId="0" applyFont="1" applyFill="1" applyAlignment="1">
      <alignment horizontal="center" vertical="center"/>
    </xf>
    <xf numFmtId="0" fontId="70" fillId="6" borderId="0" xfId="0" applyFont="1" applyFill="1" applyAlignment="1">
      <alignment horizontal="center" vertical="center"/>
    </xf>
    <xf numFmtId="49" fontId="69" fillId="6" borderId="0" xfId="0" applyNumberFormat="1" applyFont="1" applyFill="1" applyAlignment="1">
      <alignment vertical="center"/>
    </xf>
    <xf numFmtId="49" fontId="69" fillId="6" borderId="0" xfId="0" applyNumberFormat="1" applyFont="1" applyFill="1" applyAlignment="1">
      <alignment horizontal="center" vertical="center"/>
    </xf>
    <xf numFmtId="49" fontId="62" fillId="0" borderId="0" xfId="0" applyNumberFormat="1" applyFont="1" applyAlignment="1">
      <alignment vertical="center"/>
    </xf>
    <xf numFmtId="0" fontId="11" fillId="6" borderId="0" xfId="0" applyFont="1" applyFill="1"/>
    <xf numFmtId="0" fontId="23" fillId="0" borderId="0" xfId="0" applyFont="1" applyAlignment="1">
      <alignment horizontal="left"/>
    </xf>
    <xf numFmtId="0" fontId="3" fillId="2" borderId="0" xfId="0" quotePrefix="1" applyFont="1" applyFill="1" applyAlignment="1">
      <alignment horizontal="center"/>
    </xf>
    <xf numFmtId="0" fontId="23" fillId="10" borderId="0" xfId="0" applyFont="1" applyFill="1" applyAlignment="1">
      <alignment horizontal="center"/>
    </xf>
    <xf numFmtId="0" fontId="23" fillId="19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23" fillId="11" borderId="0" xfId="0" applyFont="1" applyFill="1"/>
    <xf numFmtId="0" fontId="71" fillId="0" borderId="0" xfId="0" applyFont="1" applyAlignment="1">
      <alignment horizontal="center"/>
    </xf>
    <xf numFmtId="0" fontId="23" fillId="19" borderId="0" xfId="0" applyFont="1" applyFill="1"/>
    <xf numFmtId="0" fontId="71" fillId="19" borderId="0" xfId="0" applyFont="1" applyFill="1" applyAlignment="1">
      <alignment horizontal="center"/>
    </xf>
    <xf numFmtId="0" fontId="23" fillId="0" borderId="0" xfId="0" applyFont="1"/>
    <xf numFmtId="165" fontId="57" fillId="0" borderId="0" xfId="0" applyNumberFormat="1" applyFont="1" applyAlignment="1">
      <alignment horizontal="center"/>
    </xf>
    <xf numFmtId="165" fontId="44" fillId="8" borderId="0" xfId="0" applyNumberFormat="1" applyFont="1" applyFill="1" applyAlignment="1">
      <alignment horizontal="center"/>
    </xf>
    <xf numFmtId="165" fontId="44" fillId="0" borderId="0" xfId="0" applyNumberFormat="1" applyFont="1" applyAlignment="1">
      <alignment horizontal="center"/>
    </xf>
    <xf numFmtId="1" fontId="18" fillId="11" borderId="4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" fontId="18" fillId="0" borderId="4" xfId="0" applyNumberFormat="1" applyFont="1" applyBorder="1" applyAlignment="1">
      <alignment horizontal="center" vertical="center"/>
    </xf>
    <xf numFmtId="0" fontId="20" fillId="1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9" fontId="68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left"/>
    </xf>
    <xf numFmtId="49" fontId="67" fillId="8" borderId="0" xfId="0" applyNumberFormat="1" applyFont="1" applyFill="1" applyAlignment="1">
      <alignment horizontal="center"/>
    </xf>
    <xf numFmtId="0" fontId="33" fillId="8" borderId="0" xfId="0" applyFont="1" applyFill="1" applyAlignment="1">
      <alignment horizontal="center"/>
    </xf>
    <xf numFmtId="49" fontId="64" fillId="2" borderId="0" xfId="0" applyNumberFormat="1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0" fontId="31" fillId="2" borderId="12" xfId="0" applyFont="1" applyFill="1" applyBorder="1" applyAlignment="1">
      <alignment horizontal="center"/>
    </xf>
    <xf numFmtId="0" fontId="65" fillId="4" borderId="1" xfId="0" applyFont="1" applyFill="1" applyBorder="1" applyAlignment="1">
      <alignment horizontal="center"/>
    </xf>
    <xf numFmtId="0" fontId="65" fillId="4" borderId="0" xfId="0" applyFont="1" applyFill="1" applyAlignment="1">
      <alignment horizontal="center"/>
    </xf>
  </cellXfs>
  <cellStyles count="1">
    <cellStyle name="Normal" xfId="0" builtinId="0"/>
  </cellStyles>
  <dxfs count="275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65" formatCode="0.0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theme="2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outline val="0"/>
        <shadow val="0"/>
        <u val="none"/>
        <vertAlign val="baseline"/>
        <sz val="8"/>
        <name val="Roboto Slab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 Slab Light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dashed">
          <color theme="2"/>
        </top>
        <bottom style="dashed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border>
        <top style="dashed">
          <color theme="2"/>
        </top>
      </border>
    </dxf>
    <dxf>
      <border diagonalUp="0" diagonalDown="0">
        <left/>
        <right/>
        <top/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border>
        <bottom style="dashed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Roboto Slab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8453B"/>
      <color rgb="FFFFC000"/>
      <color rgb="FFFFCD00"/>
      <color rgb="FF236192"/>
      <color rgb="FFFCC917"/>
      <color rgb="FFBA0C2F"/>
      <color rgb="FFFFD043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247D907-F8D2-4BA3-A1BB-282DA41A0622}" autoFormatId="16" applyNumberFormats="0" applyBorderFormats="0" applyFontFormats="0" applyPatternFormats="0" applyAlignmentFormats="0" applyWidthHeightFormats="0">
  <queryTableRefresh nextId="25">
    <queryTableFields count="24">
      <queryTableField id="1" name="Header" tableColumnId="1"/>
      <queryTableField id="2" name="Rk" tableColumnId="2"/>
      <queryTableField id="3" name="Team" tableColumnId="3"/>
      <queryTableField id="4" name="GP" tableColumnId="4"/>
      <queryTableField id="5" name="G" tableColumnId="5"/>
      <queryTableField id="6" name="GA" tableColumnId="6"/>
      <queryTableField id="7" name="Sh" tableColumnId="7"/>
      <queryTableField id="8" name="Sh%" tableColumnId="8"/>
      <queryTableField id="9" name="ShA" tableColumnId="9"/>
      <queryTableField id="10" name="SV%" tableColumnId="10"/>
      <queryTableField id="11" name="PP%" tableColumnId="11"/>
      <queryTableField id="12" name="PK%" tableColumnId="12"/>
      <queryTableField id="13" name="SHG" tableColumnId="13"/>
      <queryTableField id="14" name="SHGA" tableColumnId="14"/>
      <queryTableField id="15" name="FO%" tableColumnId="15"/>
      <queryTableField id="16" name="PIM" tableColumnId="16"/>
      <queryTableField id="17" name="G/G" tableColumnId="17"/>
      <queryTableField id="18" name="GA/G" tableColumnId="18"/>
      <queryTableField id="19" name="S/G" tableColumnId="19"/>
      <queryTableField id="20" name="SA/G" tableColumnId="20"/>
      <queryTableField id="21" name="PIM/G" tableColumnId="21"/>
      <queryTableField id="22" name="Age" tableColumnId="22"/>
      <queryTableField id="23" name="Ht" tableColumnId="23"/>
      <queryTableField id="24" name="Wt" tableColumnId="2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ADBC1A29-4D79-4431-B962-3958892F3C38}" autoFormatId="16" applyNumberFormats="0" applyBorderFormats="0" applyFontFormats="0" applyPatternFormats="0" applyAlignmentFormats="0" applyWidthHeightFormats="0">
  <queryTableRefresh nextId="33" unboundColumnsRight="2">
    <queryTableFields count="18">
      <queryTableField id="2" name="No." tableColumnId="2"/>
      <queryTableField id="1" name="Column1" tableColumnId="24"/>
      <queryTableField id="3" name="Name" tableColumnId="3"/>
      <queryTableField id="31" dataBound="0" tableColumnId="25"/>
      <queryTableField id="30" dataBound="0" tableColumnId="26"/>
      <queryTableField id="29" dataBound="0" tableColumnId="27"/>
      <queryTableField id="32" dataBound="0" tableColumnId="31"/>
      <queryTableField id="28" dataBound="0" tableColumnId="28"/>
      <queryTableField id="26" dataBound="0" tableColumnId="30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2" dataBound="0" tableColumnId="11"/>
      <queryTableField id="18" dataBound="0" tableColumnId="1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068EF62A-6294-4FDC-840E-25A13193D214}" autoFormatId="16" applyNumberFormats="0" applyBorderFormats="0" applyFontFormats="0" applyPatternFormats="0" applyAlignmentFormats="0" applyWidthHeightFormats="0">
  <queryTableRefresh nextId="8">
    <queryTableFields count="6">
      <queryTableField id="1" name="Season" tableColumnId="1"/>
      <queryTableField id="2" name="Champion" tableColumnId="2"/>
      <queryTableField id="3" name="Runner-up" tableColumnId="3"/>
      <queryTableField id="4" name="Third place" tableColumnId="4"/>
      <queryTableField id="5" name="Fourth place" tableColumnId="5"/>
      <queryTableField id="6" name="Jack Tompkins Trophy (MVP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28" unboundColumnsRight="2">
    <queryTableFields count="18">
      <queryTableField id="2" name="No." tableColumnId="2"/>
      <queryTableField id="26" dataBound="0" tableColumnId="25"/>
      <queryTableField id="3" name="Name" tableColumnId="3"/>
      <queryTableField id="25" dataBound="0" tableColumnId="20"/>
      <queryTableField id="24" dataBound="0" tableColumnId="21"/>
      <queryTableField id="23" dataBound="0" tableColumnId="22"/>
      <queryTableField id="22" dataBound="0" tableColumnId="23"/>
      <queryTableField id="21" dataBound="0" tableColumnId="24"/>
      <queryTableField id="27" dataBound="0" tableColumnId="26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9" dataBound="0" tableColumnId="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15AEB2F3-B38E-4B1B-B903-B7D4FE5013F0}" autoFormatId="16" applyNumberFormats="0" applyBorderFormats="0" applyFontFormats="0" applyPatternFormats="0" applyAlignmentFormats="0" applyWidthHeightFormats="0">
  <queryTableRefresh nextId="15">
    <queryTableFields count="6">
      <queryTableField id="2" name="Name, Yr" tableColumnId="2"/>
      <queryTableField id="4" name="G" tableColumnId="4"/>
      <queryTableField id="5" name="A" tableColumnId="5"/>
      <queryTableField id="6" name="Pts." tableColumnId="6"/>
      <queryTableField id="10" name="PIM" tableColumnId="10"/>
      <queryTableField id="14" name="+/-" tableColumnId="14"/>
    </queryTableFields>
    <queryTableDeletedFields count="8">
      <deletedField name="Header"/>
      <deletedField name="GP"/>
      <deletedField name="Pt/GP"/>
      <deletedField name="Shots"/>
      <deletedField name="Sh%"/>
      <deletedField name="GWG"/>
      <deletedField name="PPG"/>
      <deletedField name="SHG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D720360-1756-42CB-970D-57BCFDB6E9F8}" autoFormatId="16" applyNumberFormats="0" applyBorderFormats="0" applyFontFormats="0" applyPatternFormats="0" applyAlignmentFormats="0" applyWidthHeightFormats="0">
  <queryTableRefresh nextId="30" unboundColumnsRight="10">
    <queryTableFields count="26">
      <queryTableField id="2" name="No." tableColumnId="2"/>
      <queryTableField id="28" dataBound="0" tableColumnId="27"/>
      <queryTableField id="3" name="Name" tableColumnId="3"/>
      <queryTableField id="18" dataBound="0" tableColumnId="14"/>
      <queryTableField id="17" dataBound="0" tableColumnId="15"/>
      <queryTableField id="16" dataBound="0" tableColumnId="16"/>
      <queryTableField id="14" dataBound="0" tableColumnId="18"/>
      <queryTableField id="26" dataBound="0" tableColumnId="25"/>
      <queryTableField id="19" dataBound="0" tableColumnId="19"/>
      <queryTableField id="29" dataBound="0" tableColumnId="28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13" dataBound="0" tableColumnId="13"/>
      <queryTableField id="27" dataBound="0" tableColumnId="26"/>
      <queryTableField id="20" dataBound="0" tableColumnId="17"/>
      <queryTableField id="21" dataBound="0" tableColumnId="20"/>
      <queryTableField id="22" dataBound="0" tableColumnId="21"/>
      <queryTableField id="23" dataBound="0" tableColumnId="22"/>
      <queryTableField id="24" dataBound="0" tableColumnId="23"/>
      <queryTableField id="25" dataBound="0" tableColumnId="24"/>
    </queryTableFields>
    <queryTableDeletedFields count="2">
      <deletedField name="Column1"/>
      <deletedField name="Yr.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2" unboundColumnsRight="2">
    <queryTableFields count="10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101" dataBound="0" tableColumnId="9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EDE2AE1B-E729-4F90-B740-4EEF9B76B7C4}" autoFormatId="16" applyNumberFormats="0" applyBorderFormats="0" applyFontFormats="0" applyPatternFormats="0" applyAlignmentFormats="0" applyWidthHeightFormats="0">
  <queryTableRefresh nextId="35" unboundColumnsRight="3">
    <queryTableFields count="20">
      <queryTableField id="1" name="Column1" tableColumnId="1"/>
      <queryTableField id="2" name="No." tableColumnId="2"/>
      <queryTableField id="26" dataBound="0" tableColumnId="20"/>
      <queryTableField id="3" name="Name" tableColumnId="3"/>
      <queryTableField id="30" dataBound="0" tableColumnId="21"/>
      <queryTableField id="29" dataBound="0" tableColumnId="22"/>
      <queryTableField id="28" dataBound="0" tableColumnId="23"/>
      <queryTableField id="34" dataBound="0" tableColumnId="25"/>
      <queryTableField id="33" dataBound="0" tableColumnId="26"/>
      <queryTableField id="32" dataBound="0" tableColumnId="27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25" dataBound="0" tableColumnId="1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DA36-E757-4F9A-8B86-E8EAE27EA381}" name="Table_0__6" displayName="Table_0__6" ref="A1:X65" tableType="queryTable" totalsRowShown="0">
  <autoFilter ref="A1:X65" xr:uid="{0202DA36-E757-4F9A-8B86-E8EAE27EA381}"/>
  <tableColumns count="24">
    <tableColumn id="1" xr3:uid="{AA8D0F78-21CD-4968-86C8-0E79430B403B}" uniqueName="1" name="Header" queryTableFieldId="1" dataDxfId="274"/>
    <tableColumn id="2" xr3:uid="{A4D8441A-6765-43BF-A9C4-F95A7EB807BF}" uniqueName="2" name="Rk" queryTableFieldId="2"/>
    <tableColumn id="3" xr3:uid="{400FD1D3-3C42-4051-B75A-F7FB8CF19239}" uniqueName="3" name="Team" queryTableFieldId="3" dataDxfId="273"/>
    <tableColumn id="4" xr3:uid="{AB21112F-CEB9-482C-8F0A-09336F66DD21}" uniqueName="4" name="GP" queryTableFieldId="4"/>
    <tableColumn id="5" xr3:uid="{6ACB86F0-88D6-4419-9D54-81F80167175A}" uniqueName="5" name="G" queryTableFieldId="5"/>
    <tableColumn id="6" xr3:uid="{B32F6339-EED7-40C2-9AFE-816759E8232F}" uniqueName="6" name="GA" queryTableFieldId="6"/>
    <tableColumn id="7" xr3:uid="{9AD52B99-1550-4EF0-B978-8A5742C231C6}" uniqueName="7" name="Sh" queryTableFieldId="7"/>
    <tableColumn id="8" xr3:uid="{8831FE4F-CC8A-4408-998A-38C433609780}" uniqueName="8" name="Sh%" queryTableFieldId="8"/>
    <tableColumn id="9" xr3:uid="{EC2D0D25-7A47-4063-81C1-DAF2D760D218}" uniqueName="9" name="ShA" queryTableFieldId="9"/>
    <tableColumn id="10" xr3:uid="{F57CB835-6D24-48FF-91BE-4B7066E5DC41}" uniqueName="10" name="SV%" queryTableFieldId="10"/>
    <tableColumn id="11" xr3:uid="{F0A92377-6082-4138-A018-3AA40966F2C9}" uniqueName="11" name="PP%" queryTableFieldId="11"/>
    <tableColumn id="12" xr3:uid="{82C6BF75-EC1B-41FF-A1A3-DD7F0FBCE810}" uniqueName="12" name="PK%" queryTableFieldId="12"/>
    <tableColumn id="13" xr3:uid="{41F231C6-CC8F-4314-A5B9-7D44B450D88A}" uniqueName="13" name="SHG" queryTableFieldId="13"/>
    <tableColumn id="14" xr3:uid="{8A00E7B0-89C9-4BA9-9FBA-B4BE8A7046F1}" uniqueName="14" name="SHGA" queryTableFieldId="14"/>
    <tableColumn id="15" xr3:uid="{094FF788-A251-49CA-AE36-C21119C2EFF1}" uniqueName="15" name="FO%" queryTableFieldId="15"/>
    <tableColumn id="16" xr3:uid="{6C77E014-7E12-417D-AD44-261D83DA4196}" uniqueName="16" name="PIM" queryTableFieldId="16"/>
    <tableColumn id="17" xr3:uid="{535A9D25-F168-4A49-BFEF-947E10A3EC23}" uniqueName="17" name="G/G" queryTableFieldId="17"/>
    <tableColumn id="18" xr3:uid="{A857FA18-38AC-41E3-9362-5C60FFD2432A}" uniqueName="18" name="GA/G" queryTableFieldId="18"/>
    <tableColumn id="19" xr3:uid="{DB23D3DD-3D95-4EA5-8DDA-09B7D26EE34E}" uniqueName="19" name="S/G" queryTableFieldId="19"/>
    <tableColumn id="20" xr3:uid="{26AA92BA-C968-4E95-93BC-213148629DB1}" uniqueName="20" name="SA/G" queryTableFieldId="20"/>
    <tableColumn id="21" xr3:uid="{BCC9D6D5-1C69-4DAA-ACB1-C12151E8887A}" uniqueName="21" name="PIM/G" queryTableFieldId="21"/>
    <tableColumn id="22" xr3:uid="{5EEFFFA3-2403-47B5-94B0-2108B1439EE8}" uniqueName="22" name="Age" queryTableFieldId="22"/>
    <tableColumn id="23" xr3:uid="{B2337120-B515-49C4-88D4-BA9904981D7C}" uniqueName="23" name="Ht" queryTableFieldId="23" dataDxfId="272"/>
    <tableColumn id="24" xr3:uid="{C2A6B8CE-9FCD-4691-A706-5749C513418A}" uniqueName="24" name="Wt" queryTableFieldId="2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96678E-B18E-4435-8096-584A7DE69540}" name="Table17" displayName="Table17" ref="A2:W25" headerRowCount="0" totalsRowShown="0" headerRowDxfId="156" dataDxfId="155">
  <sortState xmlns:xlrd2="http://schemas.microsoft.com/office/spreadsheetml/2017/richdata2" ref="A2:W25">
    <sortCondition descending="1" ref="V2:V25"/>
  </sortState>
  <tableColumns count="23">
    <tableColumn id="1" xr3:uid="{91E4C519-CC5D-4FB8-8D48-065055CCC488}" name="Column1" headerRowDxfId="154" dataDxfId="153"/>
    <tableColumn id="2" xr3:uid="{3B75972C-411C-4A97-AE44-01D44DDBC027}" name="Column2" headerRowDxfId="152" dataDxfId="151"/>
    <tableColumn id="3" xr3:uid="{6444BAF4-A015-45F9-9475-B6DA1DBCD841}" name="Column3" headerRowDxfId="150" dataDxfId="149"/>
    <tableColumn id="4" xr3:uid="{BD094113-6AF4-47B9-B3D2-FE7829D9E338}" name="Column4" headerRowDxfId="148" dataDxfId="147"/>
    <tableColumn id="5" xr3:uid="{9DECA774-1E92-4876-A3C8-E368E4A1828C}" name="Column5" headerRowDxfId="146" dataDxfId="145"/>
    <tableColumn id="6" xr3:uid="{813B793A-0D0C-47C3-ABE7-E3BEFF6E8C5B}" name="Column6" headerRowDxfId="144" dataDxfId="143"/>
    <tableColumn id="7" xr3:uid="{34830AD2-933A-4045-8FF7-3F9ABE2E2732}" name="Column7" headerRowDxfId="142" dataDxfId="141"/>
    <tableColumn id="8" xr3:uid="{99CF69B7-BF1C-4FC7-A569-0622523CE8EB}" name="Column8" headerRowDxfId="140" dataDxfId="139"/>
    <tableColumn id="9" xr3:uid="{A431701F-095B-444C-90DF-54EE7C7FD717}" name="Column9" headerRowDxfId="138" dataDxfId="137"/>
    <tableColumn id="10" xr3:uid="{644FFB93-CD02-4C76-9DA2-E5B09BC26522}" name="Column10" headerRowDxfId="136" dataDxfId="135"/>
    <tableColumn id="11" xr3:uid="{BBEE9871-58FD-4D60-9F82-D332546EFB8B}" name="Column11" headerRowDxfId="134" dataDxfId="133"/>
    <tableColumn id="12" xr3:uid="{A7738E5B-394A-4E46-BBA4-AA77637BF42A}" name="Column12" headerRowDxfId="132" dataDxfId="131"/>
    <tableColumn id="13" xr3:uid="{D2CBEF2E-1AAD-4085-876F-966990382F25}" name="Column13" headerRowDxfId="130" dataDxfId="129"/>
    <tableColumn id="14" xr3:uid="{4F1B203C-DE7F-4CD7-A488-59D46634A5E3}" name="Column14" headerRowDxfId="128" dataDxfId="127"/>
    <tableColumn id="15" xr3:uid="{10D81EC1-5A5F-4AB1-BA9E-4FAB26CA8B3E}" name="Column15" headerRowDxfId="126" dataDxfId="125"/>
    <tableColumn id="16" xr3:uid="{9563391D-7408-411B-8C01-E0B1A99B4FA2}" name="Column16" headerRowDxfId="124" dataDxfId="123"/>
    <tableColumn id="17" xr3:uid="{CA89F097-77E3-4052-BFD0-CA76BD62C107}" name="Column17" headerRowDxfId="122" dataDxfId="121"/>
    <tableColumn id="18" xr3:uid="{922D6D27-802B-4E67-AC24-D127AD66B692}" name="Column18" headerRowDxfId="120" dataDxfId="119"/>
    <tableColumn id="19" xr3:uid="{23B5B2A8-B3B1-4114-9348-C61083B6C9E3}" name="Column19" headerRowDxfId="118" dataDxfId="117"/>
    <tableColumn id="20" xr3:uid="{CA9EE6E7-E64A-432B-A3A6-DEB82FEEAAC0}" name="Column20" headerRowDxfId="116" dataDxfId="115"/>
    <tableColumn id="21" xr3:uid="{CDD18BAB-7817-4A38-897D-DE1A51EFCA00}" name="Column21" headerRowDxfId="114" dataDxfId="113"/>
    <tableColumn id="22" xr3:uid="{C54A4FD5-2003-4307-B12F-348F0AC2CAE1}" name="Column22" headerRowDxfId="112" dataDxfId="111">
      <calculatedColumnFormula>+IF(SUM(Q3:U3)=0,0,AVERAGEIF(Q3:U3,"&lt;&gt;0"))</calculatedColumnFormula>
    </tableColumn>
    <tableColumn id="23" xr3:uid="{0B36BC2E-4EA4-49D1-9532-C23669B4E836}" name="Column23" headerRowDxfId="110" dataDxfId="109">
      <calculatedColumnFormula>AVERAGEIF(D3:U3,"&lt;&gt;0")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R31" tableType="queryTable" totalsRowCount="1" headerRowDxfId="108" dataDxfId="107">
  <autoFilter ref="A1:R30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0">
    <sortCondition ref="A2:A30"/>
  </sortState>
  <tableColumns count="18">
    <tableColumn id="2" xr3:uid="{348FE5C6-8B9F-427A-AB95-CF9E776501B5}" uniqueName="2" name="No." queryTableFieldId="2" dataDxfId="106" totalsRowDxfId="105"/>
    <tableColumn id="24" xr3:uid="{58490C04-3B8E-4083-88DB-352C88CBED74}" uniqueName="24" name="Pos" queryTableFieldId="1" dataDxfId="104" totalsRowDxfId="103"/>
    <tableColumn id="3" xr3:uid="{5C16F95B-0490-4979-A87A-9CC0045F36B3}" uniqueName="3" name="Name" totalsRowLabel="TOTALS" queryTableFieldId="3" dataDxfId="102" totalsRowDxfId="101"/>
    <tableColumn id="25" xr3:uid="{64D9984A-F40B-48B9-A81B-0D20C3852737}" uniqueName="25" name="G" totalsRowFunction="sum" queryTableFieldId="31" dataDxfId="100" totalsRowDxfId="99"/>
    <tableColumn id="26" xr3:uid="{4FB77BF1-5743-41A9-992B-C4095A8A0B01}" uniqueName="26" name="A" totalsRowFunction="sum" queryTableFieldId="30" dataDxfId="98" totalsRowDxfId="97"/>
    <tableColumn id="27" xr3:uid="{72255CD5-8401-438D-B69E-E5E55422C978}" uniqueName="27" name="Pts" totalsRowFunction="sum" queryTableFieldId="29" dataDxfId="96" totalsRowDxfId="95"/>
    <tableColumn id="31" xr3:uid="{D0F40BF3-76D5-4ADC-B7B1-DF615C9248A8}" uniqueName="31" name="+/-" totalsRowFunction="sum" queryTableFieldId="32" dataDxfId="94" totalsRowDxfId="93"/>
    <tableColumn id="28" xr3:uid="{96C53AF9-D1BB-41F3-868A-0E4AA76522B2}" uniqueName="28" name="PIM" totalsRowFunction="sum" queryTableFieldId="28" dataDxfId="92" totalsRowDxfId="91"/>
    <tableColumn id="30" xr3:uid="{582AE7B0-CBD1-4349-91B5-BD96CE8E1ED4}" uniqueName="30" name="AGS*" totalsRowFunction="sum" queryTableFieldId="26" dataDxfId="90" totalsRowDxfId="89"/>
    <tableColumn id="4" xr3:uid="{10BDB63B-DABE-4F6B-89B8-EFCD83593FA4}" uniqueName="4" name="Yr." queryTableFieldId="4" dataDxfId="88" totalsRowDxfId="87"/>
    <tableColumn id="5" xr3:uid="{4C507DA2-D3BA-4B2D-A3E3-42915DE6EA00}" uniqueName="5" name="Ht." queryTableFieldId="5" dataDxfId="86" totalsRowDxfId="85"/>
    <tableColumn id="6" xr3:uid="{1C3503F0-55EE-439D-9B14-DFB792249C07}" uniqueName="6" name="Wt." queryTableFieldId="6" dataDxfId="84" totalsRowDxfId="83"/>
    <tableColumn id="7" xr3:uid="{06E6E13F-0FDE-414C-9843-3773D03EE213}" uniqueName="7" name="DOB" queryTableFieldId="7" dataDxfId="82" totalsRowDxfId="81"/>
    <tableColumn id="8" xr3:uid="{E89B8716-B10E-4273-B5F9-F41053905623}" uniqueName="8" name="Hometown" queryTableFieldId="8" dataDxfId="80" totalsRowDxfId="79"/>
    <tableColumn id="9" xr3:uid="{A72F7626-1718-46A0-88F8-BD1C2A382FB2}" uniqueName="9" name="Last Team" queryTableFieldId="9" dataDxfId="78" totalsRowDxfId="77"/>
    <tableColumn id="10" xr3:uid="{FE024FD3-E833-4599-B727-46AD9C1440EA}" uniqueName="10" name="NHL Draft" queryTableFieldId="10" dataDxfId="76" totalsRowDxfId="75"/>
    <tableColumn id="11" xr3:uid="{7FE68449-DE7D-4F46-9149-7E2ADA9A65E4}" uniqueName="11" name="Mich" queryTableFieldId="12" dataDxfId="74" totalsRowDxfId="73"/>
    <tableColumn id="17" xr3:uid="{6F56E943-93F8-43CC-B736-54E4081B7BB1}" uniqueName="17" name="Column1" queryTableFieldId="18" dataDxfId="72" totalsRowDxfId="71">
      <calculatedColumnFormula>RIGHT(Table_0__4[[#This Row],[Name]], LEN(Table_0__4[[#This Row],[Name]]) - FIND(",", Table_0__4[[#This Row],[Name]]) - 1) &amp; " " &amp; LEFT(Table_0__4[[#This Row],[Name]], FIND(",", Table_0__4[[#This Row],[Name]]) - 1)</calculatedColumnFormula>
    </tableColumn>
  </tableColumns>
  <tableStyleInfo name="TableStyleMedium7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H24" tableType="queryTable" headerRowCount="0" totalsRowShown="0" headerRowDxfId="70" dataDxfId="69">
  <tableColumns count="8">
    <tableColumn id="1" xr3:uid="{2D4C24C9-AEBB-4418-A0DE-A9EF93AF2487}" uniqueName="1" name="Column1" queryTableFieldId="1" dataDxfId="68"/>
    <tableColumn id="2" xr3:uid="{103AB5A4-0B6E-4E43-A240-FC5D799A758D}" uniqueName="2" name="Column2" queryTableFieldId="2" dataDxfId="67"/>
    <tableColumn id="100" xr3:uid="{6BFC8D58-34C3-4FAC-9187-22AAF843DF02}" uniqueName="100" name="Column9" queryTableFieldId="100" dataDxfId="66"/>
    <tableColumn id="3" xr3:uid="{94C0702E-F440-4E04-AFE3-B39A42A87D64}" uniqueName="3" name="Column3" queryTableFieldId="3" dataDxfId="65"/>
    <tableColumn id="4" xr3:uid="{A4D3255B-D40C-48AF-A978-E56CE46FF475}" uniqueName="4" name="Column4" queryTableFieldId="4" dataDxfId="64"/>
    <tableColumn id="7" xr3:uid="{C2034D90-2163-4D6C-8CD9-19CF60B91CAD}" uniqueName="7" name="Column7" queryTableFieldId="101" dataDxfId="63"/>
    <tableColumn id="5" xr3:uid="{3A0A6ED2-93CC-41A3-A3DE-C9FA1C451B63}" uniqueName="5" name="Column5" queryTableFieldId="5" dataDxfId="62"/>
    <tableColumn id="6" xr3:uid="{5A4864CB-A489-41D4-A3F8-2DA35AB0A424}" uniqueName="6" name="Column6" queryTableFieldId="6" dataDxfId="61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9CB31D-5FBE-4B9D-928B-B73D517962D0}" name="Yearly_results_edit___2" displayName="Yearly_results_edit___2" ref="A1:F59" tableType="queryTable" totalsRowShown="0" headerRowDxfId="271" dataDxfId="270">
  <autoFilter ref="A1:F59" xr:uid="{C79CB31D-5FBE-4B9D-928B-B73D517962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4FC5D2B-D0FA-4D36-BB2B-042534A2A8E4}" uniqueName="1" name="Year" queryTableFieldId="1" dataDxfId="269"/>
    <tableColumn id="2" xr3:uid="{CF9948D1-DBB4-435F-9284-D175652A138E}" uniqueName="2" name="Champion" queryTableFieldId="2" dataDxfId="268"/>
    <tableColumn id="3" xr3:uid="{DB794B98-3574-4DBD-8670-C66BE983CADA}" uniqueName="3" name="Runner-up" queryTableFieldId="3" dataDxfId="267"/>
    <tableColumn id="4" xr3:uid="{7F1D5338-C9A2-4D92-A8F1-7AEB75C488E2}" uniqueName="4" name="Third place" queryTableFieldId="4" dataDxfId="266"/>
    <tableColumn id="5" xr3:uid="{34DA1C87-1D9A-49F0-B9EC-2E5E498208AD}" uniqueName="5" name="Fourth place" queryTableFieldId="5" dataDxfId="265"/>
    <tableColumn id="6" xr3:uid="{E1C599F7-9311-465A-A268-5ADABA08B9B1}" uniqueName="6" name="MVP" queryTableFieldId="6" dataDxfId="264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R31" tableType="queryTable" totalsRowShown="0" headerRowDxfId="263" dataDxfId="261" headerRowBorderDxfId="262" tableBorderDxfId="260" totalsRowBorderDxfId="259">
  <autoFilter ref="A1:R31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1">
    <sortCondition ref="A2:A31"/>
  </sortState>
  <tableColumns count="18">
    <tableColumn id="2" xr3:uid="{0F922316-9F7A-44B9-A19C-A9B65C3CA2DE}" uniqueName="2" name="#" queryTableFieldId="2" dataDxfId="258"/>
    <tableColumn id="25" xr3:uid="{787BFBBC-A3DF-403A-B482-98F39D93E64F}" uniqueName="25" name="Pos" queryTableFieldId="26" dataDxfId="257"/>
    <tableColumn id="3" xr3:uid="{6C1501E5-F33B-42CF-876E-C8CC6D7A20DA}" uniqueName="3" name="Name" queryTableFieldId="3" dataDxfId="256"/>
    <tableColumn id="20" xr3:uid="{27E73A2A-0A9B-4971-AAA8-387616129394}" uniqueName="20" name="G" queryTableFieldId="25" dataDxfId="255"/>
    <tableColumn id="21" xr3:uid="{260FE47A-9EB5-43C6-940B-0A6D6D6FFEE3}" uniqueName="21" name="A" queryTableFieldId="24" dataDxfId="254"/>
    <tableColumn id="22" xr3:uid="{0EAAEB45-511A-4A26-9760-779BA77EEF6B}" uniqueName="22" name="Pts" queryTableFieldId="23" dataDxfId="253"/>
    <tableColumn id="23" xr3:uid="{1C99B420-1EDE-420C-BA94-DF45900AC2F1}" uniqueName="23" name="+/-" queryTableFieldId="22" dataDxfId="252"/>
    <tableColumn id="24" xr3:uid="{C428676F-0CB3-4847-A4A6-945AC2F9AD1F}" uniqueName="24" name="PIM" queryTableFieldId="21" dataDxfId="251"/>
    <tableColumn id="26" xr3:uid="{21A41D19-9CA1-44B2-BA32-35B79154EEE5}" uniqueName="26" name="AGS*" queryTableFieldId="27" dataDxfId="250"/>
    <tableColumn id="4" xr3:uid="{E1F222B1-E257-4BC3-A3B6-5AF122E524E1}" uniqueName="4" name="Yr." queryTableFieldId="4" dataDxfId="249"/>
    <tableColumn id="5" xr3:uid="{E7BA1120-59D9-45A4-AE4D-5BCD77D3B641}" uniqueName="5" name="Ht" queryTableFieldId="5" dataDxfId="248"/>
    <tableColumn id="6" xr3:uid="{B4FB8DC3-91A1-4D21-8AD7-92855EEC244B}" uniqueName="6" name="Wt" queryTableFieldId="6" dataDxfId="247"/>
    <tableColumn id="7" xr3:uid="{457A5133-E30F-42E0-A15B-2069F109CDE9}" uniqueName="7" name="DOB" queryTableFieldId="7" dataDxfId="246"/>
    <tableColumn id="8" xr3:uid="{49A011B3-71F2-4C45-B63A-3BD4059B4B28}" uniqueName="8" name="Hometown" queryTableFieldId="8" dataDxfId="245"/>
    <tableColumn id="9" xr3:uid="{75001655-D569-4683-9182-999A8C9A3595}" uniqueName="9" name="Last Team" queryTableFieldId="9" dataDxfId="244"/>
    <tableColumn id="10" xr3:uid="{26ADEFAF-9C69-4EB6-BF89-0CCA4EEF3A89}" uniqueName="10" name="NHL Draft" queryTableFieldId="10" dataDxfId="243"/>
    <tableColumn id="11" xr3:uid="{0DE710AC-BF75-4E19-ABD3-24B612CE9BC6}" uniqueName="11" name="Mich?" queryTableFieldId="11" dataDxfId="242"/>
    <tableColumn id="1" xr3:uid="{2764F407-EC55-4F9B-9478-713EB5F05B36}" uniqueName="1" name="Easy_Name" queryTableFieldId="19" dataDxfId="241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3C9F169-BACD-4CBB-8D59-B41FF240AA44}" name="Table_0__13" displayName="Table_0__13" ref="A1:F26" tableType="queryTable" totalsRowShown="0">
  <autoFilter ref="A1:F26" xr:uid="{C3C9F169-BACD-4CBB-8D59-B41FF240AA44}"/>
  <sortState xmlns:xlrd2="http://schemas.microsoft.com/office/spreadsheetml/2017/richdata2" ref="A2:F26">
    <sortCondition ref="A1:A26"/>
  </sortState>
  <tableColumns count="6">
    <tableColumn id="2" xr3:uid="{3427CB9F-2DD1-4B16-AA68-0518075E53C6}" uniqueName="2" name="Name, Yr" queryTableFieldId="2" dataDxfId="240"/>
    <tableColumn id="4" xr3:uid="{32D6A5F4-DA97-4726-98C7-BB597ADFFE3B}" uniqueName="4" name="G" queryTableFieldId="4"/>
    <tableColumn id="5" xr3:uid="{DB27F902-C547-46A5-8913-848C485662D0}" uniqueName="5" name="A" queryTableFieldId="5"/>
    <tableColumn id="6" xr3:uid="{81AE6A6D-61FB-414E-9D91-CE24D8C5D5A4}" uniqueName="6" name="Pts." queryTableFieldId="6"/>
    <tableColumn id="10" xr3:uid="{EC4D1818-942F-49A1-BC52-D8EB587AEA99}" uniqueName="10" name="PIM" queryTableFieldId="10"/>
    <tableColumn id="14" xr3:uid="{693614E0-BA52-4B38-BDDD-3871331A758D}" uniqueName="14" name="+/-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H23" tableType="queryTable" headerRowCount="0" totalsRowShown="0" headerRowDxfId="239" dataDxfId="238">
  <tableColumns count="8">
    <tableColumn id="1" xr3:uid="{53346734-0EAF-463A-A6E9-194B5856952F}" uniqueName="1" name="Column1" queryTableFieldId="1" dataDxfId="237"/>
    <tableColumn id="2" xr3:uid="{B7F08402-0676-46B0-9ABB-607ACE7C0EAE}" uniqueName="2" name="Column2" queryTableFieldId="2" dataDxfId="236"/>
    <tableColumn id="100" xr3:uid="{23CD9BC9-8015-4A5C-B676-014BB167C3BE}" uniqueName="100" name="Column9" queryTableFieldId="100" dataDxfId="235"/>
    <tableColumn id="3" xr3:uid="{4C53BAA5-1799-427D-9C7E-F7AAA6F481D7}" uniqueName="3" name="Column3" queryTableFieldId="3" dataDxfId="234"/>
    <tableColumn id="4" xr3:uid="{191BC3AB-07B1-4F88-B703-CF8710AB3EC3}" uniqueName="4" name="Column4" queryTableFieldId="4" dataDxfId="233"/>
    <tableColumn id="7" xr3:uid="{01706197-31B7-4EEB-BA7C-3961C60252A5}" uniqueName="7" name="Column7" queryTableFieldId="101" dataDxfId="232"/>
    <tableColumn id="5" xr3:uid="{0DE707ED-C390-4F66-B28B-02C2A4994CBC}" uniqueName="5" name="Column5" queryTableFieldId="5" dataDxfId="231"/>
    <tableColumn id="6" xr3:uid="{ADBE685A-6568-405D-8C72-C44918359749}" uniqueName="6" name="Column6" queryTableFieldId="6" dataDxfId="230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Z32" tableType="queryTable" totalsRowShown="0" headerRowDxfId="229" dataDxfId="228" tableBorderDxfId="227">
  <autoFilter ref="A1:Z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sortState xmlns:xlrd2="http://schemas.microsoft.com/office/spreadsheetml/2017/richdata2" ref="A2:Z32">
    <sortCondition ref="A2:A32"/>
  </sortState>
  <tableColumns count="26">
    <tableColumn id="2" xr3:uid="{4A2BEBC2-A866-42F2-80F1-33FF8E6DABB6}" uniqueName="2" name="No." queryTableFieldId="2" dataDxfId="226"/>
    <tableColumn id="27" xr3:uid="{9EBE325C-9EB8-43DA-AB39-7484264C1578}" uniqueName="27" name="Pos" queryTableFieldId="28" dataDxfId="225"/>
    <tableColumn id="3" xr3:uid="{20E9B834-A6A6-4E43-9C7B-4F65180DBFAF}" uniqueName="3" name="Name" queryTableFieldId="3" dataDxfId="224"/>
    <tableColumn id="14" xr3:uid="{A60E73BB-7CED-43F4-B92B-B4E296591A05}" uniqueName="14" name="G" queryTableFieldId="18" dataDxfId="223"/>
    <tableColumn id="15" xr3:uid="{A58135E8-9710-4FBE-998A-C55B18BB10FA}" uniqueName="15" name="A" queryTableFieldId="17" dataDxfId="222"/>
    <tableColumn id="16" xr3:uid="{7432CDC5-00F7-4457-92A5-26C0FDD075FD}" uniqueName="16" name="Pts" queryTableFieldId="16" dataDxfId="221"/>
    <tableColumn id="18" xr3:uid="{5124FFCF-E9F0-40D9-94DF-9B8771389EE0}" uniqueName="18" name="+/-" queryTableFieldId="14" dataDxfId="220"/>
    <tableColumn id="25" xr3:uid="{CA8D0195-35D5-41ED-8C1D-529A51FC3775}" uniqueName="25" name="PIM" queryTableFieldId="26" dataDxfId="219"/>
    <tableColumn id="19" xr3:uid="{B7135E4C-F47D-420C-826B-97E1C74DBEAC}" uniqueName="19" name="AGS*" queryTableFieldId="19" dataDxfId="218"/>
    <tableColumn id="28" xr3:uid="{063BF0EC-14D0-4495-A4CF-0AE20F59A890}" uniqueName="28" name="Yr." queryTableFieldId="29" dataDxfId="217"/>
    <tableColumn id="5" xr3:uid="{06272954-74EC-4CCA-A31A-30DF5AEF5C96}" uniqueName="5" name="Ht." queryTableFieldId="5" dataDxfId="216"/>
    <tableColumn id="6" xr3:uid="{46F6AA19-FB2B-4FE3-B0A9-A30DEB9DD606}" uniqueName="6" name="Wt." queryTableFieldId="6" dataDxfId="215"/>
    <tableColumn id="7" xr3:uid="{9EB568D5-5EE1-4FBE-81DC-BA5F00E188A2}" uniqueName="7" name="DOB" queryTableFieldId="7" dataDxfId="214"/>
    <tableColumn id="8" xr3:uid="{86ECA435-45AD-4141-8DFC-B14CA143940D}" uniqueName="8" name="Hometown" queryTableFieldId="8" dataDxfId="213"/>
    <tableColumn id="9" xr3:uid="{2E25F0C6-90C6-4A62-A153-17297E5E1399}" uniqueName="9" name="Last Team" queryTableFieldId="9" dataDxfId="212"/>
    <tableColumn id="10" xr3:uid="{135B8394-CAB8-49B8-998B-BD51DE96BCD6}" uniqueName="10" name="NHL Draft" queryTableFieldId="10" dataDxfId="211"/>
    <tableColumn id="11" xr3:uid="{342A6491-87C9-4C67-B9E7-2B99314299B9}" uniqueName="11" name="Mich?" queryTableFieldId="11" dataDxfId="210"/>
    <tableColumn id="12" xr3:uid="{27528A4A-F7CD-4764-9F11-006448E0C884}" uniqueName="12" name="Column1" queryTableFieldId="12" dataDxfId="209"/>
    <tableColumn id="13" xr3:uid="{52004E0E-73A0-46AC-BBE4-C44478B2F423}" uniqueName="13" name="Column2" queryTableFieldId="13" dataDxfId="208">
      <calculatedColumnFormula>RIGHT(Table_0__2[[#This Row],[Name]], LEN(Table_0__2[[#This Row],[Name]]) - FIND(",", Table_0__2[[#This Row],[Name]]) - 1) &amp; " " &amp; LEFT(Table_0__2[[#This Row],[Name]], FIND(",", Table_0__2[[#This Row],[Name]]) - 1)</calculatedColumnFormula>
    </tableColumn>
    <tableColumn id="26" xr3:uid="{8F6D390E-6C70-4FBC-AC33-40716C7526A8}" uniqueName="26" name="Column3" queryTableFieldId="27" dataDxfId="207"/>
    <tableColumn id="17" xr3:uid="{A9BE461E-79FE-470F-9564-172C45C5952D}" uniqueName="17" name="G2" queryTableFieldId="20" dataDxfId="206"/>
    <tableColumn id="20" xr3:uid="{6899D660-5052-4147-8F4D-C76FA5F80C4A}" uniqueName="20" name="A3" queryTableFieldId="21" dataDxfId="205"/>
    <tableColumn id="21" xr3:uid="{098F310C-5E28-484A-A64B-63C56B983C60}" uniqueName="21" name="Pts." queryTableFieldId="22" dataDxfId="204"/>
    <tableColumn id="22" xr3:uid="{9AF2E3BE-3566-4860-911F-4EF027235D8C}" uniqueName="22" name="PIM2" queryTableFieldId="23" dataDxfId="203"/>
    <tableColumn id="23" xr3:uid="{8581EA42-8247-44A3-8B11-CE026BDDFFEB}" uniqueName="23" name="+/-4" queryTableFieldId="24" dataDxfId="202"/>
    <tableColumn id="24" xr3:uid="{D771DA65-DF57-4054-996E-857CCB42AEE0}" uniqueName="24" name="Column15" queryTableFieldId="25" dataDxfId="201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J22" tableType="queryTable" headerRowCount="0" totalsRowShown="0" dataDxfId="200">
  <tableColumns count="10">
    <tableColumn id="1" xr3:uid="{D449B081-91F2-4B63-B755-10BDD7C48E63}" uniqueName="1" name="Column1" queryTableFieldId="1" dataDxfId="199"/>
    <tableColumn id="2" xr3:uid="{46445559-1F21-4215-B181-22520C664C12}" uniqueName="2" name="Column2" queryTableFieldId="7" dataDxfId="198"/>
    <tableColumn id="100" xr3:uid="{A4C7E061-5ED4-4526-841F-46C8FB53D606}" uniqueName="100" name="Column9" queryTableFieldId="8" dataDxfId="197"/>
    <tableColumn id="3" xr3:uid="{6DA9572C-51A7-4F80-8546-2D039804BF53}" uniqueName="3" name="Column3" queryTableFieldId="3" dataDxfId="196"/>
    <tableColumn id="4" xr3:uid="{62DDC23F-D6D6-4FA5-8A9F-DD47F5BE3562}" uniqueName="4" name="Column4" queryTableFieldId="4" dataDxfId="195"/>
    <tableColumn id="9" xr3:uid="{98D24093-028E-4A5E-8F3F-EE04C7800F7D}" uniqueName="9" name="Column10" queryTableFieldId="101" dataDxfId="194"/>
    <tableColumn id="5" xr3:uid="{69CFFFFC-EC0A-4994-A97D-913450660146}" uniqueName="5" name="Column5" queryTableFieldId="5" dataDxfId="193"/>
    <tableColumn id="6" xr3:uid="{D164F18D-E19E-49AF-AEE7-83B18339042D}" uniqueName="6" name="Column6" queryTableFieldId="6" dataDxfId="192"/>
    <tableColumn id="7" xr3:uid="{73D61AAF-CFB0-4471-9BA1-9F8F2D1A19AF}" uniqueName="7" name="Column7" queryTableFieldId="2" dataDxfId="191"/>
    <tableColumn id="8" xr3:uid="{94997F97-D993-4B9B-8702-AB4BCB59FEF5}" uniqueName="8" name="Column8" queryTableFieldId="100" dataDxfId="190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T31" tableType="queryTable" totalsRowShown="0" headerRowDxfId="189" dataDxfId="188" tableBorderDxfId="187">
  <autoFilter ref="A1:T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sortState xmlns:xlrd2="http://schemas.microsoft.com/office/spreadsheetml/2017/richdata2" ref="A2:T31">
    <sortCondition ref="B1:B31"/>
  </sortState>
  <tableColumns count="20">
    <tableColumn id="1" xr3:uid="{D7B22373-E67F-4A41-9396-F833DAE8155A}" uniqueName="1" name="Pos0" queryTableFieldId="1" dataDxfId="186"/>
    <tableColumn id="2" xr3:uid="{3C3260AD-5BC7-4C30-914A-596F31FE7AA8}" uniqueName="2" name="No." queryTableFieldId="2" dataDxfId="185"/>
    <tableColumn id="20" xr3:uid="{3BBD414D-940D-49B6-9F59-66CE04DC0655}" uniqueName="20" name="Pos" queryTableFieldId="26" dataDxfId="184"/>
    <tableColumn id="3" xr3:uid="{9A735181-63E9-4F0F-81CB-1159F48392D4}" uniqueName="3" name="Name" queryTableFieldId="3" dataDxfId="183"/>
    <tableColumn id="21" xr3:uid="{6108A4FE-5026-4570-AA14-8257607964AA}" uniqueName="21" name="G" queryTableFieldId="30" dataDxfId="182"/>
    <tableColumn id="22" xr3:uid="{4A24F29D-7290-449A-B590-0FD823C862E1}" uniqueName="22" name="A" queryTableFieldId="29" dataDxfId="181"/>
    <tableColumn id="23" xr3:uid="{8DBAD150-22B2-4E7F-8079-03C644BF2033}" uniqueName="23" name="Pts" queryTableFieldId="28" dataDxfId="180"/>
    <tableColumn id="25" xr3:uid="{C2F94E1D-4352-41A0-B40F-F175F0739B42}" uniqueName="25" name="+/-" queryTableFieldId="34" dataDxfId="179"/>
    <tableColumn id="26" xr3:uid="{C74C07B7-8D54-486E-8C00-338393DD3A5B}" uniqueName="26" name="PIM" queryTableFieldId="33" dataDxfId="178"/>
    <tableColumn id="27" xr3:uid="{5B65506E-714E-4997-BAFE-62E423886D02}" uniqueName="27" name="AGS*" queryTableFieldId="32" dataDxfId="177"/>
    <tableColumn id="4" xr3:uid="{9FC2C8EB-7329-4892-B488-0B5787AFDF2E}" uniqueName="4" name="Yr." queryTableFieldId="4" dataDxfId="176"/>
    <tableColumn id="5" xr3:uid="{BC942492-3948-409A-89BF-FD8F93E4BC6E}" uniqueName="5" name="Ht." queryTableFieldId="5" dataDxfId="175"/>
    <tableColumn id="6" xr3:uid="{E85BA418-0E27-496B-AA3D-021F992FC6A8}" uniqueName="6" name="Wt." queryTableFieldId="6" dataDxfId="174"/>
    <tableColumn id="7" xr3:uid="{9757FB4E-6C9A-446F-A538-14AFAD65EADD}" uniqueName="7" name="DOB" queryTableFieldId="7" dataDxfId="173"/>
    <tableColumn id="8" xr3:uid="{94CE3779-1A02-4CF6-805A-F6612EFEB023}" uniqueName="8" name="Hometown" queryTableFieldId="8" dataDxfId="172"/>
    <tableColumn id="9" xr3:uid="{DC8D7F00-7604-4F77-8CD4-1C3FA6DAD5D2}" uniqueName="9" name="Last Team" queryTableFieldId="9" dataDxfId="171"/>
    <tableColumn id="10" xr3:uid="{E823C900-DC48-49F0-B3C9-272CE7189C74}" uniqueName="10" name="NHL Draft" queryTableFieldId="10" dataDxfId="170"/>
    <tableColumn id="11" xr3:uid="{D5408436-7918-4B83-9B2F-DA75F6A440A8}" uniqueName="11" name="Mich?" queryTableFieldId="11" dataDxfId="169"/>
    <tableColumn id="12" xr3:uid="{ED288E72-CC61-4978-A556-40A365FF23C7}" uniqueName="12" name="WJC?" queryTableFieldId="12" dataDxfId="168"/>
    <tableColumn id="19" xr3:uid="{AEE1148B-FE8A-496D-9494-902B1A60783D}" uniqueName="19" name="Column1" queryTableFieldId="25" dataDxfId="167">
      <calculatedColumnFormula>RIGHT(Table_0__3[[#This Row],[Name]], LEN(Table_0__3[[#This Row],[Name]]) - FIND(",", Table_0__3[[#This Row],[Name]]) - 1) &amp; " " &amp; LEFT(Table_0__3[[#This Row],[Name]], FIND(",", Table_0__3[[#This Row],[Name]]) - 1)</calculatedColumnFormula>
    </tableColumn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4:H24" tableType="queryTable" headerRowCount="0" totalsRowShown="0" headerRowDxfId="166" dataDxfId="165">
  <tableColumns count="8">
    <tableColumn id="1" xr3:uid="{E7693142-0097-486E-86CF-C2110061626B}" uniqueName="1" name="Column1" queryTableFieldId="1" dataDxfId="164"/>
    <tableColumn id="2" xr3:uid="{C195A65A-B7DA-49DC-8F1D-96DB8A14E630}" uniqueName="2" name="Column2" queryTableFieldId="2" dataDxfId="163"/>
    <tableColumn id="100" xr3:uid="{5AB5D7FE-5CEB-4929-81EB-0560979F66EC}" uniqueName="100" name="Column9" queryTableFieldId="100" dataDxfId="162"/>
    <tableColumn id="3" xr3:uid="{6E889744-FBBE-4883-AAC2-630640F72375}" uniqueName="3" name="Column3" queryTableFieldId="3" dataDxfId="161"/>
    <tableColumn id="4" xr3:uid="{11BD2168-956A-4887-BF27-20991D48A0F6}" uniqueName="4" name="Column4" queryTableFieldId="4" dataDxfId="160"/>
    <tableColumn id="7" xr3:uid="{ED0AC634-CB3B-4ED4-B9B0-6987100297C6}" uniqueName="7" name="Column7" queryTableFieldId="101" dataDxfId="159"/>
    <tableColumn id="5" xr3:uid="{5252EBC9-7455-46A0-A267-CD5E80686AE2}" uniqueName="5" name="Column5" queryTableFieldId="5" dataDxfId="158"/>
    <tableColumn id="6" xr3:uid="{E80AA23A-CFE0-4BD4-8366-D8A5064EDD4A}" uniqueName="6" name="Column6" queryTableFieldId="6" dataDxfId="157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8D33-D535-42B5-BF7B-77C4A3E94291}">
  <dimension ref="A1:X65"/>
  <sheetViews>
    <sheetView workbookViewId="0"/>
  </sheetViews>
  <sheetFormatPr defaultRowHeight="15" x14ac:dyDescent="0.25"/>
  <cols>
    <col min="1" max="1" width="22.85546875" bestFit="1" customWidth="1"/>
    <col min="2" max="2" width="5.42578125" bestFit="1" customWidth="1"/>
    <col min="3" max="3" width="17.85546875" bestFit="1" customWidth="1"/>
    <col min="4" max="4" width="5.85546875" bestFit="1" customWidth="1"/>
    <col min="5" max="5" width="4.7109375" bestFit="1" customWidth="1"/>
    <col min="6" max="6" width="6" bestFit="1" customWidth="1"/>
    <col min="7" max="7" width="5.42578125" bestFit="1" customWidth="1"/>
    <col min="8" max="8" width="7" bestFit="1" customWidth="1"/>
    <col min="9" max="9" width="6.7109375" bestFit="1" customWidth="1"/>
    <col min="10" max="12" width="7.140625" bestFit="1" customWidth="1"/>
    <col min="13" max="13" width="7" bestFit="1" customWidth="1"/>
    <col min="14" max="14" width="8.28515625" bestFit="1" customWidth="1"/>
    <col min="15" max="15" width="7.28515625" bestFit="1" customWidth="1"/>
    <col min="16" max="16" width="6.85546875" bestFit="1" customWidth="1"/>
    <col min="17" max="17" width="7" bestFit="1" customWidth="1"/>
    <col min="18" max="18" width="8.28515625" bestFit="1" customWidth="1"/>
    <col min="19" max="19" width="6.5703125" bestFit="1" customWidth="1"/>
    <col min="20" max="20" width="7.85546875" bestFit="1" customWidth="1"/>
    <col min="22" max="22" width="6.7109375" bestFit="1" customWidth="1"/>
    <col min="23" max="23" width="6.28515625" bestFit="1" customWidth="1"/>
    <col min="24" max="24" width="6" bestFit="1" customWidth="1"/>
  </cols>
  <sheetData>
    <row r="1" spans="1:24" x14ac:dyDescent="0.25">
      <c r="A1" t="s">
        <v>833</v>
      </c>
      <c r="B1" t="s">
        <v>834</v>
      </c>
      <c r="C1" t="s">
        <v>835</v>
      </c>
      <c r="D1" t="s">
        <v>836</v>
      </c>
      <c r="E1" t="s">
        <v>602</v>
      </c>
      <c r="F1" t="s">
        <v>837</v>
      </c>
      <c r="G1" t="s">
        <v>838</v>
      </c>
      <c r="H1" t="s">
        <v>839</v>
      </c>
      <c r="I1" t="s">
        <v>840</v>
      </c>
      <c r="J1" t="s">
        <v>841</v>
      </c>
      <c r="K1" t="s">
        <v>842</v>
      </c>
      <c r="L1" t="s">
        <v>843</v>
      </c>
      <c r="M1" t="s">
        <v>844</v>
      </c>
      <c r="N1" t="s">
        <v>845</v>
      </c>
      <c r="O1" t="s">
        <v>846</v>
      </c>
      <c r="P1" t="s">
        <v>779</v>
      </c>
      <c r="Q1" t="s">
        <v>847</v>
      </c>
      <c r="R1" t="s">
        <v>848</v>
      </c>
      <c r="S1" t="s">
        <v>849</v>
      </c>
      <c r="T1" t="s">
        <v>850</v>
      </c>
      <c r="U1" t="s">
        <v>851</v>
      </c>
      <c r="V1" t="s">
        <v>852</v>
      </c>
      <c r="W1" t="s">
        <v>786</v>
      </c>
      <c r="X1" t="s">
        <v>785</v>
      </c>
    </row>
    <row r="2" spans="1:24" x14ac:dyDescent="0.25">
      <c r="A2" t="s">
        <v>853</v>
      </c>
      <c r="B2">
        <v>1</v>
      </c>
      <c r="C2" t="s">
        <v>854</v>
      </c>
      <c r="D2">
        <v>18</v>
      </c>
      <c r="E2">
        <v>49</v>
      </c>
      <c r="F2">
        <v>57</v>
      </c>
      <c r="G2">
        <v>527</v>
      </c>
      <c r="H2">
        <v>9.3000000000000007</v>
      </c>
      <c r="I2">
        <v>481</v>
      </c>
      <c r="J2">
        <v>0.88100000000000001</v>
      </c>
      <c r="K2">
        <v>16.7</v>
      </c>
      <c r="L2">
        <v>85.9</v>
      </c>
      <c r="M2">
        <v>4</v>
      </c>
      <c r="N2">
        <v>2</v>
      </c>
      <c r="O2">
        <v>55.4</v>
      </c>
      <c r="P2">
        <v>199</v>
      </c>
      <c r="Q2">
        <v>2.7</v>
      </c>
      <c r="R2">
        <v>3.2</v>
      </c>
      <c r="S2">
        <v>29.3</v>
      </c>
      <c r="T2">
        <v>26.7</v>
      </c>
      <c r="U2">
        <v>11.1</v>
      </c>
      <c r="V2">
        <v>22.8</v>
      </c>
      <c r="W2" t="s">
        <v>855</v>
      </c>
      <c r="X2">
        <v>185.6</v>
      </c>
    </row>
    <row r="3" spans="1:24" x14ac:dyDescent="0.25">
      <c r="A3" t="s">
        <v>853</v>
      </c>
      <c r="B3">
        <v>2</v>
      </c>
      <c r="C3" t="s">
        <v>805</v>
      </c>
      <c r="D3">
        <v>15</v>
      </c>
      <c r="E3">
        <v>54</v>
      </c>
      <c r="F3">
        <v>37</v>
      </c>
      <c r="G3">
        <v>446</v>
      </c>
      <c r="H3">
        <v>12.1</v>
      </c>
      <c r="I3">
        <v>396</v>
      </c>
      <c r="J3">
        <v>0.90700000000000003</v>
      </c>
      <c r="K3">
        <v>23.6</v>
      </c>
      <c r="L3">
        <v>80.5</v>
      </c>
      <c r="M3">
        <v>3</v>
      </c>
      <c r="N3">
        <v>1</v>
      </c>
      <c r="O3">
        <v>51.9</v>
      </c>
      <c r="P3">
        <v>180</v>
      </c>
      <c r="Q3">
        <v>3.6</v>
      </c>
      <c r="R3">
        <v>2.5</v>
      </c>
      <c r="S3">
        <v>29.7</v>
      </c>
      <c r="T3">
        <v>26.4</v>
      </c>
      <c r="U3">
        <v>12</v>
      </c>
      <c r="V3">
        <v>22.11</v>
      </c>
      <c r="W3" t="s">
        <v>856</v>
      </c>
      <c r="X3">
        <v>187.7</v>
      </c>
    </row>
    <row r="4" spans="1:24" x14ac:dyDescent="0.25">
      <c r="A4" t="s">
        <v>853</v>
      </c>
      <c r="B4">
        <v>3</v>
      </c>
      <c r="C4" t="s">
        <v>857</v>
      </c>
      <c r="D4">
        <v>20</v>
      </c>
      <c r="E4">
        <v>40</v>
      </c>
      <c r="F4">
        <v>72</v>
      </c>
      <c r="G4">
        <v>543</v>
      </c>
      <c r="H4">
        <v>7.4</v>
      </c>
      <c r="I4">
        <v>668</v>
      </c>
      <c r="J4">
        <v>0.89200000000000002</v>
      </c>
      <c r="K4">
        <v>13</v>
      </c>
      <c r="L4">
        <v>76.099999999999994</v>
      </c>
      <c r="M4">
        <v>0</v>
      </c>
      <c r="N4">
        <v>5</v>
      </c>
      <c r="O4">
        <v>49.1</v>
      </c>
      <c r="P4">
        <v>293</v>
      </c>
      <c r="Q4">
        <v>2</v>
      </c>
      <c r="R4">
        <v>3.6</v>
      </c>
      <c r="S4">
        <v>27.2</v>
      </c>
      <c r="T4">
        <v>33.4</v>
      </c>
      <c r="U4">
        <v>14.7</v>
      </c>
      <c r="V4">
        <v>22.9</v>
      </c>
      <c r="W4" t="s">
        <v>858</v>
      </c>
      <c r="X4">
        <v>185.3</v>
      </c>
    </row>
    <row r="5" spans="1:24" x14ac:dyDescent="0.25">
      <c r="A5" t="s">
        <v>853</v>
      </c>
      <c r="B5">
        <v>4</v>
      </c>
      <c r="C5" t="s">
        <v>859</v>
      </c>
      <c r="D5">
        <v>18</v>
      </c>
      <c r="E5">
        <v>54</v>
      </c>
      <c r="F5">
        <v>52</v>
      </c>
      <c r="G5">
        <v>513</v>
      </c>
      <c r="H5">
        <v>10.5</v>
      </c>
      <c r="I5">
        <v>484</v>
      </c>
      <c r="J5">
        <v>0.89300000000000002</v>
      </c>
      <c r="K5">
        <v>16.2</v>
      </c>
      <c r="L5">
        <v>85.9</v>
      </c>
      <c r="M5">
        <v>3</v>
      </c>
      <c r="N5">
        <v>1</v>
      </c>
      <c r="O5">
        <v>53.8</v>
      </c>
      <c r="P5">
        <v>154</v>
      </c>
      <c r="Q5">
        <v>3</v>
      </c>
      <c r="R5">
        <v>2.9</v>
      </c>
      <c r="S5">
        <v>28.5</v>
      </c>
      <c r="T5">
        <v>26.9</v>
      </c>
      <c r="U5">
        <v>8.6</v>
      </c>
      <c r="V5">
        <v>22.9</v>
      </c>
      <c r="W5" t="s">
        <v>860</v>
      </c>
      <c r="X5">
        <v>185.3</v>
      </c>
    </row>
    <row r="6" spans="1:24" x14ac:dyDescent="0.25">
      <c r="A6" t="s">
        <v>853</v>
      </c>
      <c r="B6">
        <v>5</v>
      </c>
      <c r="C6" t="s">
        <v>861</v>
      </c>
      <c r="D6">
        <v>18</v>
      </c>
      <c r="E6">
        <v>57</v>
      </c>
      <c r="F6">
        <v>45</v>
      </c>
      <c r="G6">
        <v>556</v>
      </c>
      <c r="H6">
        <v>10.3</v>
      </c>
      <c r="I6">
        <v>526</v>
      </c>
      <c r="J6">
        <v>0.91400000000000003</v>
      </c>
      <c r="K6">
        <v>26.3</v>
      </c>
      <c r="L6">
        <v>83.6</v>
      </c>
      <c r="M6">
        <v>2</v>
      </c>
      <c r="N6">
        <v>2</v>
      </c>
      <c r="O6">
        <v>50.1</v>
      </c>
      <c r="P6">
        <v>185</v>
      </c>
      <c r="Q6">
        <v>3.2</v>
      </c>
      <c r="R6">
        <v>2.5</v>
      </c>
      <c r="S6">
        <v>30.9</v>
      </c>
      <c r="T6">
        <v>29.2</v>
      </c>
      <c r="U6">
        <v>10.3</v>
      </c>
      <c r="V6">
        <v>22.1</v>
      </c>
      <c r="W6" t="s">
        <v>862</v>
      </c>
      <c r="X6">
        <v>182.1</v>
      </c>
    </row>
    <row r="7" spans="1:24" x14ac:dyDescent="0.25">
      <c r="A7" t="s">
        <v>853</v>
      </c>
      <c r="B7">
        <v>6</v>
      </c>
      <c r="C7" t="s">
        <v>863</v>
      </c>
      <c r="D7">
        <v>16</v>
      </c>
      <c r="E7">
        <v>37</v>
      </c>
      <c r="F7">
        <v>69</v>
      </c>
      <c r="G7">
        <v>417</v>
      </c>
      <c r="H7">
        <v>8.9</v>
      </c>
      <c r="I7">
        <v>530</v>
      </c>
      <c r="J7">
        <v>0.87</v>
      </c>
      <c r="K7">
        <v>18.899999999999999</v>
      </c>
      <c r="L7">
        <v>78.3</v>
      </c>
      <c r="M7">
        <v>2</v>
      </c>
      <c r="N7">
        <v>6</v>
      </c>
      <c r="O7">
        <v>45.3</v>
      </c>
      <c r="P7">
        <v>161</v>
      </c>
      <c r="Q7">
        <v>2.2999999999999998</v>
      </c>
      <c r="R7">
        <v>4.3</v>
      </c>
      <c r="S7">
        <v>26.1</v>
      </c>
      <c r="T7">
        <v>33.1</v>
      </c>
      <c r="U7">
        <v>10.1</v>
      </c>
      <c r="V7">
        <v>22.6</v>
      </c>
      <c r="W7" t="s">
        <v>864</v>
      </c>
      <c r="X7">
        <v>185.9</v>
      </c>
    </row>
    <row r="8" spans="1:24" x14ac:dyDescent="0.25">
      <c r="A8" t="s">
        <v>853</v>
      </c>
      <c r="B8">
        <v>7</v>
      </c>
      <c r="C8" t="s">
        <v>865</v>
      </c>
      <c r="D8">
        <v>15</v>
      </c>
      <c r="E8">
        <v>42</v>
      </c>
      <c r="F8">
        <v>53</v>
      </c>
      <c r="G8">
        <v>416</v>
      </c>
      <c r="H8">
        <v>10.1</v>
      </c>
      <c r="I8">
        <v>531</v>
      </c>
      <c r="J8">
        <v>0.9</v>
      </c>
      <c r="K8">
        <v>20.3</v>
      </c>
      <c r="L8">
        <v>81.8</v>
      </c>
      <c r="M8">
        <v>0</v>
      </c>
      <c r="N8">
        <v>1</v>
      </c>
      <c r="O8">
        <v>43.9</v>
      </c>
      <c r="P8">
        <v>149</v>
      </c>
      <c r="Q8">
        <v>2.8</v>
      </c>
      <c r="R8">
        <v>3.5</v>
      </c>
      <c r="S8">
        <v>27.7</v>
      </c>
      <c r="T8">
        <v>35.4</v>
      </c>
      <c r="U8">
        <v>9.9</v>
      </c>
      <c r="V8">
        <v>22.1</v>
      </c>
      <c r="W8" t="s">
        <v>855</v>
      </c>
      <c r="X8">
        <v>185.1</v>
      </c>
    </row>
    <row r="9" spans="1:24" x14ac:dyDescent="0.25">
      <c r="A9" t="s">
        <v>853</v>
      </c>
      <c r="B9">
        <v>8</v>
      </c>
      <c r="C9" t="s">
        <v>632</v>
      </c>
      <c r="D9">
        <v>18</v>
      </c>
      <c r="E9">
        <v>53</v>
      </c>
      <c r="F9">
        <v>63</v>
      </c>
      <c r="G9">
        <v>505</v>
      </c>
      <c r="H9">
        <v>10.5</v>
      </c>
      <c r="I9">
        <v>475</v>
      </c>
      <c r="J9">
        <v>0.86699999999999999</v>
      </c>
      <c r="K9">
        <v>17.5</v>
      </c>
      <c r="L9">
        <v>71.7</v>
      </c>
      <c r="M9">
        <v>0</v>
      </c>
      <c r="N9">
        <v>1</v>
      </c>
      <c r="O9">
        <v>46.8</v>
      </c>
      <c r="P9">
        <v>117</v>
      </c>
      <c r="Q9">
        <v>2.9</v>
      </c>
      <c r="R9">
        <v>3.5</v>
      </c>
      <c r="S9">
        <v>28.1</v>
      </c>
      <c r="T9">
        <v>26.4</v>
      </c>
      <c r="U9">
        <v>6.5</v>
      </c>
      <c r="V9">
        <v>22.4</v>
      </c>
      <c r="W9" t="s">
        <v>862</v>
      </c>
      <c r="X9">
        <v>180.7</v>
      </c>
    </row>
    <row r="10" spans="1:24" x14ac:dyDescent="0.25">
      <c r="A10" t="s">
        <v>853</v>
      </c>
      <c r="B10">
        <v>9</v>
      </c>
      <c r="C10" t="s">
        <v>866</v>
      </c>
      <c r="D10">
        <v>18</v>
      </c>
      <c r="E10">
        <v>43</v>
      </c>
      <c r="F10">
        <v>39</v>
      </c>
      <c r="G10">
        <v>555</v>
      </c>
      <c r="H10">
        <v>7.7</v>
      </c>
      <c r="I10">
        <v>433</v>
      </c>
      <c r="J10">
        <v>0.91</v>
      </c>
      <c r="K10">
        <v>17.100000000000001</v>
      </c>
      <c r="L10">
        <v>84.8</v>
      </c>
      <c r="M10">
        <v>2</v>
      </c>
      <c r="N10">
        <v>0</v>
      </c>
      <c r="O10">
        <v>49.9</v>
      </c>
      <c r="P10">
        <v>211</v>
      </c>
      <c r="Q10">
        <v>2.4</v>
      </c>
      <c r="R10">
        <v>2.2000000000000002</v>
      </c>
      <c r="S10">
        <v>30.8</v>
      </c>
      <c r="T10">
        <v>24.1</v>
      </c>
      <c r="U10">
        <v>11.7</v>
      </c>
      <c r="V10">
        <v>22.7</v>
      </c>
      <c r="W10" t="s">
        <v>864</v>
      </c>
      <c r="X10">
        <v>187</v>
      </c>
    </row>
    <row r="11" spans="1:24" x14ac:dyDescent="0.25">
      <c r="A11" t="s">
        <v>853</v>
      </c>
      <c r="B11">
        <v>10</v>
      </c>
      <c r="C11" t="s">
        <v>213</v>
      </c>
      <c r="D11">
        <v>17</v>
      </c>
      <c r="E11">
        <v>65</v>
      </c>
      <c r="F11">
        <v>39</v>
      </c>
      <c r="G11">
        <v>540</v>
      </c>
      <c r="H11">
        <v>12</v>
      </c>
      <c r="I11">
        <v>494</v>
      </c>
      <c r="J11">
        <v>0.92100000000000004</v>
      </c>
      <c r="K11">
        <v>28.6</v>
      </c>
      <c r="L11">
        <v>92.3</v>
      </c>
      <c r="M11">
        <v>3</v>
      </c>
      <c r="N11">
        <v>1</v>
      </c>
      <c r="O11">
        <v>47.5</v>
      </c>
      <c r="P11">
        <v>166</v>
      </c>
      <c r="Q11">
        <v>3.8</v>
      </c>
      <c r="R11">
        <v>2.2999999999999998</v>
      </c>
      <c r="S11">
        <v>31.8</v>
      </c>
      <c r="T11">
        <v>29.1</v>
      </c>
      <c r="U11">
        <v>9.8000000000000007</v>
      </c>
      <c r="V11">
        <v>20.9</v>
      </c>
      <c r="W11" t="s">
        <v>867</v>
      </c>
      <c r="X11">
        <v>183.1</v>
      </c>
    </row>
    <row r="12" spans="1:24" x14ac:dyDescent="0.25">
      <c r="A12" t="s">
        <v>853</v>
      </c>
      <c r="B12">
        <v>11</v>
      </c>
      <c r="C12" t="s">
        <v>228</v>
      </c>
      <c r="D12">
        <v>16</v>
      </c>
      <c r="E12">
        <v>61</v>
      </c>
      <c r="F12">
        <v>42</v>
      </c>
      <c r="G12">
        <v>522</v>
      </c>
      <c r="H12">
        <v>11.7</v>
      </c>
      <c r="I12">
        <v>454</v>
      </c>
      <c r="J12">
        <v>0.90700000000000003</v>
      </c>
      <c r="K12">
        <v>25.4</v>
      </c>
      <c r="L12">
        <v>79</v>
      </c>
      <c r="M12">
        <v>1</v>
      </c>
      <c r="N12">
        <v>2</v>
      </c>
      <c r="O12">
        <v>51.5</v>
      </c>
      <c r="P12">
        <v>195</v>
      </c>
      <c r="Q12">
        <v>3.8</v>
      </c>
      <c r="R12">
        <v>2.6</v>
      </c>
      <c r="S12">
        <v>32.6</v>
      </c>
      <c r="T12">
        <v>28.4</v>
      </c>
      <c r="U12">
        <v>12.2</v>
      </c>
      <c r="V12">
        <v>21.4</v>
      </c>
      <c r="W12" t="s">
        <v>868</v>
      </c>
      <c r="X12">
        <v>191.7</v>
      </c>
    </row>
    <row r="13" spans="1:24" x14ac:dyDescent="0.25">
      <c r="A13" t="s">
        <v>853</v>
      </c>
      <c r="B13">
        <v>12</v>
      </c>
      <c r="C13" t="s">
        <v>205</v>
      </c>
      <c r="D13">
        <v>20</v>
      </c>
      <c r="E13">
        <v>47</v>
      </c>
      <c r="F13">
        <v>60</v>
      </c>
      <c r="G13">
        <v>592</v>
      </c>
      <c r="H13">
        <v>7.9</v>
      </c>
      <c r="I13">
        <v>639</v>
      </c>
      <c r="J13">
        <v>0.90600000000000003</v>
      </c>
      <c r="K13">
        <v>14.7</v>
      </c>
      <c r="L13">
        <v>84.5</v>
      </c>
      <c r="M13">
        <v>1</v>
      </c>
      <c r="N13">
        <v>3</v>
      </c>
      <c r="O13">
        <v>54.4</v>
      </c>
      <c r="P13">
        <v>196</v>
      </c>
      <c r="Q13">
        <v>2.4</v>
      </c>
      <c r="R13">
        <v>3</v>
      </c>
      <c r="S13">
        <v>29.6</v>
      </c>
      <c r="T13">
        <v>32</v>
      </c>
      <c r="U13">
        <v>9.8000000000000007</v>
      </c>
      <c r="V13">
        <v>22.2</v>
      </c>
      <c r="W13" t="s">
        <v>856</v>
      </c>
      <c r="X13">
        <v>186.7</v>
      </c>
    </row>
    <row r="14" spans="1:24" x14ac:dyDescent="0.25">
      <c r="A14" t="s">
        <v>853</v>
      </c>
      <c r="B14">
        <v>13</v>
      </c>
      <c r="C14" t="s">
        <v>794</v>
      </c>
      <c r="D14">
        <v>12</v>
      </c>
      <c r="E14">
        <v>30</v>
      </c>
      <c r="F14">
        <v>39</v>
      </c>
      <c r="G14">
        <v>328</v>
      </c>
      <c r="H14">
        <v>9.1</v>
      </c>
      <c r="I14">
        <v>383</v>
      </c>
      <c r="J14">
        <v>0.89800000000000002</v>
      </c>
      <c r="K14">
        <v>14.3</v>
      </c>
      <c r="L14">
        <v>80.599999999999994</v>
      </c>
      <c r="M14">
        <v>1</v>
      </c>
      <c r="N14">
        <v>1</v>
      </c>
      <c r="O14">
        <v>51.6</v>
      </c>
      <c r="P14">
        <v>76</v>
      </c>
      <c r="Q14">
        <v>2.5</v>
      </c>
      <c r="R14">
        <v>3.3</v>
      </c>
      <c r="S14">
        <v>27.3</v>
      </c>
      <c r="T14">
        <v>31.9</v>
      </c>
      <c r="U14">
        <v>6.3</v>
      </c>
      <c r="V14">
        <v>21.1</v>
      </c>
      <c r="W14" t="s">
        <v>855</v>
      </c>
      <c r="X14">
        <v>186.4</v>
      </c>
    </row>
    <row r="15" spans="1:24" x14ac:dyDescent="0.25">
      <c r="A15" t="s">
        <v>853</v>
      </c>
      <c r="B15">
        <v>14</v>
      </c>
      <c r="C15" t="s">
        <v>869</v>
      </c>
      <c r="D15">
        <v>16</v>
      </c>
      <c r="E15">
        <v>44</v>
      </c>
      <c r="F15">
        <v>51</v>
      </c>
      <c r="G15">
        <v>476</v>
      </c>
      <c r="H15">
        <v>9.1999999999999993</v>
      </c>
      <c r="I15">
        <v>507</v>
      </c>
      <c r="J15">
        <v>0.89900000000000002</v>
      </c>
      <c r="K15">
        <v>13.2</v>
      </c>
      <c r="L15">
        <v>80.3</v>
      </c>
      <c r="M15">
        <v>4</v>
      </c>
      <c r="N15">
        <v>3</v>
      </c>
      <c r="O15">
        <v>47.6</v>
      </c>
      <c r="P15">
        <v>216</v>
      </c>
      <c r="Q15">
        <v>2.8</v>
      </c>
      <c r="R15">
        <v>3.2</v>
      </c>
      <c r="S15">
        <v>29.8</v>
      </c>
      <c r="T15">
        <v>31.7</v>
      </c>
      <c r="U15">
        <v>13.5</v>
      </c>
      <c r="V15">
        <v>23.1</v>
      </c>
      <c r="W15" t="s">
        <v>855</v>
      </c>
      <c r="X15">
        <v>183.3</v>
      </c>
    </row>
    <row r="16" spans="1:24" x14ac:dyDescent="0.25">
      <c r="A16" t="s">
        <v>853</v>
      </c>
      <c r="B16">
        <v>15</v>
      </c>
      <c r="C16" t="s">
        <v>870</v>
      </c>
      <c r="D16">
        <v>14</v>
      </c>
      <c r="E16">
        <v>36</v>
      </c>
      <c r="F16">
        <v>30</v>
      </c>
      <c r="G16">
        <v>364</v>
      </c>
      <c r="H16">
        <v>9.9</v>
      </c>
      <c r="I16">
        <v>358</v>
      </c>
      <c r="J16">
        <v>0.91600000000000004</v>
      </c>
      <c r="K16">
        <v>12.5</v>
      </c>
      <c r="L16">
        <v>87.5</v>
      </c>
      <c r="M16">
        <v>1</v>
      </c>
      <c r="N16">
        <v>1</v>
      </c>
      <c r="O16">
        <v>52.4</v>
      </c>
      <c r="P16">
        <v>139</v>
      </c>
      <c r="Q16">
        <v>2.6</v>
      </c>
      <c r="R16">
        <v>2.1</v>
      </c>
      <c r="S16">
        <v>26</v>
      </c>
      <c r="T16">
        <v>25.6</v>
      </c>
      <c r="U16">
        <v>9.9</v>
      </c>
      <c r="V16">
        <v>22.5</v>
      </c>
      <c r="W16" t="s">
        <v>871</v>
      </c>
      <c r="X16">
        <v>191.9</v>
      </c>
    </row>
    <row r="17" spans="1:24" x14ac:dyDescent="0.25">
      <c r="A17" t="s">
        <v>853</v>
      </c>
      <c r="B17">
        <v>16</v>
      </c>
      <c r="C17" t="s">
        <v>798</v>
      </c>
      <c r="D17">
        <v>16</v>
      </c>
      <c r="E17">
        <v>51</v>
      </c>
      <c r="F17">
        <v>50</v>
      </c>
      <c r="G17">
        <v>511</v>
      </c>
      <c r="H17">
        <v>10</v>
      </c>
      <c r="I17">
        <v>468</v>
      </c>
      <c r="J17">
        <v>0.89300000000000002</v>
      </c>
      <c r="K17">
        <v>17.600000000000001</v>
      </c>
      <c r="L17">
        <v>76.7</v>
      </c>
      <c r="M17">
        <v>3</v>
      </c>
      <c r="N17">
        <v>1</v>
      </c>
      <c r="O17">
        <v>48.2</v>
      </c>
      <c r="P17">
        <v>161</v>
      </c>
      <c r="Q17">
        <v>3.2</v>
      </c>
      <c r="R17">
        <v>3.1</v>
      </c>
      <c r="S17">
        <v>31.9</v>
      </c>
      <c r="T17">
        <v>29.3</v>
      </c>
      <c r="U17">
        <v>10.1</v>
      </c>
      <c r="V17">
        <v>22.7</v>
      </c>
      <c r="W17" t="s">
        <v>872</v>
      </c>
      <c r="X17">
        <v>183.5</v>
      </c>
    </row>
    <row r="18" spans="1:24" x14ac:dyDescent="0.25">
      <c r="A18" t="s">
        <v>853</v>
      </c>
      <c r="B18">
        <v>17</v>
      </c>
      <c r="C18" t="s">
        <v>215</v>
      </c>
      <c r="D18">
        <v>16</v>
      </c>
      <c r="E18">
        <v>49</v>
      </c>
      <c r="F18">
        <v>43</v>
      </c>
      <c r="G18">
        <v>458</v>
      </c>
      <c r="H18">
        <v>10.7</v>
      </c>
      <c r="I18">
        <v>458</v>
      </c>
      <c r="J18">
        <v>0.90600000000000003</v>
      </c>
      <c r="K18">
        <v>9.6999999999999993</v>
      </c>
      <c r="L18">
        <v>80</v>
      </c>
      <c r="M18">
        <v>2</v>
      </c>
      <c r="N18">
        <v>2</v>
      </c>
      <c r="O18">
        <v>54.2</v>
      </c>
      <c r="P18">
        <v>169</v>
      </c>
      <c r="Q18">
        <v>3.1</v>
      </c>
      <c r="R18">
        <v>2.7</v>
      </c>
      <c r="S18">
        <v>28.6</v>
      </c>
      <c r="T18">
        <v>28.6</v>
      </c>
      <c r="U18">
        <v>10.6</v>
      </c>
      <c r="V18">
        <v>21.1</v>
      </c>
      <c r="W18" t="s">
        <v>862</v>
      </c>
      <c r="X18">
        <v>183.2</v>
      </c>
    </row>
    <row r="19" spans="1:24" x14ac:dyDescent="0.25">
      <c r="A19" t="s">
        <v>853</v>
      </c>
      <c r="B19">
        <v>18</v>
      </c>
      <c r="C19" t="s">
        <v>873</v>
      </c>
      <c r="D19">
        <v>17</v>
      </c>
      <c r="E19">
        <v>44</v>
      </c>
      <c r="F19">
        <v>46</v>
      </c>
      <c r="G19">
        <v>583</v>
      </c>
      <c r="H19">
        <v>7.5</v>
      </c>
      <c r="I19">
        <v>475</v>
      </c>
      <c r="J19">
        <v>0.90300000000000002</v>
      </c>
      <c r="K19">
        <v>13.6</v>
      </c>
      <c r="L19">
        <v>87.3</v>
      </c>
      <c r="M19">
        <v>1</v>
      </c>
      <c r="N19">
        <v>4</v>
      </c>
      <c r="O19">
        <v>50.3</v>
      </c>
      <c r="P19">
        <v>163</v>
      </c>
      <c r="Q19">
        <v>2.6</v>
      </c>
      <c r="R19">
        <v>2.7</v>
      </c>
      <c r="S19">
        <v>34.299999999999997</v>
      </c>
      <c r="T19">
        <v>27.9</v>
      </c>
      <c r="U19">
        <v>9.6</v>
      </c>
      <c r="V19">
        <v>22</v>
      </c>
      <c r="W19" t="s">
        <v>874</v>
      </c>
      <c r="X19">
        <v>188.8</v>
      </c>
    </row>
    <row r="20" spans="1:24" x14ac:dyDescent="0.25">
      <c r="A20" t="s">
        <v>853</v>
      </c>
      <c r="B20">
        <v>19</v>
      </c>
      <c r="C20" t="s">
        <v>793</v>
      </c>
      <c r="D20">
        <v>11</v>
      </c>
      <c r="E20">
        <v>34</v>
      </c>
      <c r="F20">
        <v>25</v>
      </c>
      <c r="G20">
        <v>302</v>
      </c>
      <c r="H20">
        <v>11.3</v>
      </c>
      <c r="I20">
        <v>253</v>
      </c>
      <c r="J20">
        <v>0.90100000000000002</v>
      </c>
      <c r="K20">
        <v>14.9</v>
      </c>
      <c r="L20">
        <v>80</v>
      </c>
      <c r="M20">
        <v>0</v>
      </c>
      <c r="N20">
        <v>0</v>
      </c>
      <c r="O20">
        <v>53.9</v>
      </c>
      <c r="P20">
        <v>102</v>
      </c>
      <c r="Q20">
        <v>3.1</v>
      </c>
      <c r="R20">
        <v>2.2999999999999998</v>
      </c>
      <c r="S20">
        <v>27.5</v>
      </c>
      <c r="T20">
        <v>23</v>
      </c>
      <c r="U20">
        <v>9.3000000000000007</v>
      </c>
      <c r="V20">
        <v>21.7</v>
      </c>
      <c r="W20" t="s">
        <v>858</v>
      </c>
      <c r="X20">
        <v>187.7</v>
      </c>
    </row>
    <row r="21" spans="1:24" x14ac:dyDescent="0.25">
      <c r="A21" t="s">
        <v>853</v>
      </c>
      <c r="B21">
        <v>20</v>
      </c>
      <c r="C21" t="s">
        <v>797</v>
      </c>
      <c r="D21">
        <v>11</v>
      </c>
      <c r="E21">
        <v>23</v>
      </c>
      <c r="F21">
        <v>30</v>
      </c>
      <c r="G21">
        <v>306</v>
      </c>
      <c r="H21">
        <v>7.5</v>
      </c>
      <c r="I21">
        <v>348</v>
      </c>
      <c r="J21">
        <v>0.91400000000000003</v>
      </c>
      <c r="K21">
        <v>17.399999999999999</v>
      </c>
      <c r="L21">
        <v>83.7</v>
      </c>
      <c r="M21">
        <v>0</v>
      </c>
      <c r="N21">
        <v>3</v>
      </c>
      <c r="O21">
        <v>46.9</v>
      </c>
      <c r="P21">
        <v>108</v>
      </c>
      <c r="Q21">
        <v>2.1</v>
      </c>
      <c r="R21">
        <v>2.7</v>
      </c>
      <c r="S21">
        <v>27.8</v>
      </c>
      <c r="T21">
        <v>31.6</v>
      </c>
      <c r="U21">
        <v>9.8000000000000007</v>
      </c>
      <c r="V21">
        <v>21.1</v>
      </c>
      <c r="W21" t="s">
        <v>860</v>
      </c>
      <c r="X21">
        <v>186.9</v>
      </c>
    </row>
    <row r="22" spans="1:24" x14ac:dyDescent="0.25">
      <c r="A22" t="s">
        <v>853</v>
      </c>
      <c r="B22">
        <v>21</v>
      </c>
      <c r="C22" t="s">
        <v>875</v>
      </c>
      <c r="D22">
        <v>18</v>
      </c>
      <c r="E22">
        <v>94</v>
      </c>
      <c r="F22">
        <v>58</v>
      </c>
      <c r="G22">
        <v>561</v>
      </c>
      <c r="H22">
        <v>16.8</v>
      </c>
      <c r="I22">
        <v>463</v>
      </c>
      <c r="J22">
        <v>0.875</v>
      </c>
      <c r="K22">
        <v>23.8</v>
      </c>
      <c r="L22">
        <v>78.3</v>
      </c>
      <c r="M22">
        <v>5</v>
      </c>
      <c r="N22">
        <v>0</v>
      </c>
      <c r="O22">
        <v>50.7</v>
      </c>
      <c r="P22">
        <v>204</v>
      </c>
      <c r="Q22">
        <v>5.2</v>
      </c>
      <c r="R22">
        <v>3.2</v>
      </c>
      <c r="S22">
        <v>31.2</v>
      </c>
      <c r="T22">
        <v>25.7</v>
      </c>
      <c r="U22">
        <v>11.3</v>
      </c>
      <c r="V22">
        <v>21</v>
      </c>
      <c r="W22" t="s">
        <v>876</v>
      </c>
      <c r="X22">
        <v>190.2</v>
      </c>
    </row>
    <row r="23" spans="1:24" x14ac:dyDescent="0.25">
      <c r="A23" t="s">
        <v>853</v>
      </c>
      <c r="B23">
        <v>22</v>
      </c>
      <c r="C23" t="s">
        <v>183</v>
      </c>
      <c r="D23">
        <v>16</v>
      </c>
      <c r="E23">
        <v>39</v>
      </c>
      <c r="F23">
        <v>57</v>
      </c>
      <c r="G23">
        <v>530</v>
      </c>
      <c r="H23">
        <v>7.4</v>
      </c>
      <c r="I23">
        <v>529</v>
      </c>
      <c r="J23">
        <v>0.89200000000000002</v>
      </c>
      <c r="K23">
        <v>15.4</v>
      </c>
      <c r="L23">
        <v>69.5</v>
      </c>
      <c r="M23">
        <v>0</v>
      </c>
      <c r="N23">
        <v>1</v>
      </c>
      <c r="O23">
        <v>50</v>
      </c>
      <c r="P23">
        <v>165</v>
      </c>
      <c r="Q23">
        <v>2.4</v>
      </c>
      <c r="R23">
        <v>3.6</v>
      </c>
      <c r="S23">
        <v>33.1</v>
      </c>
      <c r="T23">
        <v>33.1</v>
      </c>
      <c r="U23">
        <v>10.3</v>
      </c>
      <c r="V23">
        <v>22.1</v>
      </c>
      <c r="W23" t="s">
        <v>877</v>
      </c>
      <c r="X23">
        <v>185.7</v>
      </c>
    </row>
    <row r="24" spans="1:24" x14ac:dyDescent="0.25">
      <c r="A24" t="s">
        <v>853</v>
      </c>
      <c r="B24">
        <v>23</v>
      </c>
      <c r="C24" t="s">
        <v>222</v>
      </c>
      <c r="D24">
        <v>9</v>
      </c>
      <c r="E24">
        <v>16</v>
      </c>
      <c r="F24">
        <v>30</v>
      </c>
      <c r="G24">
        <v>208</v>
      </c>
      <c r="H24">
        <v>7.7</v>
      </c>
      <c r="I24">
        <v>316</v>
      </c>
      <c r="J24">
        <v>0.90500000000000003</v>
      </c>
      <c r="K24">
        <v>23.1</v>
      </c>
      <c r="L24">
        <v>83.3</v>
      </c>
      <c r="M24">
        <v>0</v>
      </c>
      <c r="N24">
        <v>0</v>
      </c>
      <c r="O24">
        <v>41.4</v>
      </c>
      <c r="P24">
        <v>63</v>
      </c>
      <c r="Q24">
        <v>1.8</v>
      </c>
      <c r="R24">
        <v>3.3</v>
      </c>
      <c r="S24">
        <v>23.1</v>
      </c>
      <c r="T24">
        <v>35.1</v>
      </c>
      <c r="U24">
        <v>7</v>
      </c>
      <c r="V24">
        <v>21.1</v>
      </c>
      <c r="W24" t="s">
        <v>855</v>
      </c>
      <c r="X24">
        <v>180.2</v>
      </c>
    </row>
    <row r="25" spans="1:24" x14ac:dyDescent="0.25">
      <c r="A25" t="s">
        <v>853</v>
      </c>
      <c r="B25">
        <v>24</v>
      </c>
      <c r="C25" t="s">
        <v>878</v>
      </c>
      <c r="D25">
        <v>19</v>
      </c>
      <c r="E25">
        <v>52</v>
      </c>
      <c r="F25">
        <v>42</v>
      </c>
      <c r="G25">
        <v>574</v>
      </c>
      <c r="H25">
        <v>9.1</v>
      </c>
      <c r="I25">
        <v>544</v>
      </c>
      <c r="J25">
        <v>0.92300000000000004</v>
      </c>
      <c r="K25">
        <v>18.100000000000001</v>
      </c>
      <c r="L25">
        <v>88.1</v>
      </c>
      <c r="M25">
        <v>3</v>
      </c>
      <c r="N25">
        <v>0</v>
      </c>
      <c r="O25">
        <v>48.7</v>
      </c>
      <c r="P25">
        <v>226</v>
      </c>
      <c r="Q25">
        <v>2.7</v>
      </c>
      <c r="R25">
        <v>2.2000000000000002</v>
      </c>
      <c r="S25">
        <v>30.2</v>
      </c>
      <c r="T25">
        <v>28.6</v>
      </c>
      <c r="U25">
        <v>11.9</v>
      </c>
      <c r="V25">
        <v>22.5</v>
      </c>
      <c r="W25" t="s">
        <v>876</v>
      </c>
      <c r="X25">
        <v>183.7</v>
      </c>
    </row>
    <row r="26" spans="1:24" x14ac:dyDescent="0.25">
      <c r="A26" t="s">
        <v>853</v>
      </c>
      <c r="B26">
        <v>25</v>
      </c>
      <c r="C26" t="s">
        <v>607</v>
      </c>
      <c r="D26">
        <v>18</v>
      </c>
      <c r="E26">
        <v>60</v>
      </c>
      <c r="F26">
        <v>59</v>
      </c>
      <c r="G26">
        <v>491</v>
      </c>
      <c r="H26">
        <v>12.2</v>
      </c>
      <c r="I26">
        <v>572</v>
      </c>
      <c r="J26">
        <v>0.89700000000000002</v>
      </c>
      <c r="K26">
        <v>18.8</v>
      </c>
      <c r="L26">
        <v>83.6</v>
      </c>
      <c r="M26">
        <v>2</v>
      </c>
      <c r="N26">
        <v>0</v>
      </c>
      <c r="O26">
        <v>45</v>
      </c>
      <c r="P26">
        <v>151</v>
      </c>
      <c r="Q26">
        <v>3.3</v>
      </c>
      <c r="R26">
        <v>3.3</v>
      </c>
      <c r="S26">
        <v>27.3</v>
      </c>
      <c r="T26">
        <v>31.8</v>
      </c>
      <c r="U26">
        <v>8.4</v>
      </c>
      <c r="V26">
        <v>22.5</v>
      </c>
      <c r="W26" t="s">
        <v>879</v>
      </c>
      <c r="X26">
        <v>184.6</v>
      </c>
    </row>
    <row r="27" spans="1:24" x14ac:dyDescent="0.25">
      <c r="A27" t="s">
        <v>853</v>
      </c>
      <c r="B27">
        <v>26</v>
      </c>
      <c r="C27" t="s">
        <v>880</v>
      </c>
      <c r="D27">
        <v>16</v>
      </c>
      <c r="E27">
        <v>35</v>
      </c>
      <c r="F27">
        <v>76</v>
      </c>
      <c r="G27">
        <v>395</v>
      </c>
      <c r="H27">
        <v>8.9</v>
      </c>
      <c r="I27">
        <v>723</v>
      </c>
      <c r="J27">
        <v>0.89500000000000002</v>
      </c>
      <c r="K27">
        <v>9.3000000000000007</v>
      </c>
      <c r="L27">
        <v>72.7</v>
      </c>
      <c r="M27">
        <v>4</v>
      </c>
      <c r="N27">
        <v>3</v>
      </c>
      <c r="O27">
        <v>43.8</v>
      </c>
      <c r="P27">
        <v>268</v>
      </c>
      <c r="Q27">
        <v>2.2000000000000002</v>
      </c>
      <c r="R27">
        <v>4.8</v>
      </c>
      <c r="S27">
        <v>24.7</v>
      </c>
      <c r="T27">
        <v>45.2</v>
      </c>
      <c r="U27">
        <v>16.8</v>
      </c>
      <c r="V27">
        <v>22.6</v>
      </c>
      <c r="W27" t="s">
        <v>881</v>
      </c>
      <c r="X27">
        <v>191.2</v>
      </c>
    </row>
    <row r="28" spans="1:24" x14ac:dyDescent="0.25">
      <c r="A28" t="s">
        <v>853</v>
      </c>
      <c r="B28">
        <v>27</v>
      </c>
      <c r="C28" t="s">
        <v>882</v>
      </c>
      <c r="D28">
        <v>19</v>
      </c>
      <c r="E28">
        <v>53</v>
      </c>
      <c r="F28">
        <v>58</v>
      </c>
      <c r="G28">
        <v>540</v>
      </c>
      <c r="H28">
        <v>9.8000000000000007</v>
      </c>
      <c r="I28">
        <v>522</v>
      </c>
      <c r="J28">
        <v>0.88900000000000001</v>
      </c>
      <c r="K28">
        <v>20.7</v>
      </c>
      <c r="L28">
        <v>71.8</v>
      </c>
      <c r="M28">
        <v>2</v>
      </c>
      <c r="N28">
        <v>5</v>
      </c>
      <c r="O28">
        <v>53.2</v>
      </c>
      <c r="P28">
        <v>263</v>
      </c>
      <c r="Q28">
        <v>2.8</v>
      </c>
      <c r="R28">
        <v>3.1</v>
      </c>
      <c r="S28">
        <v>28.4</v>
      </c>
      <c r="T28">
        <v>27.5</v>
      </c>
      <c r="U28">
        <v>13.8</v>
      </c>
      <c r="V28">
        <v>22.11</v>
      </c>
      <c r="W28" t="s">
        <v>876</v>
      </c>
      <c r="X28">
        <v>188.4</v>
      </c>
    </row>
    <row r="29" spans="1:24" x14ac:dyDescent="0.25">
      <c r="A29" t="s">
        <v>853</v>
      </c>
      <c r="B29">
        <v>28</v>
      </c>
      <c r="C29" t="s">
        <v>240</v>
      </c>
      <c r="D29">
        <v>14</v>
      </c>
      <c r="E29">
        <v>50</v>
      </c>
      <c r="F29">
        <v>34</v>
      </c>
      <c r="G29">
        <v>495</v>
      </c>
      <c r="H29">
        <v>10.1</v>
      </c>
      <c r="I29">
        <v>353</v>
      </c>
      <c r="J29">
        <v>0.90400000000000003</v>
      </c>
      <c r="K29">
        <v>20.3</v>
      </c>
      <c r="L29">
        <v>80.400000000000006</v>
      </c>
      <c r="M29">
        <v>1</v>
      </c>
      <c r="N29">
        <v>2</v>
      </c>
      <c r="O29">
        <v>53.7</v>
      </c>
      <c r="P29">
        <v>106</v>
      </c>
      <c r="Q29">
        <v>3.6</v>
      </c>
      <c r="R29">
        <v>2.4</v>
      </c>
      <c r="S29">
        <v>35.4</v>
      </c>
      <c r="T29">
        <v>25.2</v>
      </c>
      <c r="U29">
        <v>7.6</v>
      </c>
      <c r="V29">
        <v>21.11</v>
      </c>
      <c r="W29" t="s">
        <v>864</v>
      </c>
      <c r="X29">
        <v>186</v>
      </c>
    </row>
    <row r="30" spans="1:24" x14ac:dyDescent="0.25">
      <c r="A30" t="s">
        <v>853</v>
      </c>
      <c r="B30">
        <v>29</v>
      </c>
      <c r="C30" t="s">
        <v>883</v>
      </c>
      <c r="D30">
        <v>18</v>
      </c>
      <c r="E30">
        <v>35</v>
      </c>
      <c r="F30">
        <v>45</v>
      </c>
      <c r="G30">
        <v>504</v>
      </c>
      <c r="H30">
        <v>6.9</v>
      </c>
      <c r="I30">
        <v>512</v>
      </c>
      <c r="J30">
        <v>0.91200000000000003</v>
      </c>
      <c r="K30">
        <v>11.3</v>
      </c>
      <c r="L30">
        <v>78.7</v>
      </c>
      <c r="M30">
        <v>0</v>
      </c>
      <c r="N30">
        <v>0</v>
      </c>
      <c r="O30">
        <v>52.4</v>
      </c>
      <c r="P30">
        <v>149</v>
      </c>
      <c r="Q30">
        <v>1.9</v>
      </c>
      <c r="R30">
        <v>2.5</v>
      </c>
      <c r="S30">
        <v>28</v>
      </c>
      <c r="T30">
        <v>28.4</v>
      </c>
      <c r="U30">
        <v>8.3000000000000007</v>
      </c>
      <c r="V30">
        <v>22.6</v>
      </c>
      <c r="W30" t="s">
        <v>874</v>
      </c>
      <c r="X30">
        <v>192.3</v>
      </c>
    </row>
    <row r="31" spans="1:24" x14ac:dyDescent="0.25">
      <c r="A31" t="s">
        <v>853</v>
      </c>
      <c r="B31">
        <v>30</v>
      </c>
      <c r="C31" t="s">
        <v>884</v>
      </c>
      <c r="D31">
        <v>16</v>
      </c>
      <c r="E31">
        <v>59</v>
      </c>
      <c r="F31">
        <v>46</v>
      </c>
      <c r="G31">
        <v>468</v>
      </c>
      <c r="H31">
        <v>12.6</v>
      </c>
      <c r="I31">
        <v>451</v>
      </c>
      <c r="J31">
        <v>0.89800000000000002</v>
      </c>
      <c r="K31">
        <v>23.4</v>
      </c>
      <c r="L31">
        <v>79.400000000000006</v>
      </c>
      <c r="M31">
        <v>2</v>
      </c>
      <c r="N31">
        <v>1</v>
      </c>
      <c r="O31">
        <v>54</v>
      </c>
      <c r="P31">
        <v>198</v>
      </c>
      <c r="Q31">
        <v>3.7</v>
      </c>
      <c r="R31">
        <v>2.9</v>
      </c>
      <c r="S31">
        <v>29.3</v>
      </c>
      <c r="T31">
        <v>28.2</v>
      </c>
      <c r="U31">
        <v>12.4</v>
      </c>
      <c r="V31">
        <v>21.11</v>
      </c>
      <c r="W31" t="s">
        <v>885</v>
      </c>
      <c r="X31">
        <v>186.6</v>
      </c>
    </row>
    <row r="32" spans="1:24" x14ac:dyDescent="0.25">
      <c r="A32" t="s">
        <v>853</v>
      </c>
      <c r="B32">
        <v>31</v>
      </c>
      <c r="C32" t="s">
        <v>886</v>
      </c>
      <c r="D32">
        <v>17</v>
      </c>
      <c r="E32">
        <v>48</v>
      </c>
      <c r="F32">
        <v>53</v>
      </c>
      <c r="G32">
        <v>447</v>
      </c>
      <c r="H32">
        <v>10.7</v>
      </c>
      <c r="I32">
        <v>652</v>
      </c>
      <c r="J32">
        <v>0.91900000000000004</v>
      </c>
      <c r="K32">
        <v>17.5</v>
      </c>
      <c r="L32">
        <v>78.599999999999994</v>
      </c>
      <c r="M32">
        <v>0</v>
      </c>
      <c r="N32">
        <v>3</v>
      </c>
      <c r="O32">
        <v>42.8</v>
      </c>
      <c r="P32">
        <v>143</v>
      </c>
      <c r="Q32">
        <v>2.8</v>
      </c>
      <c r="R32">
        <v>3.1</v>
      </c>
      <c r="S32">
        <v>26.3</v>
      </c>
      <c r="T32">
        <v>38.4</v>
      </c>
      <c r="U32">
        <v>8.4</v>
      </c>
      <c r="V32">
        <v>22.6</v>
      </c>
      <c r="W32" t="s">
        <v>860</v>
      </c>
      <c r="X32">
        <v>182.9</v>
      </c>
    </row>
    <row r="33" spans="1:24" x14ac:dyDescent="0.25">
      <c r="A33" t="s">
        <v>853</v>
      </c>
      <c r="B33">
        <v>32</v>
      </c>
      <c r="C33" t="s">
        <v>887</v>
      </c>
      <c r="D33">
        <v>16</v>
      </c>
      <c r="E33">
        <v>48</v>
      </c>
      <c r="F33">
        <v>47</v>
      </c>
      <c r="G33">
        <v>467</v>
      </c>
      <c r="H33">
        <v>10.3</v>
      </c>
      <c r="I33">
        <v>480</v>
      </c>
      <c r="J33">
        <v>0.90200000000000002</v>
      </c>
      <c r="K33">
        <v>16.7</v>
      </c>
      <c r="L33">
        <v>83.6</v>
      </c>
      <c r="M33">
        <v>1</v>
      </c>
      <c r="N33">
        <v>2</v>
      </c>
      <c r="O33">
        <v>46.1</v>
      </c>
      <c r="P33">
        <v>217</v>
      </c>
      <c r="Q33">
        <v>3</v>
      </c>
      <c r="R33">
        <v>2.9</v>
      </c>
      <c r="S33">
        <v>29.2</v>
      </c>
      <c r="T33">
        <v>30</v>
      </c>
      <c r="U33">
        <v>13.6</v>
      </c>
      <c r="V33">
        <v>22.4</v>
      </c>
      <c r="W33" t="s">
        <v>860</v>
      </c>
      <c r="X33">
        <v>184.4</v>
      </c>
    </row>
    <row r="34" spans="1:24" x14ac:dyDescent="0.25">
      <c r="A34" t="s">
        <v>853</v>
      </c>
      <c r="B34">
        <v>33</v>
      </c>
      <c r="C34" t="s">
        <v>888</v>
      </c>
      <c r="D34">
        <v>16</v>
      </c>
      <c r="E34">
        <v>41</v>
      </c>
      <c r="F34">
        <v>54</v>
      </c>
      <c r="G34">
        <v>439</v>
      </c>
      <c r="H34">
        <v>9.3000000000000007</v>
      </c>
      <c r="I34">
        <v>493</v>
      </c>
      <c r="J34">
        <v>0.89</v>
      </c>
      <c r="K34">
        <v>13.6</v>
      </c>
      <c r="L34">
        <v>82</v>
      </c>
      <c r="M34">
        <v>0</v>
      </c>
      <c r="N34">
        <v>2</v>
      </c>
      <c r="O34">
        <v>47</v>
      </c>
      <c r="P34">
        <v>131</v>
      </c>
      <c r="Q34">
        <v>2.6</v>
      </c>
      <c r="R34">
        <v>3.4</v>
      </c>
      <c r="S34">
        <v>27.4</v>
      </c>
      <c r="T34">
        <v>30.8</v>
      </c>
      <c r="U34">
        <v>8.1999999999999993</v>
      </c>
      <c r="V34">
        <v>22.8</v>
      </c>
      <c r="W34" t="s">
        <v>889</v>
      </c>
      <c r="X34">
        <v>188.2</v>
      </c>
    </row>
    <row r="35" spans="1:24" x14ac:dyDescent="0.25">
      <c r="A35" t="s">
        <v>853</v>
      </c>
      <c r="B35">
        <v>34</v>
      </c>
      <c r="C35" t="s">
        <v>201</v>
      </c>
      <c r="D35">
        <v>18</v>
      </c>
      <c r="E35">
        <v>72</v>
      </c>
      <c r="F35">
        <v>53</v>
      </c>
      <c r="G35">
        <v>635</v>
      </c>
      <c r="H35">
        <v>11.3</v>
      </c>
      <c r="I35">
        <v>555</v>
      </c>
      <c r="J35">
        <v>0.90500000000000003</v>
      </c>
      <c r="K35">
        <v>31.1</v>
      </c>
      <c r="L35">
        <v>75.400000000000006</v>
      </c>
      <c r="M35">
        <v>3</v>
      </c>
      <c r="N35">
        <v>2</v>
      </c>
      <c r="O35">
        <v>54.3</v>
      </c>
      <c r="P35">
        <v>252</v>
      </c>
      <c r="Q35">
        <v>4</v>
      </c>
      <c r="R35">
        <v>2.9</v>
      </c>
      <c r="S35">
        <v>35.299999999999997</v>
      </c>
      <c r="T35">
        <v>30.8</v>
      </c>
      <c r="U35">
        <v>14</v>
      </c>
      <c r="V35">
        <v>21.8</v>
      </c>
      <c r="W35" t="s">
        <v>862</v>
      </c>
      <c r="X35">
        <v>183</v>
      </c>
    </row>
    <row r="36" spans="1:24" x14ac:dyDescent="0.25">
      <c r="A36" t="s">
        <v>853</v>
      </c>
      <c r="B36">
        <v>35</v>
      </c>
      <c r="C36" t="s">
        <v>186</v>
      </c>
      <c r="D36">
        <v>18</v>
      </c>
      <c r="E36">
        <v>76</v>
      </c>
      <c r="F36">
        <v>56</v>
      </c>
      <c r="G36">
        <v>675</v>
      </c>
      <c r="H36">
        <v>11.3</v>
      </c>
      <c r="I36">
        <v>633</v>
      </c>
      <c r="J36">
        <v>0.91200000000000003</v>
      </c>
      <c r="K36">
        <v>27.8</v>
      </c>
      <c r="L36">
        <v>83.1</v>
      </c>
      <c r="M36">
        <v>5</v>
      </c>
      <c r="N36">
        <v>1</v>
      </c>
      <c r="O36">
        <v>48.1</v>
      </c>
      <c r="P36">
        <v>251</v>
      </c>
      <c r="Q36">
        <v>4.2</v>
      </c>
      <c r="R36">
        <v>3.1</v>
      </c>
      <c r="S36">
        <v>37.5</v>
      </c>
      <c r="T36">
        <v>35.200000000000003</v>
      </c>
      <c r="U36">
        <v>13.9</v>
      </c>
      <c r="V36">
        <v>21.4</v>
      </c>
      <c r="W36" t="s">
        <v>864</v>
      </c>
      <c r="X36">
        <v>186.7</v>
      </c>
    </row>
    <row r="37" spans="1:24" x14ac:dyDescent="0.25">
      <c r="A37" t="s">
        <v>853</v>
      </c>
      <c r="B37">
        <v>36</v>
      </c>
      <c r="C37" t="s">
        <v>189</v>
      </c>
      <c r="D37">
        <v>19</v>
      </c>
      <c r="E37">
        <v>50</v>
      </c>
      <c r="F37">
        <v>55</v>
      </c>
      <c r="G37">
        <v>582</v>
      </c>
      <c r="H37">
        <v>8.6</v>
      </c>
      <c r="I37">
        <v>551</v>
      </c>
      <c r="J37">
        <v>0.9</v>
      </c>
      <c r="K37">
        <v>22.6</v>
      </c>
      <c r="L37">
        <v>77.400000000000006</v>
      </c>
      <c r="M37">
        <v>1</v>
      </c>
      <c r="N37">
        <v>2</v>
      </c>
      <c r="O37">
        <v>51.2</v>
      </c>
      <c r="P37">
        <v>157</v>
      </c>
      <c r="Q37">
        <v>2.6</v>
      </c>
      <c r="R37">
        <v>2.9</v>
      </c>
      <c r="S37">
        <v>30.6</v>
      </c>
      <c r="T37">
        <v>29</v>
      </c>
      <c r="U37">
        <v>8.3000000000000007</v>
      </c>
      <c r="V37">
        <v>22.3</v>
      </c>
      <c r="W37" t="s">
        <v>856</v>
      </c>
      <c r="X37">
        <v>186.5</v>
      </c>
    </row>
    <row r="38" spans="1:24" x14ac:dyDescent="0.25">
      <c r="A38" t="s">
        <v>853</v>
      </c>
      <c r="B38">
        <v>37</v>
      </c>
      <c r="C38" t="s">
        <v>609</v>
      </c>
      <c r="D38">
        <v>18</v>
      </c>
      <c r="E38">
        <v>60</v>
      </c>
      <c r="F38">
        <v>49</v>
      </c>
      <c r="G38">
        <v>568</v>
      </c>
      <c r="H38">
        <v>10.6</v>
      </c>
      <c r="I38">
        <v>578</v>
      </c>
      <c r="J38">
        <v>0.91500000000000004</v>
      </c>
      <c r="K38">
        <v>26.4</v>
      </c>
      <c r="L38">
        <v>82</v>
      </c>
      <c r="M38">
        <v>1</v>
      </c>
      <c r="N38">
        <v>2</v>
      </c>
      <c r="O38">
        <v>48.7</v>
      </c>
      <c r="P38">
        <v>145</v>
      </c>
      <c r="Q38">
        <v>3.3</v>
      </c>
      <c r="R38">
        <v>2.7</v>
      </c>
      <c r="S38">
        <v>31.6</v>
      </c>
      <c r="T38">
        <v>32.1</v>
      </c>
      <c r="U38">
        <v>8.1</v>
      </c>
      <c r="V38">
        <v>21.7</v>
      </c>
      <c r="W38" t="s">
        <v>855</v>
      </c>
      <c r="X38">
        <v>186.9</v>
      </c>
    </row>
    <row r="39" spans="1:24" x14ac:dyDescent="0.25">
      <c r="A39" t="s">
        <v>853</v>
      </c>
      <c r="B39">
        <v>38</v>
      </c>
      <c r="C39" t="s">
        <v>633</v>
      </c>
      <c r="D39">
        <v>17</v>
      </c>
      <c r="E39">
        <v>52</v>
      </c>
      <c r="F39">
        <v>48</v>
      </c>
      <c r="G39">
        <v>491</v>
      </c>
      <c r="H39">
        <v>10.6</v>
      </c>
      <c r="I39">
        <v>509</v>
      </c>
      <c r="J39">
        <v>0.90600000000000003</v>
      </c>
      <c r="K39">
        <v>20.3</v>
      </c>
      <c r="L39">
        <v>78.900000000000006</v>
      </c>
      <c r="M39">
        <v>1</v>
      </c>
      <c r="N39">
        <v>2</v>
      </c>
      <c r="O39">
        <v>49.6</v>
      </c>
      <c r="P39">
        <v>139</v>
      </c>
      <c r="Q39">
        <v>3.1</v>
      </c>
      <c r="R39">
        <v>2.8</v>
      </c>
      <c r="S39">
        <v>28.9</v>
      </c>
      <c r="T39">
        <v>29.9</v>
      </c>
      <c r="U39">
        <v>8.1999999999999993</v>
      </c>
      <c r="V39">
        <v>22.11</v>
      </c>
      <c r="W39" t="s">
        <v>862</v>
      </c>
      <c r="X39">
        <v>179.1</v>
      </c>
    </row>
    <row r="40" spans="1:24" x14ac:dyDescent="0.25">
      <c r="A40" t="s">
        <v>853</v>
      </c>
      <c r="B40">
        <v>39</v>
      </c>
      <c r="C40" t="s">
        <v>890</v>
      </c>
      <c r="D40">
        <v>17</v>
      </c>
      <c r="E40">
        <v>47</v>
      </c>
      <c r="F40">
        <v>52</v>
      </c>
      <c r="G40">
        <v>506</v>
      </c>
      <c r="H40">
        <v>9.3000000000000007</v>
      </c>
      <c r="I40">
        <v>528</v>
      </c>
      <c r="J40">
        <v>0.90200000000000002</v>
      </c>
      <c r="K40">
        <v>30</v>
      </c>
      <c r="L40">
        <v>81.3</v>
      </c>
      <c r="M40">
        <v>1</v>
      </c>
      <c r="N40">
        <v>0</v>
      </c>
      <c r="O40">
        <v>46.5</v>
      </c>
      <c r="P40">
        <v>214</v>
      </c>
      <c r="Q40">
        <v>2.8</v>
      </c>
      <c r="R40">
        <v>3.1</v>
      </c>
      <c r="S40">
        <v>29.8</v>
      </c>
      <c r="T40">
        <v>31.1</v>
      </c>
      <c r="U40">
        <v>12.6</v>
      </c>
      <c r="V40">
        <v>21.11</v>
      </c>
      <c r="W40" t="s">
        <v>860</v>
      </c>
      <c r="X40">
        <v>187.1</v>
      </c>
    </row>
    <row r="41" spans="1:24" x14ac:dyDescent="0.25">
      <c r="A41" t="s">
        <v>853</v>
      </c>
      <c r="B41">
        <v>40</v>
      </c>
      <c r="C41" t="s">
        <v>225</v>
      </c>
      <c r="D41">
        <v>13</v>
      </c>
      <c r="E41">
        <v>40</v>
      </c>
      <c r="F41">
        <v>33</v>
      </c>
      <c r="G41">
        <v>375</v>
      </c>
      <c r="H41">
        <v>10.7</v>
      </c>
      <c r="I41">
        <v>330</v>
      </c>
      <c r="J41">
        <v>0.9</v>
      </c>
      <c r="K41">
        <v>20.8</v>
      </c>
      <c r="L41">
        <v>80.900000000000006</v>
      </c>
      <c r="M41">
        <v>4</v>
      </c>
      <c r="N41">
        <v>0</v>
      </c>
      <c r="O41">
        <v>49.2</v>
      </c>
      <c r="P41">
        <v>135</v>
      </c>
      <c r="Q41">
        <v>3.1</v>
      </c>
      <c r="R41">
        <v>2.5</v>
      </c>
      <c r="S41">
        <v>28.8</v>
      </c>
      <c r="T41">
        <v>25.4</v>
      </c>
      <c r="U41">
        <v>10.4</v>
      </c>
      <c r="V41">
        <v>22.1</v>
      </c>
      <c r="W41" t="s">
        <v>856</v>
      </c>
      <c r="X41">
        <v>186.2</v>
      </c>
    </row>
    <row r="42" spans="1:24" x14ac:dyDescent="0.25">
      <c r="A42" t="s">
        <v>853</v>
      </c>
      <c r="B42">
        <v>41</v>
      </c>
      <c r="C42" t="s">
        <v>891</v>
      </c>
      <c r="D42">
        <v>17</v>
      </c>
      <c r="E42">
        <v>41</v>
      </c>
      <c r="F42">
        <v>54</v>
      </c>
      <c r="G42">
        <v>492</v>
      </c>
      <c r="H42">
        <v>8.3000000000000007</v>
      </c>
      <c r="I42">
        <v>469</v>
      </c>
      <c r="J42">
        <v>0.88500000000000001</v>
      </c>
      <c r="K42">
        <v>18.600000000000001</v>
      </c>
      <c r="L42">
        <v>83.1</v>
      </c>
      <c r="M42">
        <v>2</v>
      </c>
      <c r="N42">
        <v>1</v>
      </c>
      <c r="O42">
        <v>51.1</v>
      </c>
      <c r="P42">
        <v>189</v>
      </c>
      <c r="Q42">
        <v>2.4</v>
      </c>
      <c r="R42">
        <v>3.2</v>
      </c>
      <c r="S42">
        <v>28.9</v>
      </c>
      <c r="T42">
        <v>27.6</v>
      </c>
      <c r="U42">
        <v>11.1</v>
      </c>
      <c r="V42">
        <v>22.9</v>
      </c>
      <c r="W42" t="s">
        <v>856</v>
      </c>
      <c r="X42">
        <v>182.7</v>
      </c>
    </row>
    <row r="43" spans="1:24" x14ac:dyDescent="0.25">
      <c r="A43" t="s">
        <v>853</v>
      </c>
      <c r="B43">
        <v>42</v>
      </c>
      <c r="C43" t="s">
        <v>219</v>
      </c>
      <c r="D43">
        <v>18</v>
      </c>
      <c r="E43">
        <v>64</v>
      </c>
      <c r="F43">
        <v>41</v>
      </c>
      <c r="G43">
        <v>569</v>
      </c>
      <c r="H43">
        <v>11.2</v>
      </c>
      <c r="I43">
        <v>442</v>
      </c>
      <c r="J43">
        <v>0.90700000000000003</v>
      </c>
      <c r="K43">
        <v>19.7</v>
      </c>
      <c r="L43">
        <v>86</v>
      </c>
      <c r="M43">
        <v>3</v>
      </c>
      <c r="N43">
        <v>0</v>
      </c>
      <c r="O43">
        <v>53.3</v>
      </c>
      <c r="P43">
        <v>126</v>
      </c>
      <c r="Q43">
        <v>3.6</v>
      </c>
      <c r="R43">
        <v>2.2999999999999998</v>
      </c>
      <c r="S43">
        <v>31.6</v>
      </c>
      <c r="T43">
        <v>24.6</v>
      </c>
      <c r="U43">
        <v>7</v>
      </c>
      <c r="V43">
        <v>22.3</v>
      </c>
      <c r="W43" t="s">
        <v>855</v>
      </c>
      <c r="X43">
        <v>189.1</v>
      </c>
    </row>
    <row r="44" spans="1:24" x14ac:dyDescent="0.25">
      <c r="A44" t="s">
        <v>853</v>
      </c>
      <c r="B44">
        <v>43</v>
      </c>
      <c r="C44" t="s">
        <v>892</v>
      </c>
      <c r="D44">
        <v>14</v>
      </c>
      <c r="E44">
        <v>42</v>
      </c>
      <c r="F44">
        <v>39</v>
      </c>
      <c r="G44">
        <v>391</v>
      </c>
      <c r="H44">
        <v>10.7</v>
      </c>
      <c r="I44">
        <v>389</v>
      </c>
      <c r="J44">
        <v>0.9</v>
      </c>
      <c r="K44">
        <v>21.2</v>
      </c>
      <c r="L44">
        <v>83.7</v>
      </c>
      <c r="M44">
        <v>6</v>
      </c>
      <c r="N44">
        <v>3</v>
      </c>
      <c r="O44">
        <v>52.9</v>
      </c>
      <c r="P44">
        <v>114</v>
      </c>
      <c r="Q44">
        <v>3</v>
      </c>
      <c r="R44">
        <v>2.8</v>
      </c>
      <c r="S44">
        <v>27.9</v>
      </c>
      <c r="T44">
        <v>27.8</v>
      </c>
      <c r="U44">
        <v>8.1</v>
      </c>
      <c r="V44">
        <v>22.1</v>
      </c>
      <c r="W44" t="s">
        <v>867</v>
      </c>
      <c r="X44">
        <v>188.8</v>
      </c>
    </row>
    <row r="45" spans="1:24" x14ac:dyDescent="0.25">
      <c r="A45" t="s">
        <v>853</v>
      </c>
      <c r="B45">
        <v>44</v>
      </c>
      <c r="C45" t="s">
        <v>208</v>
      </c>
      <c r="D45">
        <v>18</v>
      </c>
      <c r="E45">
        <v>51</v>
      </c>
      <c r="F45">
        <v>61</v>
      </c>
      <c r="G45">
        <v>514</v>
      </c>
      <c r="H45">
        <v>9.9</v>
      </c>
      <c r="I45">
        <v>540</v>
      </c>
      <c r="J45">
        <v>0.88700000000000001</v>
      </c>
      <c r="K45">
        <v>22.1</v>
      </c>
      <c r="L45">
        <v>75.3</v>
      </c>
      <c r="M45">
        <v>2</v>
      </c>
      <c r="N45">
        <v>3</v>
      </c>
      <c r="O45">
        <v>51.8</v>
      </c>
      <c r="P45">
        <v>238</v>
      </c>
      <c r="Q45">
        <v>2.8</v>
      </c>
      <c r="R45">
        <v>3.4</v>
      </c>
      <c r="S45">
        <v>28.6</v>
      </c>
      <c r="T45">
        <v>30</v>
      </c>
      <c r="U45">
        <v>13.2</v>
      </c>
      <c r="V45">
        <v>22.7</v>
      </c>
      <c r="W45" t="s">
        <v>874</v>
      </c>
      <c r="X45">
        <v>187.7</v>
      </c>
    </row>
    <row r="46" spans="1:24" x14ac:dyDescent="0.25">
      <c r="A46" t="s">
        <v>853</v>
      </c>
      <c r="B46">
        <v>45</v>
      </c>
      <c r="C46" t="s">
        <v>236</v>
      </c>
      <c r="D46">
        <v>18</v>
      </c>
      <c r="E46">
        <v>47</v>
      </c>
      <c r="F46">
        <v>46</v>
      </c>
      <c r="G46">
        <v>599</v>
      </c>
      <c r="H46">
        <v>7.8</v>
      </c>
      <c r="I46">
        <v>631</v>
      </c>
      <c r="J46">
        <v>0.92700000000000005</v>
      </c>
      <c r="K46">
        <v>15.6</v>
      </c>
      <c r="L46">
        <v>83.9</v>
      </c>
      <c r="M46">
        <v>0</v>
      </c>
      <c r="N46">
        <v>1</v>
      </c>
      <c r="O46">
        <v>53.9</v>
      </c>
      <c r="P46">
        <v>193</v>
      </c>
      <c r="Q46">
        <v>2.6</v>
      </c>
      <c r="R46">
        <v>2.6</v>
      </c>
      <c r="S46">
        <v>33.299999999999997</v>
      </c>
      <c r="T46">
        <v>35.1</v>
      </c>
      <c r="U46">
        <v>10.7</v>
      </c>
      <c r="V46">
        <v>21.7</v>
      </c>
      <c r="W46" t="s">
        <v>858</v>
      </c>
      <c r="X46">
        <v>189.3</v>
      </c>
    </row>
    <row r="47" spans="1:24" x14ac:dyDescent="0.25">
      <c r="A47" t="s">
        <v>853</v>
      </c>
      <c r="B47">
        <v>46</v>
      </c>
      <c r="C47" t="s">
        <v>253</v>
      </c>
      <c r="D47">
        <v>17</v>
      </c>
      <c r="E47">
        <v>40</v>
      </c>
      <c r="F47">
        <v>58</v>
      </c>
      <c r="G47">
        <v>571</v>
      </c>
      <c r="H47">
        <v>7</v>
      </c>
      <c r="I47">
        <v>540</v>
      </c>
      <c r="J47">
        <v>0.89300000000000002</v>
      </c>
      <c r="K47">
        <v>17.600000000000001</v>
      </c>
      <c r="L47">
        <v>76.8</v>
      </c>
      <c r="M47">
        <v>1</v>
      </c>
      <c r="N47">
        <v>1</v>
      </c>
      <c r="O47">
        <v>49</v>
      </c>
      <c r="P47">
        <v>202</v>
      </c>
      <c r="Q47">
        <v>2.4</v>
      </c>
      <c r="R47">
        <v>3.4</v>
      </c>
      <c r="S47">
        <v>33.6</v>
      </c>
      <c r="T47">
        <v>31.8</v>
      </c>
      <c r="U47">
        <v>11.9</v>
      </c>
      <c r="V47">
        <v>22.1</v>
      </c>
      <c r="W47" t="s">
        <v>858</v>
      </c>
      <c r="X47">
        <v>190.3</v>
      </c>
    </row>
    <row r="48" spans="1:24" x14ac:dyDescent="0.25">
      <c r="A48" t="s">
        <v>853</v>
      </c>
      <c r="B48">
        <v>47</v>
      </c>
      <c r="C48" t="s">
        <v>893</v>
      </c>
      <c r="D48">
        <v>16</v>
      </c>
      <c r="E48">
        <v>46</v>
      </c>
      <c r="F48">
        <v>45</v>
      </c>
      <c r="G48">
        <v>489</v>
      </c>
      <c r="H48">
        <v>9.4</v>
      </c>
      <c r="I48">
        <v>435</v>
      </c>
      <c r="J48">
        <v>0.89700000000000002</v>
      </c>
      <c r="K48">
        <v>11.1</v>
      </c>
      <c r="L48">
        <v>81.8</v>
      </c>
      <c r="M48">
        <v>1</v>
      </c>
      <c r="N48">
        <v>2</v>
      </c>
      <c r="O48">
        <v>55.7</v>
      </c>
      <c r="P48">
        <v>179</v>
      </c>
      <c r="Q48">
        <v>2.9</v>
      </c>
      <c r="R48">
        <v>2.8</v>
      </c>
      <c r="S48">
        <v>30.6</v>
      </c>
      <c r="T48">
        <v>27.2</v>
      </c>
      <c r="U48">
        <v>11.2</v>
      </c>
      <c r="V48">
        <v>22.4</v>
      </c>
      <c r="W48" t="s">
        <v>879</v>
      </c>
      <c r="X48">
        <v>186.3</v>
      </c>
    </row>
    <row r="49" spans="1:24" x14ac:dyDescent="0.25">
      <c r="A49" t="s">
        <v>853</v>
      </c>
      <c r="B49">
        <v>48</v>
      </c>
      <c r="C49" t="s">
        <v>608</v>
      </c>
      <c r="D49">
        <v>19</v>
      </c>
      <c r="E49">
        <v>72</v>
      </c>
      <c r="F49">
        <v>63</v>
      </c>
      <c r="G49">
        <v>762</v>
      </c>
      <c r="H49">
        <v>9.4</v>
      </c>
      <c r="I49">
        <v>485</v>
      </c>
      <c r="J49">
        <v>0.87</v>
      </c>
      <c r="K49">
        <v>21.1</v>
      </c>
      <c r="L49">
        <v>78.2</v>
      </c>
      <c r="M49">
        <v>1</v>
      </c>
      <c r="N49">
        <v>3</v>
      </c>
      <c r="O49">
        <v>50</v>
      </c>
      <c r="P49">
        <v>167</v>
      </c>
      <c r="Q49">
        <v>3.8</v>
      </c>
      <c r="R49">
        <v>3.3</v>
      </c>
      <c r="S49">
        <v>40.1</v>
      </c>
      <c r="T49">
        <v>25.5</v>
      </c>
      <c r="U49">
        <v>8.8000000000000007</v>
      </c>
      <c r="V49">
        <v>22.2</v>
      </c>
      <c r="W49" t="s">
        <v>877</v>
      </c>
      <c r="X49">
        <v>181</v>
      </c>
    </row>
    <row r="50" spans="1:24" x14ac:dyDescent="0.25">
      <c r="A50" t="s">
        <v>853</v>
      </c>
      <c r="B50">
        <v>49</v>
      </c>
      <c r="C50" t="s">
        <v>799</v>
      </c>
      <c r="D50">
        <v>12</v>
      </c>
      <c r="E50">
        <v>41</v>
      </c>
      <c r="F50">
        <v>45</v>
      </c>
      <c r="G50">
        <v>377</v>
      </c>
      <c r="H50">
        <v>10.9</v>
      </c>
      <c r="I50">
        <v>372</v>
      </c>
      <c r="J50">
        <v>0.879</v>
      </c>
      <c r="K50">
        <v>28.6</v>
      </c>
      <c r="L50">
        <v>70.5</v>
      </c>
      <c r="M50">
        <v>1</v>
      </c>
      <c r="N50">
        <v>0</v>
      </c>
      <c r="O50">
        <v>49.5</v>
      </c>
      <c r="P50">
        <v>105</v>
      </c>
      <c r="Q50">
        <v>3.4</v>
      </c>
      <c r="R50">
        <v>3.8</v>
      </c>
      <c r="S50">
        <v>31.4</v>
      </c>
      <c r="T50">
        <v>31</v>
      </c>
      <c r="U50">
        <v>8.8000000000000007</v>
      </c>
      <c r="V50">
        <v>21.11</v>
      </c>
      <c r="W50" t="s">
        <v>879</v>
      </c>
      <c r="X50">
        <v>189.8</v>
      </c>
    </row>
    <row r="51" spans="1:24" x14ac:dyDescent="0.25">
      <c r="A51" t="s">
        <v>853</v>
      </c>
      <c r="B51">
        <v>50</v>
      </c>
      <c r="C51" t="s">
        <v>791</v>
      </c>
      <c r="D51">
        <v>16</v>
      </c>
      <c r="E51">
        <v>51</v>
      </c>
      <c r="F51">
        <v>35</v>
      </c>
      <c r="G51">
        <v>535</v>
      </c>
      <c r="H51">
        <v>9.5</v>
      </c>
      <c r="I51">
        <v>371</v>
      </c>
      <c r="J51">
        <v>0.90600000000000003</v>
      </c>
      <c r="K51">
        <v>19.7</v>
      </c>
      <c r="L51">
        <v>84.9</v>
      </c>
      <c r="M51">
        <v>2</v>
      </c>
      <c r="N51">
        <v>1</v>
      </c>
      <c r="O51">
        <v>51.6</v>
      </c>
      <c r="P51">
        <v>220</v>
      </c>
      <c r="Q51">
        <v>3.2</v>
      </c>
      <c r="R51">
        <v>2.2000000000000002</v>
      </c>
      <c r="S51">
        <v>33.4</v>
      </c>
      <c r="T51">
        <v>23.2</v>
      </c>
      <c r="U51">
        <v>13.8</v>
      </c>
      <c r="V51">
        <v>21.7</v>
      </c>
      <c r="W51" t="s">
        <v>858</v>
      </c>
      <c r="X51">
        <v>191</v>
      </c>
    </row>
    <row r="52" spans="1:24" x14ac:dyDescent="0.25">
      <c r="A52" t="s">
        <v>853</v>
      </c>
      <c r="B52">
        <v>51</v>
      </c>
      <c r="C52" t="s">
        <v>894</v>
      </c>
      <c r="D52">
        <v>17</v>
      </c>
      <c r="E52">
        <v>75</v>
      </c>
      <c r="F52">
        <v>33</v>
      </c>
      <c r="G52">
        <v>575</v>
      </c>
      <c r="H52">
        <v>13</v>
      </c>
      <c r="I52">
        <v>392</v>
      </c>
      <c r="J52">
        <v>0.91600000000000004</v>
      </c>
      <c r="K52">
        <v>21.9</v>
      </c>
      <c r="L52">
        <v>91.8</v>
      </c>
      <c r="M52">
        <v>2</v>
      </c>
      <c r="N52">
        <v>2</v>
      </c>
      <c r="O52">
        <v>55.5</v>
      </c>
      <c r="P52">
        <v>172</v>
      </c>
      <c r="Q52">
        <v>4.4000000000000004</v>
      </c>
      <c r="R52">
        <v>1.9</v>
      </c>
      <c r="S52">
        <v>33.799999999999997</v>
      </c>
      <c r="T52">
        <v>23.1</v>
      </c>
      <c r="U52">
        <v>10.1</v>
      </c>
      <c r="V52">
        <v>22</v>
      </c>
      <c r="W52" t="s">
        <v>877</v>
      </c>
      <c r="X52">
        <v>180.7</v>
      </c>
    </row>
    <row r="53" spans="1:24" x14ac:dyDescent="0.25">
      <c r="A53" t="s">
        <v>853</v>
      </c>
      <c r="B53">
        <v>52</v>
      </c>
      <c r="C53" t="s">
        <v>217</v>
      </c>
      <c r="D53">
        <v>14</v>
      </c>
      <c r="E53">
        <v>37</v>
      </c>
      <c r="F53">
        <v>66</v>
      </c>
      <c r="G53">
        <v>327</v>
      </c>
      <c r="H53">
        <v>11.3</v>
      </c>
      <c r="I53">
        <v>498</v>
      </c>
      <c r="J53">
        <v>0.86699999999999999</v>
      </c>
      <c r="K53">
        <v>13</v>
      </c>
      <c r="L53">
        <v>66.7</v>
      </c>
      <c r="M53">
        <v>2</v>
      </c>
      <c r="N53">
        <v>3</v>
      </c>
      <c r="O53">
        <v>46.1</v>
      </c>
      <c r="P53">
        <v>222</v>
      </c>
      <c r="Q53">
        <v>2.6</v>
      </c>
      <c r="R53">
        <v>4.7</v>
      </c>
      <c r="S53">
        <v>23.4</v>
      </c>
      <c r="T53">
        <v>35.6</v>
      </c>
      <c r="U53">
        <v>15.9</v>
      </c>
      <c r="V53">
        <v>22.7</v>
      </c>
      <c r="W53" t="s">
        <v>885</v>
      </c>
      <c r="X53">
        <v>189.5</v>
      </c>
    </row>
    <row r="54" spans="1:24" x14ac:dyDescent="0.25">
      <c r="A54" t="s">
        <v>853</v>
      </c>
      <c r="B54">
        <v>53</v>
      </c>
      <c r="C54" t="s">
        <v>895</v>
      </c>
      <c r="D54">
        <v>16</v>
      </c>
      <c r="E54">
        <v>57</v>
      </c>
      <c r="F54">
        <v>40</v>
      </c>
      <c r="G54">
        <v>533</v>
      </c>
      <c r="H54">
        <v>10.7</v>
      </c>
      <c r="I54">
        <v>512</v>
      </c>
      <c r="J54">
        <v>0.92200000000000004</v>
      </c>
      <c r="K54">
        <v>19.2</v>
      </c>
      <c r="L54">
        <v>82.3</v>
      </c>
      <c r="M54">
        <v>3</v>
      </c>
      <c r="N54">
        <v>1</v>
      </c>
      <c r="O54">
        <v>50.9</v>
      </c>
      <c r="P54">
        <v>208</v>
      </c>
      <c r="Q54">
        <v>3.6</v>
      </c>
      <c r="R54">
        <v>2.5</v>
      </c>
      <c r="S54">
        <v>33.299999999999997</v>
      </c>
      <c r="T54">
        <v>32</v>
      </c>
      <c r="U54">
        <v>13</v>
      </c>
      <c r="V54">
        <v>23.2</v>
      </c>
      <c r="W54" t="s">
        <v>855</v>
      </c>
      <c r="X54">
        <v>187.6</v>
      </c>
    </row>
    <row r="55" spans="1:24" x14ac:dyDescent="0.25">
      <c r="A55" t="s">
        <v>853</v>
      </c>
      <c r="B55">
        <v>54</v>
      </c>
      <c r="C55" t="s">
        <v>896</v>
      </c>
      <c r="D55">
        <v>18</v>
      </c>
      <c r="E55">
        <v>35</v>
      </c>
      <c r="F55">
        <v>57</v>
      </c>
      <c r="G55">
        <v>479</v>
      </c>
      <c r="H55">
        <v>7.3</v>
      </c>
      <c r="I55">
        <v>687</v>
      </c>
      <c r="J55">
        <v>0.91700000000000004</v>
      </c>
      <c r="K55">
        <v>16.399999999999999</v>
      </c>
      <c r="L55">
        <v>79.2</v>
      </c>
      <c r="M55">
        <v>1</v>
      </c>
      <c r="N55">
        <v>3</v>
      </c>
      <c r="O55">
        <v>47.1</v>
      </c>
      <c r="P55">
        <v>247</v>
      </c>
      <c r="Q55">
        <v>1.9</v>
      </c>
      <c r="R55">
        <v>3.2</v>
      </c>
      <c r="S55">
        <v>26.6</v>
      </c>
      <c r="T55">
        <v>38.200000000000003</v>
      </c>
      <c r="U55">
        <v>13.7</v>
      </c>
      <c r="V55">
        <v>23.1</v>
      </c>
      <c r="W55" t="s">
        <v>864</v>
      </c>
      <c r="X55">
        <v>181.3</v>
      </c>
    </row>
    <row r="56" spans="1:24" x14ac:dyDescent="0.25">
      <c r="A56" t="s">
        <v>853</v>
      </c>
      <c r="B56">
        <v>55</v>
      </c>
      <c r="C56" t="s">
        <v>897</v>
      </c>
      <c r="D56">
        <v>16</v>
      </c>
      <c r="E56">
        <v>47</v>
      </c>
      <c r="F56">
        <v>42</v>
      </c>
      <c r="G56">
        <v>399</v>
      </c>
      <c r="H56">
        <v>11.8</v>
      </c>
      <c r="I56">
        <v>483</v>
      </c>
      <c r="J56">
        <v>0.91300000000000003</v>
      </c>
      <c r="K56">
        <v>23.7</v>
      </c>
      <c r="L56">
        <v>85.4</v>
      </c>
      <c r="M56">
        <v>1</v>
      </c>
      <c r="N56">
        <v>4</v>
      </c>
      <c r="O56">
        <v>48.7</v>
      </c>
      <c r="P56">
        <v>110</v>
      </c>
      <c r="Q56">
        <v>2.9</v>
      </c>
      <c r="R56">
        <v>2.6</v>
      </c>
      <c r="S56">
        <v>24.9</v>
      </c>
      <c r="T56">
        <v>30.2</v>
      </c>
      <c r="U56">
        <v>6.9</v>
      </c>
      <c r="V56">
        <v>22.11</v>
      </c>
      <c r="W56" t="s">
        <v>898</v>
      </c>
      <c r="X56">
        <v>180.1</v>
      </c>
    </row>
    <row r="57" spans="1:24" x14ac:dyDescent="0.25">
      <c r="A57" t="s">
        <v>853</v>
      </c>
      <c r="B57">
        <v>56</v>
      </c>
      <c r="C57" t="s">
        <v>899</v>
      </c>
      <c r="D57">
        <v>16</v>
      </c>
      <c r="E57">
        <v>46</v>
      </c>
      <c r="F57">
        <v>37</v>
      </c>
      <c r="G57">
        <v>478</v>
      </c>
      <c r="H57">
        <v>9.6</v>
      </c>
      <c r="I57">
        <v>416</v>
      </c>
      <c r="J57">
        <v>0.91100000000000003</v>
      </c>
      <c r="K57">
        <v>19.7</v>
      </c>
      <c r="L57">
        <v>86.4</v>
      </c>
      <c r="M57">
        <v>1</v>
      </c>
      <c r="N57">
        <v>0</v>
      </c>
      <c r="O57">
        <v>51.4</v>
      </c>
      <c r="P57">
        <v>173</v>
      </c>
      <c r="Q57">
        <v>2.9</v>
      </c>
      <c r="R57">
        <v>2.2999999999999998</v>
      </c>
      <c r="S57">
        <v>29.9</v>
      </c>
      <c r="T57">
        <v>26</v>
      </c>
      <c r="U57">
        <v>10.8</v>
      </c>
      <c r="V57">
        <v>22.2</v>
      </c>
      <c r="W57" t="s">
        <v>858</v>
      </c>
      <c r="X57">
        <v>181.3</v>
      </c>
    </row>
    <row r="58" spans="1:24" x14ac:dyDescent="0.25">
      <c r="A58" t="s">
        <v>853</v>
      </c>
      <c r="B58">
        <v>57</v>
      </c>
      <c r="C58" t="s">
        <v>792</v>
      </c>
      <c r="D58">
        <v>16</v>
      </c>
      <c r="E58">
        <v>34</v>
      </c>
      <c r="F58">
        <v>50</v>
      </c>
      <c r="G58">
        <v>469</v>
      </c>
      <c r="H58">
        <v>7.2</v>
      </c>
      <c r="I58">
        <v>496</v>
      </c>
      <c r="J58">
        <v>0.89900000000000002</v>
      </c>
      <c r="K58">
        <v>14.3</v>
      </c>
      <c r="L58">
        <v>81</v>
      </c>
      <c r="M58">
        <v>2</v>
      </c>
      <c r="N58">
        <v>1</v>
      </c>
      <c r="O58">
        <v>50.3</v>
      </c>
      <c r="P58">
        <v>140</v>
      </c>
      <c r="Q58">
        <v>2.1</v>
      </c>
      <c r="R58">
        <v>3.1</v>
      </c>
      <c r="S58">
        <v>29.3</v>
      </c>
      <c r="T58">
        <v>31</v>
      </c>
      <c r="U58">
        <v>8.8000000000000007</v>
      </c>
      <c r="V58">
        <v>22.1</v>
      </c>
      <c r="W58" t="s">
        <v>856</v>
      </c>
      <c r="X58">
        <v>185.9</v>
      </c>
    </row>
    <row r="59" spans="1:24" x14ac:dyDescent="0.25">
      <c r="A59" t="s">
        <v>853</v>
      </c>
      <c r="B59">
        <v>58</v>
      </c>
      <c r="C59" t="s">
        <v>683</v>
      </c>
      <c r="D59">
        <v>18</v>
      </c>
      <c r="E59">
        <v>54</v>
      </c>
      <c r="F59">
        <v>46</v>
      </c>
      <c r="G59">
        <v>561</v>
      </c>
      <c r="H59">
        <v>9.6</v>
      </c>
      <c r="I59">
        <v>514</v>
      </c>
      <c r="J59">
        <v>0.91100000000000003</v>
      </c>
      <c r="K59">
        <v>15.3</v>
      </c>
      <c r="L59">
        <v>74.599999999999994</v>
      </c>
      <c r="M59">
        <v>4</v>
      </c>
      <c r="N59">
        <v>2</v>
      </c>
      <c r="O59">
        <v>50.1</v>
      </c>
      <c r="P59">
        <v>179</v>
      </c>
      <c r="Q59">
        <v>3</v>
      </c>
      <c r="R59">
        <v>2.6</v>
      </c>
      <c r="S59">
        <v>31.2</v>
      </c>
      <c r="T59">
        <v>28.6</v>
      </c>
      <c r="U59">
        <v>9.9</v>
      </c>
      <c r="V59">
        <v>22.6</v>
      </c>
      <c r="W59" t="s">
        <v>885</v>
      </c>
      <c r="X59">
        <v>187.5</v>
      </c>
    </row>
    <row r="60" spans="1:24" x14ac:dyDescent="0.25">
      <c r="A60" t="s">
        <v>853</v>
      </c>
      <c r="B60">
        <v>59</v>
      </c>
      <c r="C60" t="s">
        <v>900</v>
      </c>
      <c r="D60">
        <v>16</v>
      </c>
      <c r="E60">
        <v>23</v>
      </c>
      <c r="F60">
        <v>79</v>
      </c>
      <c r="G60">
        <v>320</v>
      </c>
      <c r="H60">
        <v>7.2</v>
      </c>
      <c r="I60">
        <v>640</v>
      </c>
      <c r="J60">
        <v>0.877</v>
      </c>
      <c r="K60">
        <v>11.1</v>
      </c>
      <c r="L60">
        <v>77.5</v>
      </c>
      <c r="M60">
        <v>1</v>
      </c>
      <c r="N60">
        <v>9</v>
      </c>
      <c r="O60">
        <v>39.4</v>
      </c>
      <c r="P60">
        <v>180</v>
      </c>
      <c r="Q60">
        <v>1.4</v>
      </c>
      <c r="R60">
        <v>4.9000000000000004</v>
      </c>
      <c r="S60">
        <v>20</v>
      </c>
      <c r="T60">
        <v>40</v>
      </c>
      <c r="U60">
        <v>11.3</v>
      </c>
      <c r="V60">
        <v>22.2</v>
      </c>
      <c r="W60" t="s">
        <v>856</v>
      </c>
      <c r="X60">
        <v>186</v>
      </c>
    </row>
    <row r="61" spans="1:24" x14ac:dyDescent="0.25">
      <c r="A61" t="s">
        <v>853</v>
      </c>
      <c r="B61">
        <v>60</v>
      </c>
      <c r="C61" t="s">
        <v>901</v>
      </c>
      <c r="D61">
        <v>16</v>
      </c>
      <c r="E61">
        <v>54</v>
      </c>
      <c r="F61">
        <v>55</v>
      </c>
      <c r="G61">
        <v>464</v>
      </c>
      <c r="H61">
        <v>11.6</v>
      </c>
      <c r="I61">
        <v>479</v>
      </c>
      <c r="J61">
        <v>0.88500000000000001</v>
      </c>
      <c r="K61">
        <v>21.2</v>
      </c>
      <c r="L61">
        <v>94.1</v>
      </c>
      <c r="M61">
        <v>4</v>
      </c>
      <c r="N61">
        <v>1</v>
      </c>
      <c r="O61">
        <v>51.5</v>
      </c>
      <c r="P61">
        <v>206</v>
      </c>
      <c r="Q61">
        <v>3.4</v>
      </c>
      <c r="R61">
        <v>3.4</v>
      </c>
      <c r="S61">
        <v>29</v>
      </c>
      <c r="T61">
        <v>29.9</v>
      </c>
      <c r="U61">
        <v>12.9</v>
      </c>
      <c r="V61">
        <v>22.7</v>
      </c>
      <c r="W61" t="s">
        <v>876</v>
      </c>
      <c r="X61">
        <v>187</v>
      </c>
    </row>
    <row r="62" spans="1:24" x14ac:dyDescent="0.25">
      <c r="A62" t="s">
        <v>853</v>
      </c>
      <c r="B62">
        <v>61</v>
      </c>
      <c r="C62" t="s">
        <v>902</v>
      </c>
      <c r="D62">
        <v>13</v>
      </c>
      <c r="E62">
        <v>33</v>
      </c>
      <c r="F62">
        <v>33</v>
      </c>
      <c r="G62">
        <v>352</v>
      </c>
      <c r="H62">
        <v>9.4</v>
      </c>
      <c r="I62">
        <v>394</v>
      </c>
      <c r="J62">
        <v>0.91600000000000004</v>
      </c>
      <c r="K62">
        <v>7.4</v>
      </c>
      <c r="L62">
        <v>84</v>
      </c>
      <c r="M62">
        <v>1</v>
      </c>
      <c r="N62">
        <v>4</v>
      </c>
      <c r="O62">
        <v>50.3</v>
      </c>
      <c r="P62">
        <v>187</v>
      </c>
      <c r="Q62">
        <v>2.5</v>
      </c>
      <c r="R62">
        <v>2.5</v>
      </c>
      <c r="S62">
        <v>27.1</v>
      </c>
      <c r="T62">
        <v>30.3</v>
      </c>
      <c r="U62">
        <v>14.4</v>
      </c>
      <c r="V62">
        <v>22</v>
      </c>
      <c r="W62" t="s">
        <v>889</v>
      </c>
      <c r="X62">
        <v>190.5</v>
      </c>
    </row>
    <row r="63" spans="1:24" x14ac:dyDescent="0.25">
      <c r="A63" t="s">
        <v>853</v>
      </c>
      <c r="B63">
        <v>62</v>
      </c>
      <c r="C63" t="s">
        <v>198</v>
      </c>
      <c r="D63">
        <v>16</v>
      </c>
      <c r="E63">
        <v>64</v>
      </c>
      <c r="F63">
        <v>35</v>
      </c>
      <c r="G63">
        <v>595</v>
      </c>
      <c r="H63">
        <v>10.8</v>
      </c>
      <c r="I63">
        <v>413</v>
      </c>
      <c r="J63">
        <v>0.91500000000000004</v>
      </c>
      <c r="K63">
        <v>27.6</v>
      </c>
      <c r="L63">
        <v>86.7</v>
      </c>
      <c r="M63">
        <v>0</v>
      </c>
      <c r="N63">
        <v>0</v>
      </c>
      <c r="O63">
        <v>53.8</v>
      </c>
      <c r="P63">
        <v>193</v>
      </c>
      <c r="Q63">
        <v>4</v>
      </c>
      <c r="R63">
        <v>2.2000000000000002</v>
      </c>
      <c r="S63">
        <v>37.200000000000003</v>
      </c>
      <c r="T63">
        <v>25.8</v>
      </c>
      <c r="U63">
        <v>12.1</v>
      </c>
      <c r="V63">
        <v>22.9</v>
      </c>
      <c r="W63" t="s">
        <v>871</v>
      </c>
      <c r="X63">
        <v>190.1</v>
      </c>
    </row>
    <row r="64" spans="1:24" x14ac:dyDescent="0.25">
      <c r="A64" t="s">
        <v>853</v>
      </c>
      <c r="B64">
        <v>63</v>
      </c>
      <c r="C64" t="s">
        <v>243</v>
      </c>
      <c r="D64">
        <v>18</v>
      </c>
      <c r="E64">
        <v>63</v>
      </c>
      <c r="F64">
        <v>31</v>
      </c>
      <c r="G64">
        <v>616</v>
      </c>
      <c r="H64">
        <v>10.199999999999999</v>
      </c>
      <c r="I64">
        <v>475</v>
      </c>
      <c r="J64">
        <v>0.93500000000000005</v>
      </c>
      <c r="K64">
        <v>17.3</v>
      </c>
      <c r="L64">
        <v>91.2</v>
      </c>
      <c r="M64">
        <v>2</v>
      </c>
      <c r="N64">
        <v>1</v>
      </c>
      <c r="O64">
        <v>54.2</v>
      </c>
      <c r="P64">
        <v>199</v>
      </c>
      <c r="Q64">
        <v>3.5</v>
      </c>
      <c r="R64">
        <v>1.7</v>
      </c>
      <c r="S64">
        <v>34.200000000000003</v>
      </c>
      <c r="T64">
        <v>26.4</v>
      </c>
      <c r="U64">
        <v>11.1</v>
      </c>
      <c r="V64">
        <v>21.4</v>
      </c>
      <c r="W64" t="s">
        <v>903</v>
      </c>
      <c r="X64">
        <v>187.7</v>
      </c>
    </row>
    <row r="65" spans="1:24" x14ac:dyDescent="0.25">
      <c r="A65" t="s">
        <v>853</v>
      </c>
      <c r="B65">
        <v>64</v>
      </c>
      <c r="C65" t="s">
        <v>796</v>
      </c>
      <c r="D65">
        <v>12</v>
      </c>
      <c r="E65">
        <v>28</v>
      </c>
      <c r="F65">
        <v>46</v>
      </c>
      <c r="G65">
        <v>295</v>
      </c>
      <c r="H65">
        <v>9.5</v>
      </c>
      <c r="I65">
        <v>343</v>
      </c>
      <c r="J65">
        <v>0.86599999999999999</v>
      </c>
      <c r="K65">
        <v>11.4</v>
      </c>
      <c r="L65">
        <v>80</v>
      </c>
      <c r="M65">
        <v>2</v>
      </c>
      <c r="N65">
        <v>0</v>
      </c>
      <c r="O65">
        <v>48.7</v>
      </c>
      <c r="P65">
        <v>160</v>
      </c>
      <c r="Q65">
        <v>2.2999999999999998</v>
      </c>
      <c r="R65">
        <v>3.8</v>
      </c>
      <c r="S65">
        <v>24.6</v>
      </c>
      <c r="T65">
        <v>28.6</v>
      </c>
      <c r="U65">
        <v>13.3</v>
      </c>
      <c r="V65">
        <v>22.2</v>
      </c>
      <c r="W65" t="s">
        <v>877</v>
      </c>
      <c r="X65">
        <v>185.5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sheetPr>
    <pageSetUpPr fitToPage="1"/>
  </sheetPr>
  <dimension ref="A3:H22"/>
  <sheetViews>
    <sheetView workbookViewId="0">
      <selection activeCell="A3" sqref="A3:H22"/>
    </sheetView>
  </sheetViews>
  <sheetFormatPr defaultRowHeight="15" x14ac:dyDescent="0.25"/>
  <cols>
    <col min="1" max="1" width="10.5703125" customWidth="1"/>
    <col min="2" max="2" width="4" bestFit="1" customWidth="1"/>
    <col min="3" max="3" width="35.85546875" bestFit="1" customWidth="1"/>
    <col min="4" max="4" width="4.5703125" style="4" bestFit="1" customWidth="1"/>
    <col min="5" max="5" width="3" bestFit="1" customWidth="1"/>
    <col min="6" max="6" width="2.42578125" bestFit="1" customWidth="1"/>
    <col min="7" max="7" width="3" bestFit="1" customWidth="1"/>
    <col min="8" max="8" width="5.28515625" bestFit="1" customWidth="1"/>
    <col min="9" max="9" width="3.140625" bestFit="1" customWidth="1"/>
    <col min="10" max="10" width="26.140625" bestFit="1" customWidth="1"/>
  </cols>
  <sheetData>
    <row r="3" spans="1:8" ht="38.25" x14ac:dyDescent="0.7">
      <c r="A3" s="240" t="s">
        <v>965</v>
      </c>
      <c r="B3" s="240"/>
      <c r="C3" s="240"/>
      <c r="D3" s="240"/>
      <c r="E3" s="240"/>
      <c r="F3" s="240"/>
      <c r="G3" s="240"/>
      <c r="H3" s="240"/>
    </row>
    <row r="4" spans="1:8" ht="22.5" x14ac:dyDescent="0.4">
      <c r="A4" s="205" t="s">
        <v>723</v>
      </c>
      <c r="B4" s="206"/>
      <c r="C4" s="206"/>
      <c r="D4" s="207"/>
      <c r="E4" s="206"/>
      <c r="F4" s="206"/>
      <c r="G4" s="206"/>
      <c r="H4" s="206"/>
    </row>
    <row r="5" spans="1:8" ht="22.5" x14ac:dyDescent="0.25">
      <c r="A5" s="175" t="s">
        <v>724</v>
      </c>
      <c r="B5" s="176"/>
      <c r="C5" s="175" t="s">
        <v>755</v>
      </c>
      <c r="D5" s="178" t="s">
        <v>604</v>
      </c>
      <c r="E5" s="176" t="s">
        <v>46</v>
      </c>
      <c r="F5" s="176" t="s">
        <v>802</v>
      </c>
      <c r="G5" s="176">
        <v>7</v>
      </c>
      <c r="H5" s="176"/>
    </row>
    <row r="6" spans="1:8" ht="22.5" x14ac:dyDescent="0.25">
      <c r="A6" s="175" t="s">
        <v>726</v>
      </c>
      <c r="B6" s="176"/>
      <c r="C6" s="175" t="s">
        <v>755</v>
      </c>
      <c r="D6" s="178" t="s">
        <v>604</v>
      </c>
      <c r="E6" s="176" t="s">
        <v>53</v>
      </c>
      <c r="F6" s="176" t="s">
        <v>802</v>
      </c>
      <c r="G6" s="176">
        <v>5</v>
      </c>
      <c r="H6" s="176"/>
    </row>
    <row r="7" spans="1:8" ht="22.5" x14ac:dyDescent="0.25">
      <c r="A7" s="175" t="s">
        <v>729</v>
      </c>
      <c r="B7" s="176" t="s">
        <v>753</v>
      </c>
      <c r="C7" s="175" t="s">
        <v>756</v>
      </c>
      <c r="D7" s="178" t="s">
        <v>605</v>
      </c>
      <c r="E7" s="176" t="s">
        <v>9</v>
      </c>
      <c r="F7" s="176" t="s">
        <v>802</v>
      </c>
      <c r="G7" s="176">
        <v>1</v>
      </c>
      <c r="H7" s="176"/>
    </row>
    <row r="8" spans="1:8" ht="22.5" x14ac:dyDescent="0.25">
      <c r="A8" s="175" t="s">
        <v>757</v>
      </c>
      <c r="B8" s="176" t="s">
        <v>753</v>
      </c>
      <c r="C8" s="175" t="s">
        <v>756</v>
      </c>
      <c r="D8" s="178" t="s">
        <v>603</v>
      </c>
      <c r="E8" s="176" t="s">
        <v>53</v>
      </c>
      <c r="F8" s="176" t="s">
        <v>802</v>
      </c>
      <c r="G8" s="176">
        <v>2</v>
      </c>
      <c r="H8" s="176" t="s">
        <v>752</v>
      </c>
    </row>
    <row r="9" spans="1:8" ht="22.5" x14ac:dyDescent="0.25">
      <c r="A9" s="175" t="s">
        <v>732</v>
      </c>
      <c r="B9" s="176" t="s">
        <v>753</v>
      </c>
      <c r="C9" s="175" t="s">
        <v>758</v>
      </c>
      <c r="D9" s="178" t="s">
        <v>604</v>
      </c>
      <c r="E9" s="176" t="s">
        <v>172</v>
      </c>
      <c r="F9" s="176" t="s">
        <v>802</v>
      </c>
      <c r="G9" s="176">
        <v>4</v>
      </c>
      <c r="H9" s="176"/>
    </row>
    <row r="10" spans="1:8" ht="22.5" x14ac:dyDescent="0.25">
      <c r="A10" s="175" t="s">
        <v>759</v>
      </c>
      <c r="B10" s="176" t="s">
        <v>753</v>
      </c>
      <c r="C10" s="175" t="s">
        <v>758</v>
      </c>
      <c r="D10" s="178" t="s">
        <v>605</v>
      </c>
      <c r="E10" s="176" t="s">
        <v>17</v>
      </c>
      <c r="F10" s="176" t="s">
        <v>802</v>
      </c>
      <c r="G10" s="176">
        <v>2</v>
      </c>
      <c r="H10" s="176"/>
    </row>
    <row r="11" spans="1:8" ht="22.5" x14ac:dyDescent="0.4">
      <c r="A11" s="205" t="s">
        <v>736</v>
      </c>
      <c r="B11" s="205"/>
      <c r="C11" s="205"/>
      <c r="D11" s="208"/>
      <c r="E11" s="205"/>
      <c r="F11" s="205"/>
      <c r="G11" s="205"/>
      <c r="H11" s="205"/>
    </row>
    <row r="12" spans="1:8" ht="22.5" x14ac:dyDescent="0.25">
      <c r="A12" s="175" t="s">
        <v>737</v>
      </c>
      <c r="B12" s="176"/>
      <c r="C12" s="175" t="s">
        <v>760</v>
      </c>
      <c r="D12" s="178" t="s">
        <v>605</v>
      </c>
      <c r="E12" s="176" t="s">
        <v>32</v>
      </c>
      <c r="F12" s="176" t="s">
        <v>802</v>
      </c>
      <c r="G12" s="176">
        <v>1</v>
      </c>
      <c r="H12" s="176"/>
    </row>
    <row r="13" spans="1:8" ht="22.5" x14ac:dyDescent="0.25">
      <c r="A13" s="175" t="s">
        <v>738</v>
      </c>
      <c r="B13" s="176"/>
      <c r="C13" s="175" t="s">
        <v>760</v>
      </c>
      <c r="D13" s="178" t="s">
        <v>605</v>
      </c>
      <c r="E13" s="176" t="s">
        <v>17</v>
      </c>
      <c r="F13" s="176" t="s">
        <v>802</v>
      </c>
      <c r="G13" s="176">
        <v>4</v>
      </c>
      <c r="H13" s="176"/>
    </row>
    <row r="14" spans="1:8" ht="22.5" x14ac:dyDescent="0.25">
      <c r="A14" s="175" t="s">
        <v>739</v>
      </c>
      <c r="B14" s="176" t="s">
        <v>753</v>
      </c>
      <c r="C14" s="175" t="s">
        <v>761</v>
      </c>
      <c r="D14" s="178" t="s">
        <v>605</v>
      </c>
      <c r="E14" s="176" t="s">
        <v>46</v>
      </c>
      <c r="F14" s="176" t="s">
        <v>802</v>
      </c>
      <c r="G14" s="176">
        <v>1</v>
      </c>
      <c r="H14" s="176"/>
    </row>
    <row r="15" spans="1:8" ht="22.5" x14ac:dyDescent="0.25">
      <c r="A15" s="175" t="s">
        <v>741</v>
      </c>
      <c r="B15" s="176" t="s">
        <v>753</v>
      </c>
      <c r="C15" s="175" t="s">
        <v>761</v>
      </c>
      <c r="D15" s="178" t="s">
        <v>605</v>
      </c>
      <c r="E15" s="176" t="s">
        <v>130</v>
      </c>
      <c r="F15" s="176" t="s">
        <v>802</v>
      </c>
      <c r="G15" s="176">
        <v>1</v>
      </c>
      <c r="H15" s="176"/>
    </row>
    <row r="16" spans="1:8" ht="22.5" x14ac:dyDescent="0.25">
      <c r="A16" s="175" t="s">
        <v>742</v>
      </c>
      <c r="B16" s="176" t="s">
        <v>753</v>
      </c>
      <c r="C16" s="175" t="s">
        <v>762</v>
      </c>
      <c r="D16" s="178" t="s">
        <v>604</v>
      </c>
      <c r="E16" s="176" t="s">
        <v>172</v>
      </c>
      <c r="F16" s="176" t="s">
        <v>802</v>
      </c>
      <c r="G16" s="176">
        <v>3</v>
      </c>
      <c r="H16" s="176"/>
    </row>
    <row r="17" spans="1:8" ht="22.5" x14ac:dyDescent="0.25">
      <c r="A17" s="175" t="s">
        <v>743</v>
      </c>
      <c r="B17" s="176" t="s">
        <v>753</v>
      </c>
      <c r="C17" s="175" t="s">
        <v>762</v>
      </c>
      <c r="D17" s="178" t="s">
        <v>604</v>
      </c>
      <c r="E17" s="176" t="s">
        <v>172</v>
      </c>
      <c r="F17" s="176" t="s">
        <v>802</v>
      </c>
      <c r="G17" s="176">
        <v>3</v>
      </c>
      <c r="H17" s="176"/>
    </row>
    <row r="18" spans="1:8" ht="22.5" x14ac:dyDescent="0.4">
      <c r="A18" s="205" t="s">
        <v>747</v>
      </c>
      <c r="B18" s="205"/>
      <c r="C18" s="205"/>
      <c r="D18" s="208"/>
      <c r="E18" s="205"/>
      <c r="F18" s="205"/>
      <c r="G18" s="205"/>
      <c r="H18" s="205"/>
    </row>
    <row r="19" spans="1:8" ht="22.5" x14ac:dyDescent="0.25">
      <c r="A19" s="175" t="s">
        <v>750</v>
      </c>
      <c r="B19" s="176" t="s">
        <v>753</v>
      </c>
      <c r="C19" s="175" t="s">
        <v>760</v>
      </c>
      <c r="D19" s="178" t="s">
        <v>605</v>
      </c>
      <c r="E19" s="176" t="s">
        <v>17</v>
      </c>
      <c r="F19" s="176" t="s">
        <v>802</v>
      </c>
      <c r="G19" s="176">
        <v>0</v>
      </c>
      <c r="H19" s="176"/>
    </row>
    <row r="20" spans="1:8" ht="22.5" x14ac:dyDescent="0.25">
      <c r="A20" s="175" t="s">
        <v>751</v>
      </c>
      <c r="B20" s="176" t="s">
        <v>753</v>
      </c>
      <c r="C20" s="175" t="s">
        <v>760</v>
      </c>
      <c r="D20" s="178" t="s">
        <v>605</v>
      </c>
      <c r="E20" s="176" t="s">
        <v>46</v>
      </c>
      <c r="F20" s="176" t="s">
        <v>802</v>
      </c>
      <c r="G20" s="176">
        <v>1</v>
      </c>
      <c r="H20" s="176"/>
    </row>
    <row r="21" spans="1:8" ht="22.5" x14ac:dyDescent="0.25">
      <c r="A21" s="175" t="s">
        <v>763</v>
      </c>
      <c r="B21" s="176"/>
      <c r="C21" s="175" t="s">
        <v>764</v>
      </c>
      <c r="D21" s="178" t="s">
        <v>605</v>
      </c>
      <c r="E21" s="176">
        <v>5</v>
      </c>
      <c r="F21" s="176" t="s">
        <v>802</v>
      </c>
      <c r="G21" s="176">
        <v>2</v>
      </c>
      <c r="H21" s="176"/>
    </row>
    <row r="22" spans="1:8" ht="22.5" x14ac:dyDescent="0.25">
      <c r="A22" s="175" t="s">
        <v>765</v>
      </c>
      <c r="B22" s="176"/>
      <c r="C22" s="175" t="s">
        <v>764</v>
      </c>
      <c r="D22" s="178" t="s">
        <v>604</v>
      </c>
      <c r="E22" s="176">
        <v>2</v>
      </c>
      <c r="F22" s="176" t="s">
        <v>802</v>
      </c>
      <c r="G22" s="176">
        <v>3</v>
      </c>
      <c r="H22" s="176" t="s">
        <v>752</v>
      </c>
    </row>
  </sheetData>
  <mergeCells count="1">
    <mergeCell ref="A3:H3"/>
  </mergeCells>
  <pageMargins left="0.25" right="0.25" top="0.75" bottom="0.75" header="0.3" footer="0.3"/>
  <pageSetup paperSize="6" scale="59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sheetPr>
    <pageSetUpPr fitToPage="1"/>
  </sheetPr>
  <dimension ref="A1:AG24"/>
  <sheetViews>
    <sheetView workbookViewId="0">
      <selection activeCell="B1" sqref="B1"/>
    </sheetView>
  </sheetViews>
  <sheetFormatPr defaultRowHeight="15" x14ac:dyDescent="0.25"/>
  <cols>
    <col min="1" max="1" width="2.140625" style="62" bestFit="1" customWidth="1"/>
    <col min="2" max="2" width="21" style="63" bestFit="1" customWidth="1"/>
    <col min="3" max="3" width="4.5703125" style="62" hidden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9" width="4.5703125" customWidth="1"/>
    <col min="20" max="20" width="6.28515625" style="4" bestFit="1" customWidth="1"/>
    <col min="21" max="21" width="11.42578125" style="4" bestFit="1" customWidth="1"/>
    <col min="23" max="23" width="20.28515625" bestFit="1" customWidth="1"/>
  </cols>
  <sheetData>
    <row r="1" spans="1:27" s="10" customFormat="1" x14ac:dyDescent="0.3">
      <c r="A1" s="57" t="s">
        <v>711</v>
      </c>
      <c r="B1" s="58" t="s">
        <v>949</v>
      </c>
      <c r="C1" s="58" t="s">
        <v>712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241" t="s">
        <v>972</v>
      </c>
      <c r="O1" s="241"/>
      <c r="P1" s="241" t="s">
        <v>971</v>
      </c>
      <c r="Q1" s="241"/>
      <c r="R1" s="241" t="s">
        <v>970</v>
      </c>
      <c r="S1" s="241"/>
      <c r="T1" s="57" t="s">
        <v>950</v>
      </c>
      <c r="U1" s="57" t="s">
        <v>959</v>
      </c>
      <c r="W1" s="10" t="s">
        <v>606</v>
      </c>
      <c r="X1" s="10" t="s">
        <v>967</v>
      </c>
      <c r="Y1" s="10" t="s">
        <v>968</v>
      </c>
      <c r="Z1" s="10" t="s">
        <v>865</v>
      </c>
      <c r="AA1" s="10" t="s">
        <v>969</v>
      </c>
    </row>
    <row r="2" spans="1:27" ht="17.25" x14ac:dyDescent="0.35">
      <c r="A2" s="59"/>
      <c r="B2" s="60" t="s">
        <v>664</v>
      </c>
      <c r="C2" s="61"/>
      <c r="D2" s="56">
        <v>1.3374999999999999</v>
      </c>
      <c r="E2" s="56">
        <v>0.6</v>
      </c>
      <c r="F2" s="56">
        <v>1.80125</v>
      </c>
      <c r="G2" s="56">
        <v>1.5918965329999999</v>
      </c>
      <c r="H2" s="56">
        <v>2.9396532999999999E-2</v>
      </c>
      <c r="I2" s="56">
        <v>2.9525000000000001</v>
      </c>
      <c r="J2" s="56">
        <v>2.3075000000000001</v>
      </c>
      <c r="K2" s="56">
        <v>0.34129306599999998</v>
      </c>
      <c r="L2" s="56">
        <v>1.5825</v>
      </c>
      <c r="M2" s="56">
        <v>2.27</v>
      </c>
      <c r="N2" s="56">
        <v>1.7124999999999999</v>
      </c>
      <c r="O2" s="56">
        <v>1.95</v>
      </c>
      <c r="P2" s="56">
        <v>1.825</v>
      </c>
      <c r="Q2" s="56">
        <v>2.9668965329999999</v>
      </c>
      <c r="R2" s="56">
        <v>1.6875</v>
      </c>
      <c r="S2" s="56">
        <v>1.02</v>
      </c>
      <c r="T2" s="101">
        <f t="shared" ref="T2:T24" si="0">+IF(SUM(O2:S2)=0,0,AVERAGEIF(O2:S2,"&lt;&gt;0"))</f>
        <v>1.8898793065999999</v>
      </c>
      <c r="U2" s="101">
        <f t="shared" ref="U2:U24" si="1">AVERAGEIF(D2:T2,"&lt;&gt;0")</f>
        <v>1.6391536453882354</v>
      </c>
      <c r="W2" t="s">
        <v>660</v>
      </c>
      <c r="X2">
        <v>0.45</v>
      </c>
      <c r="Y2">
        <v>0.95499999999999996</v>
      </c>
      <c r="Z2">
        <v>1.355</v>
      </c>
      <c r="AA2">
        <v>0.98</v>
      </c>
    </row>
    <row r="3" spans="1:27" ht="17.25" x14ac:dyDescent="0.35">
      <c r="A3" s="59"/>
      <c r="B3" s="60" t="s">
        <v>673</v>
      </c>
      <c r="C3" s="61"/>
      <c r="D3" s="56">
        <v>2.085</v>
      </c>
      <c r="E3" s="56">
        <v>1.415</v>
      </c>
      <c r="F3" s="56">
        <v>2.9437500000000001</v>
      </c>
      <c r="G3" s="56">
        <v>-0.19500000000000001</v>
      </c>
      <c r="H3" s="56">
        <v>-0.115</v>
      </c>
      <c r="I3" s="56">
        <v>2.63</v>
      </c>
      <c r="J3" s="56">
        <v>0.59939653299999995</v>
      </c>
      <c r="K3" s="56">
        <v>1.8774999999999999</v>
      </c>
      <c r="L3" s="56">
        <v>2.3218965329999999</v>
      </c>
      <c r="M3" s="56">
        <v>2.1924999999999999</v>
      </c>
      <c r="N3" s="56">
        <v>0.53629306600000004</v>
      </c>
      <c r="O3" s="56">
        <v>1.38</v>
      </c>
      <c r="P3" s="56">
        <v>0.66</v>
      </c>
      <c r="Q3" s="56">
        <v>1.4175</v>
      </c>
      <c r="R3" s="56">
        <v>2.7374999999999998</v>
      </c>
      <c r="S3" s="56">
        <v>1.2349999999999901</v>
      </c>
      <c r="T3" s="101">
        <f t="shared" si="0"/>
        <v>1.4859999999999982</v>
      </c>
      <c r="U3" s="101">
        <f t="shared" si="1"/>
        <v>1.4827844783529402</v>
      </c>
      <c r="W3" t="s">
        <v>661</v>
      </c>
      <c r="X3">
        <v>0.78499999999999903</v>
      </c>
      <c r="Y3">
        <v>0.72759974397269001</v>
      </c>
      <c r="Z3">
        <v>1.48759974397269</v>
      </c>
      <c r="AA3">
        <v>0.36</v>
      </c>
    </row>
    <row r="4" spans="1:27" ht="17.25" x14ac:dyDescent="0.35">
      <c r="A4" s="59"/>
      <c r="B4" s="60" t="s">
        <v>662</v>
      </c>
      <c r="C4" s="61"/>
      <c r="D4" s="56">
        <v>-0.20060346700000001</v>
      </c>
      <c r="E4" s="56">
        <v>0.42939653300000002</v>
      </c>
      <c r="F4" s="56">
        <v>1.8674999999999999</v>
      </c>
      <c r="G4" s="56">
        <v>0.1</v>
      </c>
      <c r="H4" s="56">
        <v>0.18</v>
      </c>
      <c r="I4" s="56">
        <v>1.5275000000000001</v>
      </c>
      <c r="J4" s="56">
        <v>1.264396533</v>
      </c>
      <c r="K4" s="56">
        <v>0.63500000000000001</v>
      </c>
      <c r="L4" s="56">
        <v>0.97</v>
      </c>
      <c r="M4" s="56">
        <v>2.9396532999999999E-2</v>
      </c>
      <c r="N4" s="56">
        <v>0.25</v>
      </c>
      <c r="O4" s="56">
        <v>0.78</v>
      </c>
      <c r="P4" s="56">
        <v>1.3637930659999999</v>
      </c>
      <c r="Q4" s="56">
        <v>1.836896533</v>
      </c>
      <c r="R4" s="56">
        <v>2.0474999999999999</v>
      </c>
      <c r="S4" s="56">
        <v>0.43759974397269003</v>
      </c>
      <c r="T4" s="101">
        <f t="shared" si="0"/>
        <v>1.293157868594538</v>
      </c>
      <c r="U4" s="101">
        <f t="shared" si="1"/>
        <v>0.87126666726866042</v>
      </c>
      <c r="W4" t="s">
        <v>662</v>
      </c>
      <c r="X4">
        <v>1.36019948794538</v>
      </c>
      <c r="Y4">
        <v>1.8350997439726899</v>
      </c>
      <c r="Z4">
        <v>2.0474999999999999</v>
      </c>
      <c r="AA4">
        <v>0.43759974397269003</v>
      </c>
    </row>
    <row r="5" spans="1:27" ht="17.25" x14ac:dyDescent="0.35">
      <c r="A5" s="59"/>
      <c r="B5" s="60" t="s">
        <v>680</v>
      </c>
      <c r="C5" s="61"/>
      <c r="D5" s="56">
        <v>0</v>
      </c>
      <c r="E5" s="56">
        <v>0.63</v>
      </c>
      <c r="F5" s="56">
        <v>0.48</v>
      </c>
      <c r="G5" s="56">
        <v>0</v>
      </c>
      <c r="H5" s="56">
        <v>0.08</v>
      </c>
      <c r="I5" s="56">
        <v>0</v>
      </c>
      <c r="J5" s="56">
        <v>0.25</v>
      </c>
      <c r="K5" s="56">
        <v>0</v>
      </c>
      <c r="L5" s="56">
        <v>0</v>
      </c>
      <c r="M5" s="56">
        <v>0</v>
      </c>
      <c r="N5" s="56">
        <v>0</v>
      </c>
      <c r="O5" s="56">
        <v>1.2</v>
      </c>
      <c r="P5" s="56">
        <v>0</v>
      </c>
      <c r="Q5" s="56">
        <v>0</v>
      </c>
      <c r="R5" s="56">
        <v>0</v>
      </c>
      <c r="S5" s="56">
        <v>0</v>
      </c>
      <c r="T5" s="101">
        <f t="shared" si="0"/>
        <v>1.2</v>
      </c>
      <c r="U5" s="101">
        <f t="shared" si="1"/>
        <v>0.64</v>
      </c>
      <c r="W5" t="s">
        <v>663</v>
      </c>
      <c r="X5">
        <v>0.2</v>
      </c>
      <c r="Y5">
        <v>0.86</v>
      </c>
      <c r="Z5">
        <v>0.41</v>
      </c>
      <c r="AA5">
        <v>1.615</v>
      </c>
    </row>
    <row r="6" spans="1:27" ht="17.25" x14ac:dyDescent="0.35">
      <c r="A6" s="59"/>
      <c r="B6" s="60" t="s">
        <v>661</v>
      </c>
      <c r="C6" s="61"/>
      <c r="D6" s="56">
        <v>0</v>
      </c>
      <c r="E6" s="56">
        <v>0</v>
      </c>
      <c r="F6" s="56">
        <v>0.73499999999999999</v>
      </c>
      <c r="G6" s="56">
        <v>1.7424999999999999</v>
      </c>
      <c r="H6" s="56">
        <v>-0.17</v>
      </c>
      <c r="I6" s="56">
        <v>2.2949999999999999</v>
      </c>
      <c r="J6" s="56">
        <v>1.7424999999999999</v>
      </c>
      <c r="K6" s="56">
        <v>1.4968965329999999</v>
      </c>
      <c r="L6" s="56">
        <v>2.1225000000000001</v>
      </c>
      <c r="M6" s="56">
        <v>2.4275000000000002</v>
      </c>
      <c r="N6" s="56">
        <v>0.77</v>
      </c>
      <c r="O6" s="56">
        <v>1.7749999999999999</v>
      </c>
      <c r="P6" s="56">
        <v>0.78500000000000003</v>
      </c>
      <c r="Q6" s="56">
        <v>0.72939653299999996</v>
      </c>
      <c r="R6" s="56">
        <v>1.48759974397269</v>
      </c>
      <c r="S6" s="56">
        <v>0.36</v>
      </c>
      <c r="T6" s="101">
        <f t="shared" si="0"/>
        <v>1.0273992553945381</v>
      </c>
      <c r="U6" s="101">
        <f t="shared" si="1"/>
        <v>1.2884194710244821</v>
      </c>
      <c r="W6" t="s">
        <v>664</v>
      </c>
      <c r="X6">
        <v>1.825</v>
      </c>
      <c r="Y6">
        <v>2.96509974397269</v>
      </c>
      <c r="Z6">
        <v>1.6875</v>
      </c>
      <c r="AA6">
        <v>1.02</v>
      </c>
    </row>
    <row r="7" spans="1:27" ht="17.25" x14ac:dyDescent="0.35">
      <c r="A7" s="59"/>
      <c r="B7" s="60" t="s">
        <v>678</v>
      </c>
      <c r="C7" s="61"/>
      <c r="D7" s="56">
        <v>-0.7</v>
      </c>
      <c r="E7" s="56">
        <v>1.386896533</v>
      </c>
      <c r="F7" s="56">
        <v>0.36</v>
      </c>
      <c r="G7" s="56">
        <v>-0.05</v>
      </c>
      <c r="H7" s="56">
        <v>-0.3</v>
      </c>
      <c r="I7" s="56">
        <v>1.3925000000000001</v>
      </c>
      <c r="J7" s="56">
        <v>1.4850000000000001</v>
      </c>
      <c r="K7" s="56">
        <v>1.5862499999999999</v>
      </c>
      <c r="L7" s="56">
        <v>1.48</v>
      </c>
      <c r="M7" s="56">
        <v>1.69</v>
      </c>
      <c r="N7" s="56">
        <v>0.06</v>
      </c>
      <c r="O7" s="56">
        <v>1.5149999999999999</v>
      </c>
      <c r="P7" s="56">
        <v>0.255</v>
      </c>
      <c r="Q7" s="56">
        <v>-0.23499999999999999</v>
      </c>
      <c r="R7" s="56">
        <v>2.2400000000000002</v>
      </c>
      <c r="S7" s="56">
        <v>1.36</v>
      </c>
      <c r="T7" s="101">
        <f t="shared" si="0"/>
        <v>1.0270000000000001</v>
      </c>
      <c r="U7" s="101">
        <f t="shared" si="1"/>
        <v>0.85603803135294121</v>
      </c>
      <c r="W7" t="s">
        <v>665</v>
      </c>
      <c r="X7">
        <v>0.90500000000000003</v>
      </c>
      <c r="Y7">
        <v>9.7599743972690306E-2</v>
      </c>
      <c r="Z7">
        <v>0</v>
      </c>
      <c r="AA7">
        <v>0.12759974397269</v>
      </c>
    </row>
    <row r="8" spans="1:27" ht="17.25" x14ac:dyDescent="0.35">
      <c r="A8" s="59"/>
      <c r="B8" s="60" t="s">
        <v>671</v>
      </c>
      <c r="C8" s="61"/>
      <c r="D8" s="56">
        <v>-0.42</v>
      </c>
      <c r="E8" s="56">
        <v>2.0674999999999999</v>
      </c>
      <c r="F8" s="56">
        <v>0.38</v>
      </c>
      <c r="G8" s="56">
        <v>0.25</v>
      </c>
      <c r="H8" s="56">
        <v>0.13</v>
      </c>
      <c r="I8" s="56">
        <v>0.43</v>
      </c>
      <c r="J8" s="56">
        <v>0.18</v>
      </c>
      <c r="K8" s="56">
        <v>0.51</v>
      </c>
      <c r="L8" s="56">
        <v>1.3825000000000001</v>
      </c>
      <c r="M8" s="56">
        <v>1.5649999999999999</v>
      </c>
      <c r="N8" s="56">
        <v>0.63</v>
      </c>
      <c r="O8" s="56">
        <v>0.46</v>
      </c>
      <c r="P8" s="56">
        <v>1.1850000000000001</v>
      </c>
      <c r="Q8" s="56">
        <v>0</v>
      </c>
      <c r="R8" s="56">
        <v>0</v>
      </c>
      <c r="S8" s="56">
        <v>0.99</v>
      </c>
      <c r="T8" s="101">
        <f t="shared" si="0"/>
        <v>0.8783333333333333</v>
      </c>
      <c r="U8" s="101">
        <f t="shared" si="1"/>
        <v>0.7078888888888889</v>
      </c>
      <c r="W8" t="s">
        <v>666</v>
      </c>
      <c r="X8">
        <v>0.3</v>
      </c>
      <c r="Y8">
        <v>0.68</v>
      </c>
      <c r="Z8">
        <v>0.5</v>
      </c>
      <c r="AA8">
        <v>0.69</v>
      </c>
    </row>
    <row r="9" spans="1:27" ht="17.25" x14ac:dyDescent="0.35">
      <c r="A9" s="59"/>
      <c r="B9" s="60" t="s">
        <v>674</v>
      </c>
      <c r="C9" s="61"/>
      <c r="D9" s="56">
        <v>0.83250000000000002</v>
      </c>
      <c r="E9" s="56">
        <v>-0.23</v>
      </c>
      <c r="F9" s="56">
        <v>1.1599999999999999</v>
      </c>
      <c r="G9" s="56">
        <v>0.65</v>
      </c>
      <c r="H9" s="56">
        <v>0.56000000000000005</v>
      </c>
      <c r="I9" s="56">
        <v>1.0037930660000001</v>
      </c>
      <c r="J9" s="56">
        <v>0.25</v>
      </c>
      <c r="K9" s="56">
        <v>1.9325000000000001</v>
      </c>
      <c r="L9" s="56">
        <v>1.2549999999999999</v>
      </c>
      <c r="M9" s="56">
        <v>2.5099999999999998</v>
      </c>
      <c r="N9" s="56">
        <v>0.3</v>
      </c>
      <c r="O9" s="56">
        <v>1.1000000000000001</v>
      </c>
      <c r="P9" s="56">
        <v>1.064396533</v>
      </c>
      <c r="Q9" s="56">
        <v>0.64</v>
      </c>
      <c r="R9" s="56">
        <v>1.0875997439726901</v>
      </c>
      <c r="S9" s="56">
        <v>0.45999999999999902</v>
      </c>
      <c r="T9" s="101">
        <f t="shared" si="0"/>
        <v>0.87039925539453777</v>
      </c>
      <c r="U9" s="101">
        <f t="shared" si="1"/>
        <v>0.9085993293157193</v>
      </c>
      <c r="W9" t="s">
        <v>667</v>
      </c>
      <c r="X9">
        <v>0</v>
      </c>
      <c r="Y9">
        <v>1.0549999999999999</v>
      </c>
      <c r="Z9">
        <v>0.95499999999999996</v>
      </c>
      <c r="AA9">
        <v>0.41</v>
      </c>
    </row>
    <row r="10" spans="1:27" ht="17.25" x14ac:dyDescent="0.35">
      <c r="A10" s="59"/>
      <c r="B10" s="60" t="s">
        <v>670</v>
      </c>
      <c r="C10" s="61"/>
      <c r="D10" s="56">
        <v>0.80939653300000003</v>
      </c>
      <c r="E10" s="56">
        <v>7.9396533000000005E-2</v>
      </c>
      <c r="F10" s="56">
        <v>2.4396533000000001E-2</v>
      </c>
      <c r="G10" s="56">
        <v>0.70499999999999996</v>
      </c>
      <c r="H10" s="56">
        <v>-9.5603466999999998E-2</v>
      </c>
      <c r="I10" s="56">
        <v>0</v>
      </c>
      <c r="J10" s="56">
        <v>0</v>
      </c>
      <c r="K10" s="56">
        <v>-0.17499999999999999</v>
      </c>
      <c r="L10" s="56">
        <v>0.15</v>
      </c>
      <c r="M10" s="56">
        <v>1.939396533</v>
      </c>
      <c r="N10" s="56">
        <v>-0.2</v>
      </c>
      <c r="O10" s="56">
        <v>0.78500000000000003</v>
      </c>
      <c r="P10" s="56">
        <v>2.4396533000000001E-2</v>
      </c>
      <c r="Q10" s="56">
        <v>0</v>
      </c>
      <c r="R10" s="56">
        <v>0.18</v>
      </c>
      <c r="S10" s="56">
        <v>2.4649999999999999</v>
      </c>
      <c r="T10" s="101">
        <f t="shared" si="0"/>
        <v>0.86359913324999993</v>
      </c>
      <c r="U10" s="101">
        <f t="shared" si="1"/>
        <v>0.53964130937499999</v>
      </c>
      <c r="W10" t="s">
        <v>668</v>
      </c>
      <c r="X10">
        <v>0.82759974397268998</v>
      </c>
      <c r="Y10">
        <v>0.14759974397268999</v>
      </c>
      <c r="Z10">
        <v>0.95259974397268998</v>
      </c>
      <c r="AA10">
        <v>0.76</v>
      </c>
    </row>
    <row r="11" spans="1:27" ht="17.25" x14ac:dyDescent="0.35">
      <c r="A11" s="59"/>
      <c r="B11" s="60" t="s">
        <v>660</v>
      </c>
      <c r="C11" s="61"/>
      <c r="D11" s="56">
        <v>1.5125</v>
      </c>
      <c r="E11" s="56">
        <v>0.51</v>
      </c>
      <c r="F11" s="56">
        <v>0.91</v>
      </c>
      <c r="G11" s="56">
        <v>0.18</v>
      </c>
      <c r="H11" s="56">
        <v>-0.28999999999999998</v>
      </c>
      <c r="I11" s="56">
        <v>0</v>
      </c>
      <c r="J11" s="56">
        <v>0.98439653299999996</v>
      </c>
      <c r="K11" s="56">
        <v>0.22939653300000001</v>
      </c>
      <c r="L11" s="56">
        <v>0.36</v>
      </c>
      <c r="M11" s="56">
        <v>0.89439653299999999</v>
      </c>
      <c r="N11" s="56">
        <v>1.1625000000000001</v>
      </c>
      <c r="O11" s="56">
        <v>-0.17060346700000001</v>
      </c>
      <c r="P11" s="56">
        <v>0.45</v>
      </c>
      <c r="Q11" s="56">
        <v>0.95499999999999996</v>
      </c>
      <c r="R11" s="56">
        <v>1.355</v>
      </c>
      <c r="S11" s="56">
        <v>0.98</v>
      </c>
      <c r="T11" s="101">
        <f t="shared" si="0"/>
        <v>0.71387930659999999</v>
      </c>
      <c r="U11" s="101">
        <f t="shared" si="1"/>
        <v>0.67102908991249999</v>
      </c>
      <c r="W11" t="s">
        <v>669</v>
      </c>
      <c r="X11">
        <v>-2.4002560273095799E-3</v>
      </c>
      <c r="Y11">
        <v>0.38</v>
      </c>
      <c r="Z11">
        <v>0.68259974397268997</v>
      </c>
      <c r="AA11">
        <v>1.1100997439726901</v>
      </c>
    </row>
    <row r="12" spans="1:27" ht="17.25" x14ac:dyDescent="0.35">
      <c r="A12" s="59"/>
      <c r="B12" s="60" t="s">
        <v>667</v>
      </c>
      <c r="C12" s="61"/>
      <c r="D12" s="56">
        <v>0</v>
      </c>
      <c r="E12" s="56">
        <v>-0.15060346699999999</v>
      </c>
      <c r="F12" s="56">
        <v>0</v>
      </c>
      <c r="G12" s="56">
        <v>0.53</v>
      </c>
      <c r="H12" s="56">
        <v>0</v>
      </c>
      <c r="I12" s="56">
        <v>0</v>
      </c>
      <c r="J12" s="56">
        <v>2.29</v>
      </c>
      <c r="K12" s="56">
        <v>-0.05</v>
      </c>
      <c r="L12" s="56">
        <v>0.21</v>
      </c>
      <c r="M12" s="56">
        <v>0.5</v>
      </c>
      <c r="N12" s="56">
        <v>2.9396532999999999E-2</v>
      </c>
      <c r="O12" s="56">
        <v>0.36</v>
      </c>
      <c r="P12" s="56">
        <v>0</v>
      </c>
      <c r="Q12" s="56">
        <v>1.0549999999999999</v>
      </c>
      <c r="R12" s="56">
        <v>0.95499999999999996</v>
      </c>
      <c r="S12" s="56">
        <v>0.41</v>
      </c>
      <c r="T12" s="101">
        <f t="shared" si="0"/>
        <v>0.69500000000000006</v>
      </c>
      <c r="U12" s="101">
        <f t="shared" si="1"/>
        <v>0.56948275550000005</v>
      </c>
      <c r="W12" t="s">
        <v>670</v>
      </c>
      <c r="X12">
        <v>2.2599743972690399E-2</v>
      </c>
      <c r="Y12">
        <v>0</v>
      </c>
      <c r="Z12">
        <v>0.18</v>
      </c>
      <c r="AA12">
        <v>2.4649999999999999</v>
      </c>
    </row>
    <row r="13" spans="1:27" ht="17.25" x14ac:dyDescent="0.35">
      <c r="A13" s="59"/>
      <c r="B13" s="60" t="s">
        <v>679</v>
      </c>
      <c r="C13" s="61"/>
      <c r="D13" s="56">
        <v>0.26</v>
      </c>
      <c r="E13" s="56">
        <v>-0.01</v>
      </c>
      <c r="F13" s="56">
        <v>1.0425</v>
      </c>
      <c r="G13" s="56">
        <v>0.99250000000000005</v>
      </c>
      <c r="H13" s="56">
        <v>-0.56999999999999995</v>
      </c>
      <c r="I13" s="56">
        <v>1.6675</v>
      </c>
      <c r="J13" s="56">
        <v>0.66249999999999998</v>
      </c>
      <c r="K13" s="56">
        <v>-0.39</v>
      </c>
      <c r="L13" s="56">
        <v>1.251896533</v>
      </c>
      <c r="M13" s="56">
        <v>3.2949999999999999</v>
      </c>
      <c r="N13" s="56">
        <v>1.1499999999999999</v>
      </c>
      <c r="O13" s="56">
        <v>0.64</v>
      </c>
      <c r="P13" s="56">
        <v>0.53</v>
      </c>
      <c r="Q13" s="56">
        <v>1.314396533</v>
      </c>
      <c r="R13" s="56">
        <v>0.80500000000000005</v>
      </c>
      <c r="S13" s="56">
        <v>0.13</v>
      </c>
      <c r="T13" s="101">
        <f t="shared" si="0"/>
        <v>0.68387930659999996</v>
      </c>
      <c r="U13" s="101">
        <f t="shared" si="1"/>
        <v>0.79148072780000001</v>
      </c>
      <c r="W13" t="s">
        <v>671</v>
      </c>
      <c r="X13">
        <v>1.1850000000000001</v>
      </c>
      <c r="Y13">
        <v>0</v>
      </c>
      <c r="Z13">
        <v>0</v>
      </c>
      <c r="AA13">
        <v>0.99</v>
      </c>
    </row>
    <row r="14" spans="1:27" ht="17.25" x14ac:dyDescent="0.35">
      <c r="A14" s="59"/>
      <c r="B14" s="60" t="s">
        <v>676</v>
      </c>
      <c r="C14" s="61"/>
      <c r="D14" s="56">
        <v>-0.50060346700000002</v>
      </c>
      <c r="E14" s="56">
        <v>0.53439653300000001</v>
      </c>
      <c r="F14" s="56">
        <v>0</v>
      </c>
      <c r="G14" s="56">
        <v>0</v>
      </c>
      <c r="H14" s="56">
        <v>0.65500000000000003</v>
      </c>
      <c r="I14" s="56">
        <v>0.15</v>
      </c>
      <c r="J14" s="56">
        <v>1.0093965330000001</v>
      </c>
      <c r="K14" s="56">
        <v>0.9325</v>
      </c>
      <c r="L14" s="56">
        <v>0</v>
      </c>
      <c r="M14" s="56">
        <v>1.4850000000000001</v>
      </c>
      <c r="N14" s="56">
        <v>0.33</v>
      </c>
      <c r="O14" s="56">
        <v>0</v>
      </c>
      <c r="P14" s="56">
        <v>0.54</v>
      </c>
      <c r="Q14" s="56">
        <v>0.25</v>
      </c>
      <c r="R14" s="56">
        <v>0.18</v>
      </c>
      <c r="S14" s="56">
        <v>1.6625000000000001</v>
      </c>
      <c r="T14" s="101">
        <f t="shared" si="0"/>
        <v>0.65812500000000007</v>
      </c>
      <c r="U14" s="101">
        <f t="shared" si="1"/>
        <v>0.60663958453846156</v>
      </c>
      <c r="W14" t="s">
        <v>672</v>
      </c>
      <c r="X14">
        <v>9.7599743972690306E-2</v>
      </c>
      <c r="Y14">
        <v>0.1</v>
      </c>
      <c r="Z14">
        <v>0.86499999999999999</v>
      </c>
      <c r="AA14">
        <v>0.45759974397268999</v>
      </c>
    </row>
    <row r="15" spans="1:27" ht="17.25" x14ac:dyDescent="0.35">
      <c r="A15" s="59"/>
      <c r="B15" s="60" t="s">
        <v>669</v>
      </c>
      <c r="C15" s="61"/>
      <c r="D15" s="56">
        <v>-5.0603466999999999E-2</v>
      </c>
      <c r="E15" s="56">
        <v>0</v>
      </c>
      <c r="F15" s="56">
        <v>0.1</v>
      </c>
      <c r="G15" s="56">
        <v>-6.03467E-4</v>
      </c>
      <c r="H15" s="56">
        <v>0.2</v>
      </c>
      <c r="I15" s="56">
        <v>1.011896533</v>
      </c>
      <c r="J15" s="56">
        <v>0.66</v>
      </c>
      <c r="K15" s="56">
        <v>3.2500000000000001E-2</v>
      </c>
      <c r="L15" s="56">
        <v>2.4175</v>
      </c>
      <c r="M15" s="56">
        <v>1.099396533</v>
      </c>
      <c r="N15" s="56">
        <v>1.48</v>
      </c>
      <c r="O15" s="56">
        <v>1.04</v>
      </c>
      <c r="P15" s="56">
        <v>-6.03467E-4</v>
      </c>
      <c r="Q15" s="56">
        <v>0.38</v>
      </c>
      <c r="R15" s="56">
        <v>0.68259974397268997</v>
      </c>
      <c r="S15" s="56">
        <v>1.1100997439726901</v>
      </c>
      <c r="T15" s="101">
        <f t="shared" si="0"/>
        <v>0.64241920418907594</v>
      </c>
      <c r="U15" s="101">
        <f t="shared" si="1"/>
        <v>0.67528758482090356</v>
      </c>
      <c r="W15" t="s">
        <v>673</v>
      </c>
      <c r="X15">
        <v>0.66</v>
      </c>
      <c r="Y15">
        <v>1.4175</v>
      </c>
      <c r="Z15">
        <v>2.7374999999999998</v>
      </c>
      <c r="AA15">
        <v>1.2349999999999901</v>
      </c>
    </row>
    <row r="16" spans="1:27" ht="17.25" x14ac:dyDescent="0.35">
      <c r="A16" s="59"/>
      <c r="B16" s="60" t="s">
        <v>665</v>
      </c>
      <c r="C16" s="61"/>
      <c r="D16" s="56">
        <v>1.085</v>
      </c>
      <c r="E16" s="56">
        <v>0</v>
      </c>
      <c r="F16" s="56">
        <v>1.3325</v>
      </c>
      <c r="G16" s="56">
        <v>1.8125</v>
      </c>
      <c r="H16" s="56">
        <v>-0.32</v>
      </c>
      <c r="I16" s="56">
        <v>9.8793065999999999E-2</v>
      </c>
      <c r="J16" s="56">
        <v>0.45</v>
      </c>
      <c r="K16" s="56">
        <v>0</v>
      </c>
      <c r="L16" s="56">
        <v>0</v>
      </c>
      <c r="M16" s="56">
        <v>0</v>
      </c>
      <c r="N16" s="56">
        <v>0.7</v>
      </c>
      <c r="O16" s="56">
        <v>1.42</v>
      </c>
      <c r="P16" s="56">
        <v>0.90500000000000003</v>
      </c>
      <c r="Q16" s="56">
        <v>9.9396532999999995E-2</v>
      </c>
      <c r="R16" s="56">
        <v>0</v>
      </c>
      <c r="S16" s="56">
        <v>0.12759974397269</v>
      </c>
      <c r="T16" s="101">
        <f t="shared" si="0"/>
        <v>0.63799906924317262</v>
      </c>
      <c r="U16" s="101">
        <f t="shared" si="1"/>
        <v>0.6957323676846553</v>
      </c>
      <c r="W16" t="s">
        <v>674</v>
      </c>
      <c r="X16">
        <v>1.06259974397269</v>
      </c>
      <c r="Y16">
        <v>0.64</v>
      </c>
      <c r="Z16">
        <v>1.0875997439726901</v>
      </c>
      <c r="AA16">
        <v>0.45999999999999902</v>
      </c>
    </row>
    <row r="17" spans="1:33" ht="17.25" x14ac:dyDescent="0.35">
      <c r="A17" s="59"/>
      <c r="B17" s="60" t="s">
        <v>663</v>
      </c>
      <c r="C17" s="61"/>
      <c r="D17" s="56">
        <v>-0.25</v>
      </c>
      <c r="E17" s="56">
        <v>0.88500000000000001</v>
      </c>
      <c r="F17" s="56">
        <v>1.4075</v>
      </c>
      <c r="G17" s="56">
        <v>1.1325000000000001</v>
      </c>
      <c r="H17" s="56">
        <v>0.63500000000000001</v>
      </c>
      <c r="I17" s="56">
        <v>0.05</v>
      </c>
      <c r="J17" s="56">
        <v>1.405</v>
      </c>
      <c r="K17" s="56">
        <v>0.97064653300000003</v>
      </c>
      <c r="L17" s="56">
        <v>0.55000000000000004</v>
      </c>
      <c r="M17" s="56">
        <v>0.22939653300000001</v>
      </c>
      <c r="N17" s="56">
        <v>0.28000000000000003</v>
      </c>
      <c r="O17" s="56">
        <v>0.1</v>
      </c>
      <c r="P17" s="56">
        <v>0.2</v>
      </c>
      <c r="Q17" s="56">
        <v>0.86</v>
      </c>
      <c r="R17" s="56">
        <v>0.41</v>
      </c>
      <c r="S17" s="56">
        <v>1.615</v>
      </c>
      <c r="T17" s="101">
        <f t="shared" si="0"/>
        <v>0.63700000000000001</v>
      </c>
      <c r="U17" s="101">
        <f t="shared" si="1"/>
        <v>0.65394370976470595</v>
      </c>
      <c r="W17" t="s">
        <v>675</v>
      </c>
      <c r="X17">
        <v>1.41</v>
      </c>
      <c r="Y17">
        <v>0.17499999999999899</v>
      </c>
      <c r="Z17">
        <v>0.70519948794538101</v>
      </c>
      <c r="AA17">
        <v>0.27499999999999902</v>
      </c>
    </row>
    <row r="18" spans="1:33" ht="17.25" x14ac:dyDescent="0.35">
      <c r="A18" s="59"/>
      <c r="B18" s="60" t="s">
        <v>668</v>
      </c>
      <c r="C18" s="61"/>
      <c r="D18" s="56">
        <v>-0.52500000000000002</v>
      </c>
      <c r="E18" s="56">
        <v>2.9396532999999999E-2</v>
      </c>
      <c r="F18" s="56">
        <v>1.7675000000000001</v>
      </c>
      <c r="G18" s="56">
        <v>0.55689653299999997</v>
      </c>
      <c r="H18" s="56">
        <v>0.15</v>
      </c>
      <c r="I18" s="56">
        <v>0.4</v>
      </c>
      <c r="J18" s="56">
        <v>1.159396533</v>
      </c>
      <c r="K18" s="56">
        <v>1.2256465329999999</v>
      </c>
      <c r="L18" s="56">
        <v>1.0093965330000001</v>
      </c>
      <c r="M18" s="56">
        <v>1.105</v>
      </c>
      <c r="N18" s="56">
        <v>0.95499999999999996</v>
      </c>
      <c r="O18" s="56">
        <v>0.28499999999999998</v>
      </c>
      <c r="P18" s="56">
        <v>0.82939653300000005</v>
      </c>
      <c r="Q18" s="56">
        <v>0.149396533</v>
      </c>
      <c r="R18" s="56">
        <v>0.95259974397268998</v>
      </c>
      <c r="S18" s="56">
        <v>0.76</v>
      </c>
      <c r="T18" s="101">
        <f t="shared" si="0"/>
        <v>0.5952785619945381</v>
      </c>
      <c r="U18" s="101">
        <f t="shared" si="1"/>
        <v>0.67087670805689592</v>
      </c>
      <c r="W18" t="s">
        <v>676</v>
      </c>
      <c r="X18">
        <v>0.54</v>
      </c>
      <c r="Y18">
        <v>0.25</v>
      </c>
      <c r="Z18">
        <v>0.18</v>
      </c>
      <c r="AA18">
        <v>1.6625000000000001</v>
      </c>
      <c r="AC18" t="s">
        <v>944</v>
      </c>
      <c r="AD18">
        <v>0</v>
      </c>
      <c r="AE18">
        <v>0</v>
      </c>
      <c r="AF18">
        <v>0</v>
      </c>
      <c r="AG18">
        <v>0</v>
      </c>
    </row>
    <row r="19" spans="1:33" ht="17.25" x14ac:dyDescent="0.35">
      <c r="A19" s="59"/>
      <c r="B19" s="60" t="s">
        <v>675</v>
      </c>
      <c r="C19" s="61"/>
      <c r="D19" s="56">
        <v>-0.4</v>
      </c>
      <c r="E19" s="56">
        <v>0.6825</v>
      </c>
      <c r="F19" s="56">
        <v>-0.125</v>
      </c>
      <c r="G19" s="56">
        <v>0.48499999999999999</v>
      </c>
      <c r="H19" s="56">
        <v>-0.350603467</v>
      </c>
      <c r="I19" s="56">
        <v>0.154396533</v>
      </c>
      <c r="J19" s="56">
        <v>1.2350000000000001</v>
      </c>
      <c r="K19" s="56">
        <v>-0.14499999999999999</v>
      </c>
      <c r="L19" s="56">
        <v>1.06</v>
      </c>
      <c r="M19" s="56">
        <v>0.1</v>
      </c>
      <c r="N19" s="56">
        <v>0.44</v>
      </c>
      <c r="O19" s="56">
        <v>0.30499999999999999</v>
      </c>
      <c r="P19" s="56">
        <v>1.41</v>
      </c>
      <c r="Q19" s="56">
        <v>0.17499999999999999</v>
      </c>
      <c r="R19" s="56">
        <v>0.70519948794538101</v>
      </c>
      <c r="S19" s="56">
        <v>0.27499999999999902</v>
      </c>
      <c r="T19" s="101">
        <f t="shared" si="0"/>
        <v>0.57403989758907603</v>
      </c>
      <c r="U19" s="101">
        <f t="shared" si="1"/>
        <v>0.38709014420790916</v>
      </c>
      <c r="W19" t="s">
        <v>677</v>
      </c>
      <c r="X19">
        <v>0</v>
      </c>
      <c r="Y19">
        <v>0</v>
      </c>
      <c r="Z19">
        <v>0</v>
      </c>
      <c r="AA19">
        <v>0</v>
      </c>
      <c r="AC19" t="s">
        <v>942</v>
      </c>
      <c r="AD19">
        <v>0</v>
      </c>
      <c r="AE19">
        <v>0</v>
      </c>
      <c r="AF19">
        <v>0</v>
      </c>
      <c r="AG19">
        <v>0</v>
      </c>
    </row>
    <row r="20" spans="1:33" ht="17.25" x14ac:dyDescent="0.35">
      <c r="A20" s="59"/>
      <c r="B20" s="60" t="s">
        <v>666</v>
      </c>
      <c r="C20" s="61"/>
      <c r="D20" s="56">
        <v>0</v>
      </c>
      <c r="E20" s="56">
        <v>0.25</v>
      </c>
      <c r="F20" s="56">
        <v>0</v>
      </c>
      <c r="G20" s="56">
        <v>0.18</v>
      </c>
      <c r="H20" s="56">
        <v>0</v>
      </c>
      <c r="I20" s="56">
        <v>-0.25060346700000002</v>
      </c>
      <c r="J20" s="56">
        <v>0</v>
      </c>
      <c r="K20" s="56">
        <v>0</v>
      </c>
      <c r="L20" s="56">
        <v>0</v>
      </c>
      <c r="M20" s="56">
        <v>0.95499999999999996</v>
      </c>
      <c r="N20" s="56">
        <v>0</v>
      </c>
      <c r="O20" s="56">
        <v>0</v>
      </c>
      <c r="P20" s="56">
        <v>0.3</v>
      </c>
      <c r="Q20" s="56">
        <v>0.68</v>
      </c>
      <c r="R20" s="56">
        <v>0.5</v>
      </c>
      <c r="S20" s="56">
        <v>0.69</v>
      </c>
      <c r="T20" s="101">
        <f t="shared" si="0"/>
        <v>0.54249999999999998</v>
      </c>
      <c r="U20" s="101">
        <f t="shared" si="1"/>
        <v>0.4274329481111111</v>
      </c>
      <c r="W20" t="s">
        <v>678</v>
      </c>
      <c r="X20">
        <v>0.25499999999999901</v>
      </c>
      <c r="Y20">
        <v>-0.23499999999999899</v>
      </c>
      <c r="Z20">
        <v>2.2400000000000002</v>
      </c>
      <c r="AA20">
        <v>1.36</v>
      </c>
      <c r="AC20" t="s">
        <v>943</v>
      </c>
      <c r="AD20">
        <v>0</v>
      </c>
      <c r="AE20">
        <v>0</v>
      </c>
      <c r="AF20">
        <v>0</v>
      </c>
      <c r="AG20">
        <v>0</v>
      </c>
    </row>
    <row r="21" spans="1:33" ht="17.25" x14ac:dyDescent="0.35">
      <c r="A21" s="59"/>
      <c r="B21" s="60" t="s">
        <v>672</v>
      </c>
      <c r="C21" s="61"/>
      <c r="D21" s="56">
        <v>-0.55060346699999996</v>
      </c>
      <c r="E21" s="56">
        <v>-0.701206934</v>
      </c>
      <c r="F21" s="56">
        <v>-0.19181040199999999</v>
      </c>
      <c r="G21" s="56">
        <v>0.48</v>
      </c>
      <c r="H21" s="56">
        <v>0.75439653299999998</v>
      </c>
      <c r="I21" s="56">
        <v>-5.0603466999999999E-2</v>
      </c>
      <c r="J21" s="56">
        <v>-6.03467E-4</v>
      </c>
      <c r="K21" s="56">
        <v>1.3050430660000001</v>
      </c>
      <c r="L21" s="56">
        <v>0.18</v>
      </c>
      <c r="M21" s="56">
        <v>0.8</v>
      </c>
      <c r="N21" s="56">
        <v>0.30939653299999997</v>
      </c>
      <c r="O21" s="56">
        <v>-0.12060346700000001</v>
      </c>
      <c r="P21" s="56">
        <v>9.9396532999999995E-2</v>
      </c>
      <c r="Q21" s="56">
        <v>0.1</v>
      </c>
      <c r="R21" s="56">
        <v>0.86499999999999999</v>
      </c>
      <c r="S21" s="56">
        <v>0.45759974397268999</v>
      </c>
      <c r="T21" s="101">
        <f t="shared" si="0"/>
        <v>0.28027856199453799</v>
      </c>
      <c r="U21" s="101">
        <f t="shared" si="1"/>
        <v>0.23621645688042517</v>
      </c>
      <c r="W21" t="s">
        <v>679</v>
      </c>
      <c r="X21">
        <v>0.53</v>
      </c>
      <c r="Y21">
        <v>1.31259974397269</v>
      </c>
      <c r="Z21">
        <v>0.80500000000000005</v>
      </c>
      <c r="AA21">
        <v>0.13</v>
      </c>
    </row>
    <row r="22" spans="1:33" ht="17.25" x14ac:dyDescent="0.35">
      <c r="A22" s="59"/>
      <c r="B22" s="60" t="s">
        <v>682</v>
      </c>
      <c r="C22" s="61"/>
      <c r="D22" s="56">
        <v>0.149396533</v>
      </c>
      <c r="E22" s="56">
        <v>0.43</v>
      </c>
      <c r="F22" s="56">
        <v>0.1</v>
      </c>
      <c r="G22" s="56">
        <v>0.55500000000000005</v>
      </c>
      <c r="H22" s="56">
        <v>0.2</v>
      </c>
      <c r="I22" s="56">
        <v>0.34879306599999998</v>
      </c>
      <c r="J22" s="56">
        <v>9.9396532999999995E-2</v>
      </c>
      <c r="K22" s="56">
        <v>1.4212499999999999</v>
      </c>
      <c r="L22" s="56">
        <v>0.35</v>
      </c>
      <c r="M22" s="56">
        <v>1.828793066</v>
      </c>
      <c r="N22" s="56">
        <v>0.35</v>
      </c>
      <c r="O22" s="56">
        <v>-0.29120693399999997</v>
      </c>
      <c r="P22" s="56">
        <v>0</v>
      </c>
      <c r="Q22" s="56">
        <v>0.51</v>
      </c>
      <c r="R22" s="56">
        <v>0.42999999999999899</v>
      </c>
      <c r="S22" s="56">
        <v>0</v>
      </c>
      <c r="T22" s="101">
        <f t="shared" si="0"/>
        <v>0.21626435533333299</v>
      </c>
      <c r="U22" s="101">
        <f t="shared" si="1"/>
        <v>0.44651244128888873</v>
      </c>
      <c r="W22" t="s">
        <v>680</v>
      </c>
      <c r="X22">
        <v>0</v>
      </c>
      <c r="Y22">
        <v>0</v>
      </c>
      <c r="Z22">
        <v>0</v>
      </c>
      <c r="AA22">
        <v>0</v>
      </c>
    </row>
    <row r="23" spans="1:33" ht="17.25" x14ac:dyDescent="0.35">
      <c r="A23" s="59"/>
      <c r="B23" s="60" t="s">
        <v>677</v>
      </c>
      <c r="C23" s="61"/>
      <c r="D23" s="56">
        <v>-0.20060346700000001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101">
        <f t="shared" si="0"/>
        <v>0</v>
      </c>
      <c r="U23" s="101">
        <f t="shared" si="1"/>
        <v>-0.20060346700000001</v>
      </c>
      <c r="W23" t="s">
        <v>681</v>
      </c>
      <c r="X23">
        <v>0</v>
      </c>
      <c r="Y23">
        <v>0</v>
      </c>
      <c r="Z23">
        <v>0</v>
      </c>
      <c r="AA23">
        <v>0</v>
      </c>
    </row>
    <row r="24" spans="1:33" ht="17.25" x14ac:dyDescent="0.35">
      <c r="A24" s="59"/>
      <c r="B24" s="60" t="s">
        <v>681</v>
      </c>
      <c r="C24" s="61"/>
      <c r="D24" s="56">
        <v>0</v>
      </c>
      <c r="E24" s="56">
        <v>0.42499999999999999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101">
        <f t="shared" si="0"/>
        <v>0</v>
      </c>
      <c r="U24" s="101">
        <f t="shared" si="1"/>
        <v>0.42499999999999999</v>
      </c>
      <c r="W24" t="s">
        <v>682</v>
      </c>
      <c r="X24">
        <v>0</v>
      </c>
      <c r="Y24">
        <v>0.51</v>
      </c>
      <c r="Z24">
        <v>0.42999999999999899</v>
      </c>
      <c r="AA24">
        <v>0</v>
      </c>
    </row>
  </sheetData>
  <sortState xmlns:xlrd2="http://schemas.microsoft.com/office/spreadsheetml/2017/richdata2" ref="B2:U24">
    <sortCondition descending="1" ref="T2:T24"/>
  </sortState>
  <mergeCells count="3">
    <mergeCell ref="N1:O1"/>
    <mergeCell ref="P1:Q1"/>
    <mergeCell ref="R1:S1"/>
  </mergeCells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16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U24">
    <cfRule type="cellIs" dxfId="15" priority="16" operator="equal">
      <formula>0</formula>
    </cfRule>
  </conditionalFormatting>
  <conditionalFormatting sqref="D2:S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T2:T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T1:U1">
    <cfRule type="cellIs" dxfId="14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U2:U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25" right="0.25" top="0.75" bottom="0.75" header="0.3" footer="0.3"/>
  <pageSetup scale="43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sheetPr>
    <pageSetUpPr fitToPage="1"/>
  </sheetPr>
  <dimension ref="A1:AD31"/>
  <sheetViews>
    <sheetView workbookViewId="0">
      <selection activeCell="F28" sqref="F28"/>
    </sheetView>
  </sheetViews>
  <sheetFormatPr defaultRowHeight="15" x14ac:dyDescent="0.25"/>
  <cols>
    <col min="1" max="1" width="5.140625" style="50" bestFit="1" customWidth="1"/>
    <col min="2" max="2" width="4.7109375" style="50" bestFit="1" customWidth="1"/>
    <col min="3" max="3" width="5" style="50" customWidth="1"/>
    <col min="4" max="4" width="15.42578125" style="74" bestFit="1" customWidth="1"/>
    <col min="5" max="5" width="4.42578125" style="50" customWidth="1"/>
    <col min="6" max="6" width="7" style="50" bestFit="1" customWidth="1"/>
    <col min="7" max="8" width="5.140625" style="50" bestFit="1" customWidth="1"/>
    <col min="9" max="9" width="5.5703125" style="50" bestFit="1" customWidth="1"/>
    <col min="10" max="10" width="7.5703125" style="50" bestFit="1" customWidth="1"/>
    <col min="11" max="12" width="4.28515625" style="50" bestFit="1" customWidth="1"/>
    <col min="13" max="13" width="4.85546875" style="50" bestFit="1" customWidth="1"/>
    <col min="14" max="14" width="9.85546875" style="50" bestFit="1" customWidth="1"/>
    <col min="15" max="15" width="16.5703125" style="17" bestFit="1" customWidth="1"/>
    <col min="16" max="16" width="24.42578125" style="17" bestFit="1" customWidth="1"/>
    <col min="20" max="20" width="10.28515625" bestFit="1" customWidth="1"/>
    <col min="23" max="23" width="13.85546875" style="17" bestFit="1" customWidth="1"/>
    <col min="24" max="25" width="9.140625" style="50"/>
    <col min="26" max="30" width="9.28515625" bestFit="1" customWidth="1"/>
  </cols>
  <sheetData>
    <row r="1" spans="1:30" ht="17.25" x14ac:dyDescent="0.35">
      <c r="A1" s="125" t="s">
        <v>954</v>
      </c>
      <c r="B1" s="125" t="s">
        <v>0</v>
      </c>
      <c r="C1" s="125" t="s">
        <v>599</v>
      </c>
      <c r="D1" s="126" t="s">
        <v>1</v>
      </c>
      <c r="E1" s="125" t="s">
        <v>602</v>
      </c>
      <c r="F1" s="125" t="s">
        <v>778</v>
      </c>
      <c r="G1" s="125" t="s">
        <v>780</v>
      </c>
      <c r="H1" s="219" t="s">
        <v>783</v>
      </c>
      <c r="I1" s="125" t="s">
        <v>779</v>
      </c>
      <c r="J1" s="125" t="s">
        <v>827</v>
      </c>
      <c r="K1" s="125" t="s">
        <v>2</v>
      </c>
      <c r="L1" s="125" t="s">
        <v>3</v>
      </c>
      <c r="M1" s="125" t="s">
        <v>4</v>
      </c>
      <c r="N1" s="125" t="s">
        <v>5</v>
      </c>
      <c r="O1" s="126" t="s">
        <v>6</v>
      </c>
      <c r="P1" s="126" t="s">
        <v>7</v>
      </c>
      <c r="Q1" s="126" t="s">
        <v>8</v>
      </c>
      <c r="R1" s="125" t="s">
        <v>716</v>
      </c>
      <c r="S1" s="125" t="s">
        <v>719</v>
      </c>
      <c r="T1" s="126" t="s">
        <v>937</v>
      </c>
      <c r="W1"/>
      <c r="X1"/>
      <c r="Y1"/>
    </row>
    <row r="2" spans="1:30" s="139" customFormat="1" ht="12.75" x14ac:dyDescent="0.25">
      <c r="A2" s="166" t="s">
        <v>602</v>
      </c>
      <c r="B2" s="166" t="s">
        <v>172</v>
      </c>
      <c r="C2" s="166" t="s">
        <v>602</v>
      </c>
      <c r="D2" s="167" t="s">
        <v>491</v>
      </c>
      <c r="E2" s="200" t="s">
        <v>964</v>
      </c>
      <c r="F2" s="156"/>
      <c r="G2" s="156"/>
      <c r="H2" s="156"/>
      <c r="I2" s="156"/>
      <c r="J2" s="172"/>
      <c r="K2" s="166" t="s">
        <v>34</v>
      </c>
      <c r="L2" s="166" t="s">
        <v>12</v>
      </c>
      <c r="M2" s="168" t="s">
        <v>492</v>
      </c>
      <c r="N2" s="166" t="s">
        <v>493</v>
      </c>
      <c r="O2" s="169" t="s">
        <v>494</v>
      </c>
      <c r="P2" s="169" t="s">
        <v>495</v>
      </c>
      <c r="Q2" s="169" t="s">
        <v>496</v>
      </c>
      <c r="R2" s="166" t="s">
        <v>717</v>
      </c>
      <c r="S2" s="166" t="s">
        <v>717</v>
      </c>
      <c r="T2" s="136" t="str">
        <f>RIGHT(Table_0__3[[#This Row],[Name]], LEN(Table_0__3[[#This Row],[Name]]) - FIND(",", Table_0__3[[#This Row],[Name]]) - 1) &amp; " " &amp; LEFT(Table_0__3[[#This Row],[Name]], FIND(",", Table_0__3[[#This Row],[Name]]) - 1)</f>
        <v>Trey Augustine</v>
      </c>
      <c r="W2" s="139" t="s">
        <v>610</v>
      </c>
      <c r="X2" s="139">
        <v>0.78513791968400204</v>
      </c>
      <c r="Y2" s="139">
        <v>1.2755292072025937</v>
      </c>
      <c r="AD2" s="159"/>
    </row>
    <row r="3" spans="1:30" s="17" customFormat="1" ht="12.75" x14ac:dyDescent="0.25">
      <c r="A3" s="78" t="s">
        <v>600</v>
      </c>
      <c r="B3" s="78" t="s">
        <v>53</v>
      </c>
      <c r="C3" s="78" t="s">
        <v>600</v>
      </c>
      <c r="D3" s="79" t="s">
        <v>404</v>
      </c>
      <c r="E3" s="143">
        <v>3</v>
      </c>
      <c r="F3" s="143">
        <v>3</v>
      </c>
      <c r="G3" s="143">
        <v>6</v>
      </c>
      <c r="H3" s="143">
        <v>2</v>
      </c>
      <c r="I3" s="143">
        <v>14</v>
      </c>
      <c r="J3" s="171">
        <v>0.6792750663315178</v>
      </c>
      <c r="K3" s="78" t="s">
        <v>34</v>
      </c>
      <c r="L3" s="78" t="s">
        <v>12</v>
      </c>
      <c r="M3" s="31" t="s">
        <v>95</v>
      </c>
      <c r="N3" s="78" t="s">
        <v>405</v>
      </c>
      <c r="O3" s="82" t="s">
        <v>406</v>
      </c>
      <c r="P3" s="82" t="s">
        <v>177</v>
      </c>
      <c r="Q3" s="82"/>
      <c r="R3" s="78"/>
      <c r="S3" s="78" t="s">
        <v>717</v>
      </c>
      <c r="T3" s="82" t="str">
        <f>RIGHT(Table_0__3[[#This Row],[Name]], LEN(Table_0__3[[#This Row],[Name]]) - FIND(",", Table_0__3[[#This Row],[Name]]) - 1) &amp; " " &amp; LEFT(Table_0__3[[#This Row],[Name]], FIND(",", Table_0__3[[#This Row],[Name]]) - 1)</f>
        <v>Patrick Geary</v>
      </c>
      <c r="W3" s="17" t="s">
        <v>611</v>
      </c>
      <c r="X3" s="17">
        <v>0.4537643552044473</v>
      </c>
      <c r="Y3" s="17">
        <v>0.43811267594595449</v>
      </c>
      <c r="AD3" s="145"/>
    </row>
    <row r="4" spans="1:30" s="150" customFormat="1" ht="12.75" x14ac:dyDescent="0.25">
      <c r="A4" s="78" t="s">
        <v>600</v>
      </c>
      <c r="B4" s="78" t="s">
        <v>46</v>
      </c>
      <c r="C4" s="78" t="s">
        <v>600</v>
      </c>
      <c r="D4" s="79" t="s">
        <v>411</v>
      </c>
      <c r="E4" s="143">
        <v>1</v>
      </c>
      <c r="F4" s="143">
        <v>1</v>
      </c>
      <c r="G4" s="143">
        <v>2</v>
      </c>
      <c r="H4" s="143">
        <v>2</v>
      </c>
      <c r="I4" s="143">
        <v>6</v>
      </c>
      <c r="J4" s="171">
        <v>0.45116994263143073</v>
      </c>
      <c r="K4" s="78" t="s">
        <v>41</v>
      </c>
      <c r="L4" s="78" t="s">
        <v>412</v>
      </c>
      <c r="M4" s="31" t="s">
        <v>13</v>
      </c>
      <c r="N4" s="78" t="s">
        <v>413</v>
      </c>
      <c r="O4" s="82" t="s">
        <v>414</v>
      </c>
      <c r="P4" s="82" t="s">
        <v>415</v>
      </c>
      <c r="Q4" s="82"/>
      <c r="R4" s="152"/>
      <c r="S4" s="152"/>
      <c r="T4" s="137" t="str">
        <f>RIGHT(Table_0__3[[#This Row],[Name]], LEN(Table_0__3[[#This Row],[Name]]) - FIND(",", Table_0__3[[#This Row],[Name]]) - 1) &amp; " " &amp; LEFT(Table_0__3[[#This Row],[Name]], FIND(",", Table_0__3[[#This Row],[Name]]) - 1)</f>
        <v>Viktor Hurtig</v>
      </c>
      <c r="V4" s="17"/>
      <c r="W4" s="17" t="s">
        <v>612</v>
      </c>
      <c r="X4" s="17">
        <v>0.90687930656133398</v>
      </c>
      <c r="Y4" s="17">
        <v>0.88834290346963107</v>
      </c>
      <c r="Z4" s="17"/>
      <c r="AA4" s="17"/>
      <c r="AB4" s="17"/>
      <c r="AC4" s="17"/>
      <c r="AD4" s="144"/>
    </row>
    <row r="5" spans="1:30" s="17" customFormat="1" ht="12.75" x14ac:dyDescent="0.25">
      <c r="A5" s="78" t="s">
        <v>600</v>
      </c>
      <c r="B5" s="78" t="s">
        <v>9</v>
      </c>
      <c r="C5" s="78" t="s">
        <v>600</v>
      </c>
      <c r="D5" s="79" t="s">
        <v>420</v>
      </c>
      <c r="E5" s="143">
        <v>6</v>
      </c>
      <c r="F5" s="143">
        <v>8</v>
      </c>
      <c r="G5" s="143">
        <v>14</v>
      </c>
      <c r="H5" s="143">
        <v>12</v>
      </c>
      <c r="I5" s="143">
        <v>4</v>
      </c>
      <c r="J5" s="171">
        <v>1.1667385036451856</v>
      </c>
      <c r="K5" s="78" t="s">
        <v>11</v>
      </c>
      <c r="L5" s="78" t="s">
        <v>102</v>
      </c>
      <c r="M5" s="31" t="s">
        <v>95</v>
      </c>
      <c r="N5" s="78" t="s">
        <v>421</v>
      </c>
      <c r="O5" s="82" t="s">
        <v>422</v>
      </c>
      <c r="P5" s="82" t="s">
        <v>423</v>
      </c>
      <c r="Q5" s="82"/>
      <c r="R5" s="78"/>
      <c r="S5" s="78"/>
      <c r="T5" s="82" t="str">
        <f>RIGHT(Table_0__3[[#This Row],[Name]], LEN(Table_0__3[[#This Row],[Name]]) - FIND(",", Table_0__3[[#This Row],[Name]]) - 1) &amp; " " &amp; LEFT(Table_0__3[[#This Row],[Name]], FIND(",", Table_0__3[[#This Row],[Name]]) - 1)</f>
        <v>Nash Nienhuis</v>
      </c>
      <c r="W5" s="17" t="s">
        <v>613</v>
      </c>
      <c r="X5" s="17">
        <v>1.2632866332016675</v>
      </c>
      <c r="Y5" s="17">
        <v>0.67634337740472528</v>
      </c>
      <c r="AD5" s="144"/>
    </row>
    <row r="6" spans="1:30" s="17" customFormat="1" ht="12.75" x14ac:dyDescent="0.25">
      <c r="A6" s="78" t="s">
        <v>600</v>
      </c>
      <c r="B6" s="78" t="s">
        <v>17</v>
      </c>
      <c r="C6" s="78" t="s">
        <v>600</v>
      </c>
      <c r="D6" s="79" t="s">
        <v>416</v>
      </c>
      <c r="E6" s="143">
        <v>5</v>
      </c>
      <c r="F6" s="143">
        <v>13</v>
      </c>
      <c r="G6" s="143">
        <v>18</v>
      </c>
      <c r="H6" s="143">
        <v>16</v>
      </c>
      <c r="I6" s="143">
        <v>14</v>
      </c>
      <c r="J6" s="171">
        <v>1.2755292072025937</v>
      </c>
      <c r="K6" s="78" t="s">
        <v>34</v>
      </c>
      <c r="L6" s="78" t="s">
        <v>19</v>
      </c>
      <c r="M6" s="31" t="s">
        <v>42</v>
      </c>
      <c r="N6" s="78" t="s">
        <v>417</v>
      </c>
      <c r="O6" s="82" t="s">
        <v>418</v>
      </c>
      <c r="P6" s="82" t="s">
        <v>419</v>
      </c>
      <c r="Q6" s="82"/>
      <c r="R6" s="78"/>
      <c r="S6" s="78"/>
      <c r="T6" s="82" t="str">
        <f>RIGHT(Table_0__3[[#This Row],[Name]], LEN(Table_0__3[[#This Row],[Name]]) - FIND(",", Table_0__3[[#This Row],[Name]]) - 1) &amp; " " &amp; LEFT(Table_0__3[[#This Row],[Name]], FIND(",", Table_0__3[[#This Row],[Name]]) - 1)</f>
        <v>Artyom Levshunov</v>
      </c>
      <c r="W6" s="17" t="s">
        <v>614</v>
      </c>
      <c r="X6" s="17">
        <v>0</v>
      </c>
      <c r="Y6" s="17">
        <v>0.13</v>
      </c>
      <c r="AD6" s="145"/>
    </row>
    <row r="7" spans="1:30" s="17" customFormat="1" ht="12.75" x14ac:dyDescent="0.25">
      <c r="A7" s="78" t="s">
        <v>600</v>
      </c>
      <c r="B7" s="78" t="s">
        <v>32</v>
      </c>
      <c r="C7" s="78" t="s">
        <v>600</v>
      </c>
      <c r="D7" s="79" t="s">
        <v>424</v>
      </c>
      <c r="E7" s="143">
        <v>0</v>
      </c>
      <c r="F7" s="143">
        <v>3</v>
      </c>
      <c r="G7" s="143">
        <v>3</v>
      </c>
      <c r="H7" s="143">
        <v>5</v>
      </c>
      <c r="I7" s="143">
        <v>13</v>
      </c>
      <c r="J7" s="171">
        <v>0.43811267594595449</v>
      </c>
      <c r="K7" s="78" t="s">
        <v>34</v>
      </c>
      <c r="L7" s="78" t="s">
        <v>27</v>
      </c>
      <c r="M7" s="31" t="s">
        <v>425</v>
      </c>
      <c r="N7" s="78" t="s">
        <v>426</v>
      </c>
      <c r="O7" s="82" t="s">
        <v>427</v>
      </c>
      <c r="P7" s="82" t="s">
        <v>419</v>
      </c>
      <c r="Q7" s="82"/>
      <c r="R7" s="78"/>
      <c r="S7" s="78"/>
      <c r="T7" s="82" t="str">
        <f>RIGHT(Table_0__3[[#This Row],[Name]], LEN(Table_0__3[[#This Row],[Name]]) - FIND(",", Table_0__3[[#This Row],[Name]]) - 1) &amp; " " &amp; LEFT(Table_0__3[[#This Row],[Name]], FIND(",", Table_0__3[[#This Row],[Name]]) - 1)</f>
        <v>Austin Oravetz</v>
      </c>
      <c r="W7" s="17" t="s">
        <v>615</v>
      </c>
      <c r="X7" s="17">
        <v>0.90187930656133397</v>
      </c>
      <c r="Y7" s="17">
        <v>1.0182662814229628</v>
      </c>
      <c r="AD7" s="145"/>
    </row>
    <row r="8" spans="1:30" s="17" customFormat="1" ht="12.75" x14ac:dyDescent="0.25">
      <c r="A8" s="83" t="s">
        <v>600</v>
      </c>
      <c r="B8" s="83" t="s">
        <v>136</v>
      </c>
      <c r="C8" s="83" t="s">
        <v>600</v>
      </c>
      <c r="D8" s="151" t="s">
        <v>407</v>
      </c>
      <c r="E8" s="143">
        <v>1</v>
      </c>
      <c r="F8" s="143">
        <v>2</v>
      </c>
      <c r="G8" s="143">
        <v>3</v>
      </c>
      <c r="H8" s="143">
        <v>6</v>
      </c>
      <c r="I8" s="143">
        <v>27</v>
      </c>
      <c r="J8" s="171">
        <v>0.67634337740472528</v>
      </c>
      <c r="K8" s="83" t="s">
        <v>101</v>
      </c>
      <c r="L8" s="83" t="s">
        <v>12</v>
      </c>
      <c r="M8" s="84" t="s">
        <v>149</v>
      </c>
      <c r="N8" s="83" t="s">
        <v>408</v>
      </c>
      <c r="O8" s="85" t="s">
        <v>409</v>
      </c>
      <c r="P8" s="85" t="s">
        <v>177</v>
      </c>
      <c r="Q8" s="85" t="s">
        <v>410</v>
      </c>
      <c r="R8" s="83"/>
      <c r="S8" s="83"/>
      <c r="T8" s="82" t="str">
        <f>RIGHT(Table_0__3[[#This Row],[Name]], LEN(Table_0__3[[#This Row],[Name]]) - FIND(",", Table_0__3[[#This Row],[Name]]) - 1) &amp; " " &amp; LEFT(Table_0__3[[#This Row],[Name]], FIND(",", Table_0__3[[#This Row],[Name]]) - 1)</f>
        <v>David Gucciardi</v>
      </c>
      <c r="W8" s="17" t="s">
        <v>616</v>
      </c>
      <c r="X8" s="17">
        <v>0.6</v>
      </c>
      <c r="Y8" s="17">
        <v>0.32500000000000001</v>
      </c>
      <c r="AD8" s="145"/>
    </row>
    <row r="9" spans="1:30" s="139" customFormat="1" ht="12.75" x14ac:dyDescent="0.25">
      <c r="A9" s="153" t="s">
        <v>600</v>
      </c>
      <c r="B9" s="153" t="s">
        <v>130</v>
      </c>
      <c r="C9" s="153" t="s">
        <v>600</v>
      </c>
      <c r="D9" s="154" t="s">
        <v>428</v>
      </c>
      <c r="E9" s="156">
        <v>1</v>
      </c>
      <c r="F9" s="156">
        <v>4</v>
      </c>
      <c r="G9" s="156">
        <v>5</v>
      </c>
      <c r="H9" s="156">
        <v>2</v>
      </c>
      <c r="I9" s="156">
        <v>6</v>
      </c>
      <c r="J9" s="172">
        <v>0.60346263989466753</v>
      </c>
      <c r="K9" s="153" t="s">
        <v>34</v>
      </c>
      <c r="L9" s="153" t="s">
        <v>19</v>
      </c>
      <c r="M9" s="155" t="s">
        <v>155</v>
      </c>
      <c r="N9" s="153" t="s">
        <v>429</v>
      </c>
      <c r="O9" s="157" t="s">
        <v>430</v>
      </c>
      <c r="P9" s="157" t="s">
        <v>431</v>
      </c>
      <c r="Q9" s="157" t="s">
        <v>432</v>
      </c>
      <c r="R9" s="153"/>
      <c r="S9" s="153" t="s">
        <v>717</v>
      </c>
      <c r="T9" s="136" t="str">
        <f>RIGHT(Table_0__3[[#This Row],[Name]], LEN(Table_0__3[[#This Row],[Name]]) - FIND(",", Table_0__3[[#This Row],[Name]]) - 1) &amp; " " &amp; LEFT(Table_0__3[[#This Row],[Name]], FIND(",", Table_0__3[[#This Row],[Name]]) - 1)</f>
        <v>Maxim Štrbák</v>
      </c>
      <c r="W9" s="139" t="s">
        <v>617</v>
      </c>
      <c r="X9" s="139">
        <v>1.262879306561334</v>
      </c>
      <c r="Y9" s="139">
        <v>1.3711494221344447</v>
      </c>
      <c r="AD9" s="159"/>
    </row>
    <row r="10" spans="1:30" s="150" customFormat="1" ht="12.75" x14ac:dyDescent="0.25">
      <c r="A10" s="78" t="s">
        <v>600</v>
      </c>
      <c r="B10" s="78" t="s">
        <v>142</v>
      </c>
      <c r="C10" s="78" t="s">
        <v>600</v>
      </c>
      <c r="D10" s="79" t="s">
        <v>397</v>
      </c>
      <c r="E10" s="143">
        <v>0</v>
      </c>
      <c r="F10" s="143">
        <v>7</v>
      </c>
      <c r="G10" s="143">
        <v>7</v>
      </c>
      <c r="H10" s="143">
        <v>-3</v>
      </c>
      <c r="I10" s="143">
        <v>2</v>
      </c>
      <c r="J10" s="171">
        <v>0.68350814071148114</v>
      </c>
      <c r="K10" s="78" t="s">
        <v>41</v>
      </c>
      <c r="L10" s="78" t="s">
        <v>27</v>
      </c>
      <c r="M10" s="31" t="s">
        <v>149</v>
      </c>
      <c r="N10" s="78" t="s">
        <v>398</v>
      </c>
      <c r="O10" s="82" t="s">
        <v>399</v>
      </c>
      <c r="P10" s="82" t="s">
        <v>400</v>
      </c>
      <c r="Q10" s="82"/>
      <c r="R10" s="152"/>
      <c r="S10" s="152"/>
      <c r="T10" s="137" t="str">
        <f>RIGHT(Table_0__3[[#This Row],[Name]], LEN(Table_0__3[[#This Row],[Name]]) - FIND(",", Table_0__3[[#This Row],[Name]]) - 1) &amp; " " &amp; LEFT(Table_0__3[[#This Row],[Name]], FIND(",", Table_0__3[[#This Row],[Name]]) - 1)</f>
        <v>Matt Basgall</v>
      </c>
      <c r="V10" s="17"/>
      <c r="W10" s="17" t="s">
        <v>618</v>
      </c>
      <c r="X10" s="17">
        <v>0</v>
      </c>
      <c r="Y10" s="17">
        <v>0.29000000000000004</v>
      </c>
      <c r="Z10" s="17"/>
      <c r="AA10" s="17"/>
      <c r="AB10" s="17"/>
      <c r="AC10" s="17"/>
      <c r="AD10" s="144"/>
    </row>
    <row r="11" spans="1:30" s="139" customFormat="1" ht="12.75" x14ac:dyDescent="0.25">
      <c r="A11" s="162" t="s">
        <v>601</v>
      </c>
      <c r="B11" s="162" t="s">
        <v>92</v>
      </c>
      <c r="C11" s="162" t="s">
        <v>601</v>
      </c>
      <c r="D11" s="163" t="s">
        <v>468</v>
      </c>
      <c r="E11" s="156">
        <v>1</v>
      </c>
      <c r="F11" s="156">
        <v>4</v>
      </c>
      <c r="G11" s="156">
        <v>5</v>
      </c>
      <c r="H11" s="156">
        <v>-1</v>
      </c>
      <c r="I11" s="156">
        <v>34</v>
      </c>
      <c r="J11" s="172">
        <v>0.41655171530977991</v>
      </c>
      <c r="K11" s="162" t="s">
        <v>34</v>
      </c>
      <c r="L11" s="162" t="s">
        <v>67</v>
      </c>
      <c r="M11" s="164" t="s">
        <v>95</v>
      </c>
      <c r="N11" s="162" t="s">
        <v>469</v>
      </c>
      <c r="O11" s="136" t="s">
        <v>470</v>
      </c>
      <c r="P11" s="136" t="s">
        <v>471</v>
      </c>
      <c r="Q11" s="136"/>
      <c r="R11" s="162"/>
      <c r="S11" s="162" t="s">
        <v>717</v>
      </c>
      <c r="T11" s="136" t="str">
        <f>RIGHT(Table_0__3[[#This Row],[Name]], LEN(Table_0__3[[#This Row],[Name]]) - FIND(",", Table_0__3[[#This Row],[Name]]) - 1) &amp; " " &amp; LEFT(Table_0__3[[#This Row],[Name]], FIND(",", Table_0__3[[#This Row],[Name]]) - 1)</f>
        <v>Tommi Männistö</v>
      </c>
      <c r="V11" s="17"/>
      <c r="W11" s="17" t="s">
        <v>619</v>
      </c>
      <c r="X11" s="17">
        <v>0.88700000000000012</v>
      </c>
      <c r="Y11" s="17">
        <v>0.62122125911296422</v>
      </c>
      <c r="Z11" s="17"/>
      <c r="AA11" s="17"/>
      <c r="AB11" s="17"/>
      <c r="AC11" s="17"/>
      <c r="AD11" s="145"/>
    </row>
    <row r="12" spans="1:30" s="17" customFormat="1" ht="12.75" x14ac:dyDescent="0.25">
      <c r="A12" s="146" t="s">
        <v>601</v>
      </c>
      <c r="B12" s="146" t="s">
        <v>86</v>
      </c>
      <c r="C12" s="146" t="s">
        <v>601</v>
      </c>
      <c r="D12" s="147" t="s">
        <v>440</v>
      </c>
      <c r="E12" s="143">
        <v>3</v>
      </c>
      <c r="F12" s="143">
        <v>6</v>
      </c>
      <c r="G12" s="143">
        <v>9</v>
      </c>
      <c r="H12" s="143">
        <v>3</v>
      </c>
      <c r="I12" s="143">
        <v>10</v>
      </c>
      <c r="J12" s="171">
        <v>0.62122125911296422</v>
      </c>
      <c r="K12" s="146" t="s">
        <v>11</v>
      </c>
      <c r="L12" s="146" t="s">
        <v>102</v>
      </c>
      <c r="M12" s="148" t="s">
        <v>82</v>
      </c>
      <c r="N12" s="146" t="s">
        <v>441</v>
      </c>
      <c r="O12" s="149" t="s">
        <v>442</v>
      </c>
      <c r="P12" s="149" t="s">
        <v>443</v>
      </c>
      <c r="Q12" s="149"/>
      <c r="R12" s="146" t="s">
        <v>717</v>
      </c>
      <c r="S12" s="146"/>
      <c r="T12" s="82" t="str">
        <f>RIGHT(Table_0__3[[#This Row],[Name]], LEN(Table_0__3[[#This Row],[Name]]) - FIND(",", Table_0__3[[#This Row],[Name]]) - 1) &amp; " " &amp; LEFT(Table_0__3[[#This Row],[Name]], FIND(",", Table_0__3[[#This Row],[Name]]) - 1)</f>
        <v>Jeremy Davidson</v>
      </c>
      <c r="W12" s="17" t="s">
        <v>620</v>
      </c>
      <c r="X12" s="17">
        <v>2.0778793065613343</v>
      </c>
      <c r="Y12" s="17">
        <v>1.5161829480896301</v>
      </c>
      <c r="AD12" s="145"/>
    </row>
    <row r="13" spans="1:30" s="17" customFormat="1" ht="12.75" x14ac:dyDescent="0.25">
      <c r="A13" s="146" t="s">
        <v>601</v>
      </c>
      <c r="B13" s="146" t="s">
        <v>72</v>
      </c>
      <c r="C13" s="146" t="s">
        <v>601</v>
      </c>
      <c r="D13" s="147" t="s">
        <v>453</v>
      </c>
      <c r="E13" s="143">
        <v>0</v>
      </c>
      <c r="F13" s="143">
        <v>0</v>
      </c>
      <c r="G13" s="143">
        <v>0</v>
      </c>
      <c r="H13" s="143">
        <v>1</v>
      </c>
      <c r="I13" s="143">
        <v>0</v>
      </c>
      <c r="J13" s="171">
        <v>0.32500000000000001</v>
      </c>
      <c r="K13" s="146" t="s">
        <v>34</v>
      </c>
      <c r="L13" s="146" t="s">
        <v>102</v>
      </c>
      <c r="M13" s="148" t="s">
        <v>454</v>
      </c>
      <c r="N13" s="146" t="s">
        <v>455</v>
      </c>
      <c r="O13" s="149" t="s">
        <v>456</v>
      </c>
      <c r="P13" s="149" t="s">
        <v>423</v>
      </c>
      <c r="Q13" s="149"/>
      <c r="R13" s="146" t="s">
        <v>717</v>
      </c>
      <c r="S13" s="146"/>
      <c r="T13" s="82" t="str">
        <f>RIGHT(Table_0__3[[#This Row],[Name]], LEN(Table_0__3[[#This Row],[Name]]) - FIND(",", Table_0__3[[#This Row],[Name]]) - 1) &amp; " " &amp; LEFT(Table_0__3[[#This Row],[Name]], FIND(",", Table_0__3[[#This Row],[Name]]) - 1)</f>
        <v>Griffin Jurecki</v>
      </c>
    </row>
    <row r="14" spans="1:30" s="17" customFormat="1" ht="12.75" x14ac:dyDescent="0.25">
      <c r="A14" s="146" t="s">
        <v>601</v>
      </c>
      <c r="B14" s="146" t="s">
        <v>285</v>
      </c>
      <c r="C14" s="146" t="s">
        <v>601</v>
      </c>
      <c r="D14" s="147" t="s">
        <v>489</v>
      </c>
      <c r="E14" s="143">
        <v>2</v>
      </c>
      <c r="F14" s="143">
        <v>4</v>
      </c>
      <c r="G14" s="143">
        <v>6</v>
      </c>
      <c r="H14" s="143">
        <v>1</v>
      </c>
      <c r="I14" s="143">
        <v>18</v>
      </c>
      <c r="J14" s="171">
        <v>0.55969826640333553</v>
      </c>
      <c r="K14" s="146" t="s">
        <v>41</v>
      </c>
      <c r="L14" s="146" t="s">
        <v>27</v>
      </c>
      <c r="M14" s="148" t="s">
        <v>339</v>
      </c>
      <c r="N14" s="146" t="s">
        <v>56</v>
      </c>
      <c r="O14" s="149" t="s">
        <v>57</v>
      </c>
      <c r="P14" s="149" t="s">
        <v>490</v>
      </c>
      <c r="Q14" s="149"/>
      <c r="R14" s="146" t="s">
        <v>717</v>
      </c>
      <c r="S14" s="146"/>
      <c r="T14" s="82" t="str">
        <f>RIGHT(Table_0__3[[#This Row],[Name]], LEN(Table_0__3[[#This Row],[Name]]) - FIND(",", Table_0__3[[#This Row],[Name]]) - 1) &amp; " " &amp; LEFT(Table_0__3[[#This Row],[Name]], FIND(",", Table_0__3[[#This Row],[Name]]) - 1)</f>
        <v>Tiernan Shoudy</v>
      </c>
      <c r="W14" s="17" t="s">
        <v>621</v>
      </c>
      <c r="X14" s="50">
        <v>0.84975861312266809</v>
      </c>
      <c r="Y14" s="50">
        <v>1.3050071776022227</v>
      </c>
      <c r="AD14" s="145"/>
    </row>
    <row r="15" spans="1:30" s="150" customFormat="1" ht="12.75" x14ac:dyDescent="0.25">
      <c r="A15" s="146" t="s">
        <v>601</v>
      </c>
      <c r="B15" s="146" t="s">
        <v>113</v>
      </c>
      <c r="C15" s="146" t="s">
        <v>601</v>
      </c>
      <c r="D15" s="147" t="s">
        <v>433</v>
      </c>
      <c r="E15" s="143">
        <v>1</v>
      </c>
      <c r="F15" s="143">
        <v>1</v>
      </c>
      <c r="G15" s="143">
        <v>2</v>
      </c>
      <c r="H15" s="143">
        <v>0</v>
      </c>
      <c r="I15" s="143">
        <v>15</v>
      </c>
      <c r="J15" s="171">
        <v>0.25769826640333543</v>
      </c>
      <c r="K15" s="146" t="s">
        <v>34</v>
      </c>
      <c r="L15" s="146" t="s">
        <v>102</v>
      </c>
      <c r="M15" s="148" t="s">
        <v>95</v>
      </c>
      <c r="N15" s="146" t="s">
        <v>434</v>
      </c>
      <c r="O15" s="149" t="s">
        <v>435</v>
      </c>
      <c r="P15" s="149" t="s">
        <v>177</v>
      </c>
      <c r="Q15" s="149"/>
      <c r="R15" s="160" t="s">
        <v>717</v>
      </c>
      <c r="S15" s="160"/>
      <c r="T15" s="137" t="str">
        <f>RIGHT(Table_0__3[[#This Row],[Name]], LEN(Table_0__3[[#This Row],[Name]]) - FIND(",", Table_0__3[[#This Row],[Name]]) - 1) &amp; " " &amp; LEFT(Table_0__3[[#This Row],[Name]], FIND(",", Table_0__3[[#This Row],[Name]]) - 1)</f>
        <v>Owen Baker</v>
      </c>
      <c r="V15" s="17"/>
      <c r="Z15" s="17"/>
      <c r="AA15" s="17"/>
      <c r="AB15" s="17"/>
      <c r="AC15" s="17"/>
      <c r="AD15" s="144"/>
    </row>
    <row r="16" spans="1:30" s="17" customFormat="1" ht="12.75" x14ac:dyDescent="0.25">
      <c r="A16" s="146" t="s">
        <v>601</v>
      </c>
      <c r="B16" s="146" t="s">
        <v>99</v>
      </c>
      <c r="C16" s="146" t="s">
        <v>601</v>
      </c>
      <c r="D16" s="147" t="s">
        <v>461</v>
      </c>
      <c r="E16" s="143">
        <v>9</v>
      </c>
      <c r="F16" s="143">
        <v>11</v>
      </c>
      <c r="G16" s="143">
        <v>20</v>
      </c>
      <c r="H16" s="143">
        <v>8</v>
      </c>
      <c r="I16" s="143">
        <v>4</v>
      </c>
      <c r="J16" s="171">
        <v>1.5161829480896301</v>
      </c>
      <c r="K16" s="146" t="s">
        <v>41</v>
      </c>
      <c r="L16" s="146" t="s">
        <v>12</v>
      </c>
      <c r="M16" s="148" t="s">
        <v>311</v>
      </c>
      <c r="N16" s="146" t="s">
        <v>462</v>
      </c>
      <c r="O16" s="149" t="s">
        <v>463</v>
      </c>
      <c r="P16" s="149" t="s">
        <v>460</v>
      </c>
      <c r="Q16" s="149"/>
      <c r="R16" s="146" t="s">
        <v>717</v>
      </c>
      <c r="S16" s="146"/>
      <c r="T16" s="82" t="str">
        <f>RIGHT(Table_0__3[[#This Row],[Name]], LEN(Table_0__3[[#This Row],[Name]]) - FIND(",", Table_0__3[[#This Row],[Name]]) - 1) &amp; " " &amp; LEFT(Table_0__3[[#This Row],[Name]], FIND(",", Table_0__3[[#This Row],[Name]]) - 1)</f>
        <v>Joey Larson</v>
      </c>
      <c r="W16" s="17" t="s">
        <v>622</v>
      </c>
      <c r="X16" s="17">
        <v>0.69650000000000001</v>
      </c>
      <c r="Y16" s="17">
        <v>0.68350814071148114</v>
      </c>
      <c r="AD16" s="145"/>
    </row>
    <row r="17" spans="1:30" s="139" customFormat="1" ht="12.75" x14ac:dyDescent="0.25">
      <c r="A17" s="78" t="s">
        <v>601</v>
      </c>
      <c r="B17" s="78" t="s">
        <v>147</v>
      </c>
      <c r="C17" s="78" t="s">
        <v>601</v>
      </c>
      <c r="D17" s="79" t="s">
        <v>472</v>
      </c>
      <c r="E17" s="143">
        <v>4</v>
      </c>
      <c r="F17" s="143">
        <v>10</v>
      </c>
      <c r="G17" s="143">
        <v>14</v>
      </c>
      <c r="H17" s="143">
        <v>3</v>
      </c>
      <c r="I17" s="143">
        <v>14</v>
      </c>
      <c r="J17" s="171">
        <v>0.68657087386926063</v>
      </c>
      <c r="K17" s="78" t="s">
        <v>26</v>
      </c>
      <c r="L17" s="78" t="s">
        <v>67</v>
      </c>
      <c r="M17" s="31" t="s">
        <v>88</v>
      </c>
      <c r="N17" s="78" t="s">
        <v>473</v>
      </c>
      <c r="O17" s="82" t="s">
        <v>474</v>
      </c>
      <c r="P17" s="82" t="s">
        <v>475</v>
      </c>
      <c r="Q17" s="82"/>
      <c r="R17" s="78"/>
      <c r="S17" s="78"/>
      <c r="T17" s="82" t="str">
        <f>RIGHT(Table_0__3[[#This Row],[Name]], LEN(Table_0__3[[#This Row],[Name]]) - FIND(",", Table_0__3[[#This Row],[Name]]) - 1) &amp; " " &amp; LEFT(Table_0__3[[#This Row],[Name]], FIND(",", Table_0__3[[#This Row],[Name]]) - 1)</f>
        <v>Nicolas Muller</v>
      </c>
      <c r="W17" s="139" t="s">
        <v>709</v>
      </c>
      <c r="X17" s="139">
        <v>0.50237930656133434</v>
      </c>
      <c r="Y17" s="139">
        <v>0.60346263989466753</v>
      </c>
      <c r="AD17" s="159"/>
    </row>
    <row r="18" spans="1:30" s="17" customFormat="1" ht="12.75" x14ac:dyDescent="0.25">
      <c r="A18" s="146" t="s">
        <v>601</v>
      </c>
      <c r="B18" s="146" t="s">
        <v>39</v>
      </c>
      <c r="C18" s="146" t="s">
        <v>601</v>
      </c>
      <c r="D18" s="147" t="s">
        <v>480</v>
      </c>
      <c r="E18" s="143">
        <v>7</v>
      </c>
      <c r="F18" s="143">
        <v>7</v>
      </c>
      <c r="G18" s="143">
        <v>14</v>
      </c>
      <c r="H18" s="143">
        <v>5</v>
      </c>
      <c r="I18" s="143">
        <v>26</v>
      </c>
      <c r="J18" s="171">
        <v>0.88834290346963107</v>
      </c>
      <c r="K18" s="146" t="s">
        <v>41</v>
      </c>
      <c r="L18" s="146" t="s">
        <v>27</v>
      </c>
      <c r="M18" s="148" t="s">
        <v>481</v>
      </c>
      <c r="N18" s="146" t="s">
        <v>482</v>
      </c>
      <c r="O18" s="149" t="s">
        <v>483</v>
      </c>
      <c r="P18" s="149" t="s">
        <v>447</v>
      </c>
      <c r="Q18" s="149"/>
      <c r="R18" s="146" t="s">
        <v>717</v>
      </c>
      <c r="S18" s="146"/>
      <c r="T18" s="82" t="str">
        <f>RIGHT(Table_0__3[[#This Row],[Name]], LEN(Table_0__3[[#This Row],[Name]]) - FIND(",", Table_0__3[[#This Row],[Name]]) - 1) &amp; " " &amp; LEFT(Table_0__3[[#This Row],[Name]], FIND(",", Table_0__3[[#This Row],[Name]]) - 1)</f>
        <v>Daniel Russell</v>
      </c>
      <c r="W18" s="17" t="s">
        <v>623</v>
      </c>
      <c r="X18" s="17">
        <v>1.5873793065613337</v>
      </c>
      <c r="Y18" s="17">
        <v>1.1667385036451856</v>
      </c>
      <c r="AD18" s="144"/>
    </row>
    <row r="19" spans="1:30" s="17" customFormat="1" ht="12.75" x14ac:dyDescent="0.25">
      <c r="A19" s="83" t="s">
        <v>601</v>
      </c>
      <c r="B19" s="83" t="s">
        <v>79</v>
      </c>
      <c r="C19" s="83" t="s">
        <v>601</v>
      </c>
      <c r="D19" s="151" t="s">
        <v>484</v>
      </c>
      <c r="E19" s="143">
        <v>6</v>
      </c>
      <c r="F19" s="143">
        <v>12</v>
      </c>
      <c r="G19" s="143">
        <v>18</v>
      </c>
      <c r="H19" s="143">
        <v>12</v>
      </c>
      <c r="I19" s="143">
        <v>6</v>
      </c>
      <c r="J19" s="171">
        <v>1.3806633110233335</v>
      </c>
      <c r="K19" s="83" t="s">
        <v>101</v>
      </c>
      <c r="L19" s="83" t="s">
        <v>94</v>
      </c>
      <c r="M19" s="84" t="s">
        <v>95</v>
      </c>
      <c r="N19" s="83" t="s">
        <v>485</v>
      </c>
      <c r="O19" s="85" t="s">
        <v>486</v>
      </c>
      <c r="P19" s="85" t="s">
        <v>487</v>
      </c>
      <c r="Q19" s="85" t="s">
        <v>488</v>
      </c>
      <c r="R19" s="83"/>
      <c r="S19" s="83"/>
      <c r="T19" s="82" t="str">
        <f>RIGHT(Table_0__3[[#This Row],[Name]], LEN(Table_0__3[[#This Row],[Name]]) - FIND(",", Table_0__3[[#This Row],[Name]]) - 1) &amp; " " &amp; LEFT(Table_0__3[[#This Row],[Name]], FIND(",", Table_0__3[[#This Row],[Name]]) - 1)</f>
        <v>Red Savage</v>
      </c>
      <c r="W19" s="139" t="s">
        <v>624</v>
      </c>
      <c r="X19" s="139">
        <v>-0.12498277375466241</v>
      </c>
      <c r="Y19" s="139">
        <v>0.68657087386926063</v>
      </c>
      <c r="AD19" s="145"/>
    </row>
    <row r="20" spans="1:30" s="161" customFormat="1" ht="12.75" x14ac:dyDescent="0.25">
      <c r="A20" s="153" t="s">
        <v>601</v>
      </c>
      <c r="B20" s="153" t="s">
        <v>24</v>
      </c>
      <c r="C20" s="153" t="s">
        <v>601</v>
      </c>
      <c r="D20" s="154" t="s">
        <v>448</v>
      </c>
      <c r="E20" s="156">
        <v>5</v>
      </c>
      <c r="F20" s="156">
        <v>15</v>
      </c>
      <c r="G20" s="156">
        <v>20</v>
      </c>
      <c r="H20" s="156">
        <v>4</v>
      </c>
      <c r="I20" s="156">
        <v>6</v>
      </c>
      <c r="J20" s="172">
        <v>1.3711494221344447</v>
      </c>
      <c r="K20" s="153" t="s">
        <v>101</v>
      </c>
      <c r="L20" s="153" t="s">
        <v>94</v>
      </c>
      <c r="M20" s="155" t="s">
        <v>149</v>
      </c>
      <c r="N20" s="153" t="s">
        <v>449</v>
      </c>
      <c r="O20" s="157" t="s">
        <v>450</v>
      </c>
      <c r="P20" s="157" t="s">
        <v>451</v>
      </c>
      <c r="Q20" s="157" t="s">
        <v>452</v>
      </c>
      <c r="R20" s="158"/>
      <c r="S20" s="158" t="s">
        <v>717</v>
      </c>
      <c r="T20" s="138" t="str">
        <f>RIGHT(Table_0__3[[#This Row],[Name]], LEN(Table_0__3[[#This Row],[Name]]) - FIND(",", Table_0__3[[#This Row],[Name]]) - 1) &amp; " " &amp; LEFT(Table_0__3[[#This Row],[Name]], FIND(",", Table_0__3[[#This Row],[Name]]) - 1)</f>
        <v>Isaac Howard</v>
      </c>
      <c r="V20" s="17"/>
      <c r="W20" s="17" t="s">
        <v>625</v>
      </c>
      <c r="X20" s="17">
        <v>0</v>
      </c>
      <c r="Y20" s="17">
        <v>0.25769826640333543</v>
      </c>
      <c r="Z20" s="17"/>
      <c r="AA20" s="17"/>
      <c r="AB20" s="17"/>
      <c r="AC20" s="17"/>
      <c r="AD20" s="144"/>
    </row>
    <row r="21" spans="1:30" s="17" customFormat="1" ht="12.75" x14ac:dyDescent="0.25">
      <c r="A21" s="146" t="s">
        <v>601</v>
      </c>
      <c r="B21" s="146" t="s">
        <v>159</v>
      </c>
      <c r="C21" s="146" t="s">
        <v>601</v>
      </c>
      <c r="D21" s="147" t="s">
        <v>464</v>
      </c>
      <c r="E21" s="143">
        <v>3</v>
      </c>
      <c r="F21" s="143">
        <v>6</v>
      </c>
      <c r="G21" s="143">
        <v>9</v>
      </c>
      <c r="H21" s="143">
        <v>6</v>
      </c>
      <c r="I21" s="143">
        <v>2</v>
      </c>
      <c r="J21" s="171">
        <v>1.0165431021871114</v>
      </c>
      <c r="K21" s="146" t="s">
        <v>26</v>
      </c>
      <c r="L21" s="146" t="s">
        <v>67</v>
      </c>
      <c r="M21" s="148" t="s">
        <v>88</v>
      </c>
      <c r="N21" s="146" t="s">
        <v>465</v>
      </c>
      <c r="O21" s="149" t="s">
        <v>466</v>
      </c>
      <c r="P21" s="149" t="s">
        <v>467</v>
      </c>
      <c r="Q21" s="149"/>
      <c r="R21" s="146" t="s">
        <v>717</v>
      </c>
      <c r="S21" s="146"/>
      <c r="T21" s="82" t="str">
        <f>RIGHT(Table_0__3[[#This Row],[Name]], LEN(Table_0__3[[#This Row],[Name]]) - FIND(",", Table_0__3[[#This Row],[Name]]) - 1) &amp; " " &amp; LEFT(Table_0__3[[#This Row],[Name]], FIND(",", Table_0__3[[#This Row],[Name]]) - 1)</f>
        <v>Reed Lebster</v>
      </c>
      <c r="W21" s="17" t="s">
        <v>626</v>
      </c>
      <c r="X21" s="17">
        <v>0.28051722624533698</v>
      </c>
      <c r="Y21" s="17">
        <v>0.6792750663315178</v>
      </c>
      <c r="AD21" s="144"/>
    </row>
    <row r="22" spans="1:30" s="17" customFormat="1" ht="12.75" x14ac:dyDescent="0.25">
      <c r="A22" s="78" t="s">
        <v>600</v>
      </c>
      <c r="B22" s="78" t="s">
        <v>125</v>
      </c>
      <c r="C22" s="78" t="s">
        <v>600</v>
      </c>
      <c r="D22" s="79" t="s">
        <v>401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71">
        <v>0.29000000000000004</v>
      </c>
      <c r="K22" s="78" t="s">
        <v>11</v>
      </c>
      <c r="L22" s="78" t="s">
        <v>48</v>
      </c>
      <c r="M22" s="31" t="s">
        <v>20</v>
      </c>
      <c r="N22" s="78" t="s">
        <v>402</v>
      </c>
      <c r="O22" s="82" t="s">
        <v>403</v>
      </c>
      <c r="P22" s="82" t="s">
        <v>121</v>
      </c>
      <c r="Q22" s="82"/>
      <c r="R22" s="78"/>
      <c r="S22" s="78"/>
      <c r="T22" s="82" t="str">
        <f>RIGHT(Table_0__3[[#This Row],[Name]], LEN(Table_0__3[[#This Row],[Name]]) - FIND(",", Table_0__3[[#This Row],[Name]]) - 1) &amp; " " &amp; LEFT(Table_0__3[[#This Row],[Name]], FIND(",", Table_0__3[[#This Row],[Name]]) - 1)</f>
        <v>James Crossman</v>
      </c>
      <c r="W22" s="17" t="s">
        <v>627</v>
      </c>
      <c r="X22" s="17">
        <v>1.6594999999999978</v>
      </c>
      <c r="Y22" s="17">
        <v>1.3806633110233335</v>
      </c>
      <c r="AD22" s="144"/>
    </row>
    <row r="23" spans="1:30" s="17" customFormat="1" ht="12.75" x14ac:dyDescent="0.25">
      <c r="A23" s="78" t="s">
        <v>601</v>
      </c>
      <c r="B23" s="78" t="s">
        <v>65</v>
      </c>
      <c r="C23" s="78" t="s">
        <v>601</v>
      </c>
      <c r="D23" s="79" t="s">
        <v>457</v>
      </c>
      <c r="E23" s="143">
        <v>3</v>
      </c>
      <c r="F23" s="143">
        <v>4</v>
      </c>
      <c r="G23" s="143">
        <v>7</v>
      </c>
      <c r="H23" s="143">
        <v>3</v>
      </c>
      <c r="I23" s="143">
        <v>8</v>
      </c>
      <c r="J23" s="171">
        <v>0.74971094889568679</v>
      </c>
      <c r="K23" s="78" t="s">
        <v>101</v>
      </c>
      <c r="L23" s="78" t="s">
        <v>102</v>
      </c>
      <c r="M23" s="31" t="s">
        <v>28</v>
      </c>
      <c r="N23" s="78" t="s">
        <v>458</v>
      </c>
      <c r="O23" s="82" t="s">
        <v>459</v>
      </c>
      <c r="P23" s="82" t="s">
        <v>460</v>
      </c>
      <c r="Q23" s="82"/>
      <c r="R23" s="78"/>
      <c r="S23" s="78"/>
      <c r="T23" s="82" t="str">
        <f>RIGHT(Table_0__3[[#This Row],[Name]], LEN(Table_0__3[[#This Row],[Name]]) - FIND(",", Table_0__3[[#This Row],[Name]]) - 1) &amp; " " &amp; LEFT(Table_0__3[[#This Row],[Name]], FIND(",", Table_0__3[[#This Row],[Name]]) - 1)</f>
        <v>Tanner Kelly</v>
      </c>
      <c r="W23" s="17" t="s">
        <v>628</v>
      </c>
      <c r="X23" s="17">
        <v>0.65050000000000008</v>
      </c>
      <c r="Y23" s="17">
        <v>1.0165431021871114</v>
      </c>
      <c r="AD23" s="144"/>
    </row>
    <row r="24" spans="1:30" s="17" customFormat="1" ht="12.75" x14ac:dyDescent="0.25">
      <c r="A24" s="78" t="s">
        <v>601</v>
      </c>
      <c r="B24" s="78" t="s">
        <v>117</v>
      </c>
      <c r="C24" s="78" t="s">
        <v>601</v>
      </c>
      <c r="D24" s="79" t="s">
        <v>436</v>
      </c>
      <c r="E24" s="143">
        <v>0</v>
      </c>
      <c r="F24" s="143">
        <v>0</v>
      </c>
      <c r="G24" s="143">
        <v>0</v>
      </c>
      <c r="H24" s="143">
        <v>0</v>
      </c>
      <c r="I24" s="143">
        <v>0</v>
      </c>
      <c r="J24" s="171">
        <v>0.13</v>
      </c>
      <c r="K24" s="78" t="s">
        <v>41</v>
      </c>
      <c r="L24" s="78" t="s">
        <v>19</v>
      </c>
      <c r="M24" s="31" t="s">
        <v>271</v>
      </c>
      <c r="N24" s="78" t="s">
        <v>437</v>
      </c>
      <c r="O24" s="82" t="s">
        <v>438</v>
      </c>
      <c r="P24" s="82" t="s">
        <v>439</v>
      </c>
      <c r="Q24" s="82"/>
      <c r="R24" s="78"/>
      <c r="S24" s="78"/>
      <c r="T24" s="82" t="str">
        <f>RIGHT(Table_0__3[[#This Row],[Name]], LEN(Table_0__3[[#This Row],[Name]]) - FIND(",", Table_0__3[[#This Row],[Name]]) - 1) &amp; " " &amp; LEFT(Table_0__3[[#This Row],[Name]], FIND(",", Table_0__3[[#This Row],[Name]]) - 1)</f>
        <v>Gavin Best</v>
      </c>
      <c r="W24" s="17" t="s">
        <v>629</v>
      </c>
      <c r="X24" s="17">
        <v>0.75687930656133418</v>
      </c>
      <c r="Y24" s="17">
        <v>0.74971094889568679</v>
      </c>
      <c r="AD24" s="144"/>
    </row>
    <row r="25" spans="1:30" s="17" customFormat="1" ht="12.75" x14ac:dyDescent="0.25">
      <c r="A25" s="78" t="s">
        <v>601</v>
      </c>
      <c r="B25" s="78" t="s">
        <v>59</v>
      </c>
      <c r="C25" s="78" t="s">
        <v>601</v>
      </c>
      <c r="D25" s="79" t="s">
        <v>444</v>
      </c>
      <c r="E25" s="143">
        <v>7</v>
      </c>
      <c r="F25" s="143">
        <v>11</v>
      </c>
      <c r="G25" s="143">
        <v>18</v>
      </c>
      <c r="H25" s="143">
        <v>6</v>
      </c>
      <c r="I25" s="143">
        <v>12</v>
      </c>
      <c r="J25" s="171">
        <v>1.3050071776022227</v>
      </c>
      <c r="K25" s="78" t="s">
        <v>41</v>
      </c>
      <c r="L25" s="78" t="s">
        <v>12</v>
      </c>
      <c r="M25" s="31" t="s">
        <v>13</v>
      </c>
      <c r="N25" s="78" t="s">
        <v>445</v>
      </c>
      <c r="O25" s="82" t="s">
        <v>446</v>
      </c>
      <c r="P25" s="82" t="s">
        <v>447</v>
      </c>
      <c r="Q25" s="82"/>
      <c r="R25" s="78"/>
      <c r="S25" s="78"/>
      <c r="T25" s="82" t="str">
        <f>RIGHT(Table_0__3[[#This Row],[Name]], LEN(Table_0__3[[#This Row],[Name]]) - FIND(",", Table_0__3[[#This Row],[Name]]) - 1) &amp; " " &amp; LEFT(Table_0__3[[#This Row],[Name]], FIND(",", Table_0__3[[#This Row],[Name]]) - 1)</f>
        <v>Karsen Dorwart</v>
      </c>
      <c r="W25" s="17" t="s">
        <v>630</v>
      </c>
      <c r="X25" s="17">
        <v>0.84587930656133425</v>
      </c>
      <c r="Y25" s="17">
        <v>0.55969826640333553</v>
      </c>
      <c r="AD25" s="145"/>
    </row>
    <row r="26" spans="1:30" s="161" customFormat="1" ht="12.75" x14ac:dyDescent="0.25">
      <c r="A26" s="78" t="s">
        <v>601</v>
      </c>
      <c r="B26" s="78" t="s">
        <v>383</v>
      </c>
      <c r="C26" s="78" t="s">
        <v>601</v>
      </c>
      <c r="D26" s="79" t="s">
        <v>476</v>
      </c>
      <c r="E26" s="143">
        <v>8</v>
      </c>
      <c r="F26" s="143">
        <v>6</v>
      </c>
      <c r="G26" s="143">
        <v>14</v>
      </c>
      <c r="H26" s="143">
        <v>7</v>
      </c>
      <c r="I26" s="143">
        <v>4</v>
      </c>
      <c r="J26" s="171">
        <v>1.0182662814229628</v>
      </c>
      <c r="K26" s="78" t="s">
        <v>34</v>
      </c>
      <c r="L26" s="78" t="s">
        <v>67</v>
      </c>
      <c r="M26" s="31" t="s">
        <v>477</v>
      </c>
      <c r="N26" s="78" t="s">
        <v>478</v>
      </c>
      <c r="O26" s="82" t="s">
        <v>479</v>
      </c>
      <c r="P26" s="82" t="s">
        <v>177</v>
      </c>
      <c r="Q26" s="82"/>
      <c r="R26" s="152"/>
      <c r="S26" s="152"/>
      <c r="T26" s="137" t="str">
        <f>RIGHT(Table_0__3[[#This Row],[Name]], LEN(Table_0__3[[#This Row],[Name]]) - FIND(",", Table_0__3[[#This Row],[Name]]) - 1) &amp; " " &amp; LEFT(Table_0__3[[#This Row],[Name]], FIND(",", Table_0__3[[#This Row],[Name]]) - 1)</f>
        <v>Gavin O'Connell</v>
      </c>
      <c r="V26" s="139"/>
      <c r="W26" s="139" t="s">
        <v>710</v>
      </c>
      <c r="X26" s="139">
        <v>-7.840520078999326E-2</v>
      </c>
      <c r="Y26" s="139">
        <v>0.41655171530977991</v>
      </c>
      <c r="Z26" s="139"/>
      <c r="AA26" s="139"/>
      <c r="AB26" s="139"/>
      <c r="AC26" s="139"/>
      <c r="AD26" s="165"/>
    </row>
    <row r="27" spans="1:30" s="139" customFormat="1" ht="12.75" x14ac:dyDescent="0.25">
      <c r="A27" s="78" t="s">
        <v>602</v>
      </c>
      <c r="B27" s="78" t="s">
        <v>168</v>
      </c>
      <c r="C27" s="78" t="s">
        <v>602</v>
      </c>
      <c r="D27" s="79" t="s">
        <v>501</v>
      </c>
      <c r="E27" s="143"/>
      <c r="F27" s="143"/>
      <c r="G27" s="143"/>
      <c r="H27" s="143"/>
      <c r="I27" s="143"/>
      <c r="J27" s="171"/>
      <c r="K27" s="78" t="s">
        <v>11</v>
      </c>
      <c r="L27" s="78" t="s">
        <v>19</v>
      </c>
      <c r="M27" s="31" t="s">
        <v>20</v>
      </c>
      <c r="N27" s="78" t="s">
        <v>502</v>
      </c>
      <c r="O27" s="82" t="s">
        <v>503</v>
      </c>
      <c r="P27" s="82" t="s">
        <v>158</v>
      </c>
      <c r="Q27" s="82"/>
      <c r="R27" s="78"/>
      <c r="S27" s="78"/>
      <c r="T27" s="82" t="str">
        <f>RIGHT(Table_0__3[[#This Row],[Name]], LEN(Table_0__3[[#This Row],[Name]]) - FIND(",", Table_0__3[[#This Row],[Name]]) - 1) &amp; " " &amp; LEFT(Table_0__3[[#This Row],[Name]], FIND(",", Table_0__3[[#This Row],[Name]]) - 1)</f>
        <v>Jon Mor</v>
      </c>
      <c r="AD27" s="165"/>
    </row>
    <row r="28" spans="1:30" s="17" customFormat="1" ht="12.75" x14ac:dyDescent="0.25">
      <c r="A28" s="146" t="s">
        <v>602</v>
      </c>
      <c r="B28" s="146" t="s">
        <v>163</v>
      </c>
      <c r="C28" s="146" t="s">
        <v>602</v>
      </c>
      <c r="D28" s="147" t="s">
        <v>497</v>
      </c>
      <c r="E28" s="143"/>
      <c r="F28" s="199" t="s">
        <v>963</v>
      </c>
      <c r="G28" s="143"/>
      <c r="H28" s="143"/>
      <c r="I28" s="143"/>
      <c r="J28" s="171"/>
      <c r="K28" s="146" t="s">
        <v>34</v>
      </c>
      <c r="L28" s="146" t="s">
        <v>67</v>
      </c>
      <c r="M28" s="148" t="s">
        <v>174</v>
      </c>
      <c r="N28" s="146" t="s">
        <v>498</v>
      </c>
      <c r="O28" s="149" t="s">
        <v>499</v>
      </c>
      <c r="P28" s="149" t="s">
        <v>500</v>
      </c>
      <c r="Q28" s="149"/>
      <c r="R28" s="146" t="s">
        <v>717</v>
      </c>
      <c r="S28" s="146"/>
      <c r="T28" s="82" t="str">
        <f>RIGHT(Table_0__3[[#This Row],[Name]], LEN(Table_0__3[[#This Row],[Name]]) - FIND(",", Table_0__3[[#This Row],[Name]]) - 1) &amp; " " &amp; LEFT(Table_0__3[[#This Row],[Name]], FIND(",", Table_0__3[[#This Row],[Name]]) - 1)</f>
        <v>Luca Di Pasquo</v>
      </c>
      <c r="W28" s="17" t="s">
        <v>631</v>
      </c>
      <c r="X28" s="17">
        <v>0</v>
      </c>
      <c r="Y28" s="17">
        <v>0.45116994263143073</v>
      </c>
      <c r="AD28" s="145"/>
    </row>
    <row r="29" spans="1:30" s="17" customFormat="1" ht="17.25" x14ac:dyDescent="0.35">
      <c r="A29" s="97"/>
      <c r="B29" s="78"/>
      <c r="C29" s="78"/>
      <c r="D29" s="125" t="s">
        <v>953</v>
      </c>
      <c r="E29" s="125">
        <f t="shared" ref="E29:J29" si="0">SUBTOTAL(109,E2:E28)</f>
        <v>76</v>
      </c>
      <c r="F29" s="125">
        <f>SUBTOTAL(109,F2:F28)</f>
        <v>138</v>
      </c>
      <c r="G29" s="125">
        <f t="shared" si="0"/>
        <v>214</v>
      </c>
      <c r="H29" s="125">
        <f t="shared" si="0"/>
        <v>100</v>
      </c>
      <c r="I29" s="125">
        <f t="shared" si="0"/>
        <v>245</v>
      </c>
      <c r="J29" s="173">
        <f t="shared" si="0"/>
        <v>18.506746029691257</v>
      </c>
      <c r="K29" s="78"/>
      <c r="L29" s="78"/>
      <c r="M29" s="31"/>
      <c r="O29" s="82"/>
      <c r="P29" s="82"/>
      <c r="Q29" s="82"/>
      <c r="R29" s="78"/>
      <c r="S29" s="78"/>
      <c r="T29" s="82"/>
    </row>
    <row r="30" spans="1:30" s="17" customFormat="1" ht="12.75" x14ac:dyDescent="0.25">
      <c r="B30" s="170" t="s">
        <v>784</v>
      </c>
      <c r="C30" s="170"/>
      <c r="D30" s="170"/>
      <c r="E30" s="220"/>
      <c r="F30" s="221" t="s">
        <v>722</v>
      </c>
      <c r="G30" s="92"/>
      <c r="H30" s="222"/>
      <c r="J30" s="222"/>
      <c r="K30" s="78"/>
      <c r="L30" s="218"/>
      <c r="M30" s="223" t="s">
        <v>721</v>
      </c>
      <c r="R30" s="78"/>
      <c r="S30" s="78"/>
      <c r="T30" s="82"/>
    </row>
    <row r="31" spans="1:30" x14ac:dyDescent="0.25">
      <c r="A31" s="78"/>
      <c r="B31" s="78"/>
      <c r="C31" s="78"/>
      <c r="K31" s="78"/>
      <c r="L31" s="78"/>
      <c r="M31" s="31"/>
      <c r="N31" s="78"/>
      <c r="O31" s="82"/>
      <c r="P31" s="82"/>
      <c r="Q31" s="82"/>
      <c r="R31" s="78"/>
      <c r="S31" s="78"/>
      <c r="T31" s="82"/>
      <c r="W31"/>
      <c r="X31"/>
      <c r="Y31"/>
    </row>
  </sheetData>
  <sortState xmlns:xlrd2="http://schemas.microsoft.com/office/spreadsheetml/2017/richdata2" ref="V2:AA28">
    <sortCondition ref="V2:V28"/>
  </sortState>
  <phoneticPr fontId="53" type="noConversion"/>
  <conditionalFormatting sqref="A1:D1 K1:Q1">
    <cfRule type="cellIs" dxfId="13" priority="158" operator="equal">
      <formula>0</formula>
    </cfRule>
    <cfRule type="colorScale" priority="159">
      <colorScale>
        <cfvo type="min"/>
        <cfvo type="max"/>
        <color rgb="FFFCFCFF"/>
        <color rgb="FF63BE7B"/>
      </colorScale>
    </cfRule>
  </conditionalFormatting>
  <conditionalFormatting sqref="E2">
    <cfRule type="colorScale" priority="3">
      <colorScale>
        <cfvo type="min"/>
        <cfvo type="max"/>
        <color rgb="FFFCFCFF"/>
        <color rgb="FFFFCD00"/>
      </colorScale>
    </cfRule>
    <cfRule type="cellIs" dxfId="12" priority="4" operator="equal">
      <formula>0</formula>
    </cfRule>
    <cfRule type="colorScale" priority="5">
      <colorScale>
        <cfvo type="min"/>
        <cfvo type="max"/>
        <color rgb="FFFCFCFF"/>
        <color rgb="FFFFCD00"/>
      </colorScale>
    </cfRule>
  </conditionalFormatting>
  <conditionalFormatting sqref="E28">
    <cfRule type="cellIs" dxfId="11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E3:H27 G28:H28 F2:H2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:J1">
    <cfRule type="cellIs" dxfId="10" priority="15" operator="equal">
      <formula>0</formula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F28">
    <cfRule type="colorScale" priority="6">
      <colorScale>
        <cfvo type="min"/>
        <cfvo type="max"/>
        <color rgb="FFFCFCFF"/>
        <color rgb="FFFFCD00"/>
      </colorScale>
    </cfRule>
    <cfRule type="cellIs" dxfId="9" priority="7" operator="equal">
      <formula>0</formula>
    </cfRule>
    <cfRule type="colorScale" priority="8">
      <colorScale>
        <cfvo type="min"/>
        <cfvo type="max"/>
        <color rgb="FFFCFCFF"/>
        <color rgb="FFFFCD00"/>
      </colorScale>
    </cfRule>
  </conditionalFormatting>
  <conditionalFormatting sqref="F2:H2 E3:H27 G28:H28">
    <cfRule type="cellIs" dxfId="8" priority="13" operator="equal">
      <formula>0</formula>
    </cfRule>
  </conditionalFormatting>
  <conditionalFormatting sqref="I2:I28">
    <cfRule type="cellIs" dxfId="7" priority="11" operator="equal">
      <formula>0</formula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J2:J28">
    <cfRule type="cellIs" dxfId="6" priority="9" operator="equal">
      <formula>0</formula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M2:M29 M31">
    <cfRule type="colorScale" priority="31">
      <colorScale>
        <cfvo type="min"/>
        <cfvo type="max"/>
        <color theme="0"/>
        <color rgb="FFFFD043"/>
      </colorScale>
    </cfRule>
    <cfRule type="colorScale" priority="32">
      <colorScale>
        <cfvo type="min"/>
        <cfvo type="max"/>
        <color theme="0"/>
        <color rgb="FFFFD043"/>
      </colorScale>
    </cfRule>
  </conditionalFormatting>
  <pageMargins left="0.25" right="0.25" top="0.75" bottom="0.75" header="0.3" footer="0.3"/>
  <pageSetup scale="50" fitToHeight="0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sheetPr>
    <pageSetUpPr fitToPage="1"/>
  </sheetPr>
  <dimension ref="A2:H24"/>
  <sheetViews>
    <sheetView topLeftCell="A3" workbookViewId="0">
      <selection activeCell="A3" sqref="A3:H3"/>
    </sheetView>
  </sheetViews>
  <sheetFormatPr defaultRowHeight="15" x14ac:dyDescent="0.25"/>
  <cols>
    <col min="1" max="1" width="13.140625" customWidth="1"/>
    <col min="2" max="2" width="4" style="4" bestFit="1" customWidth="1"/>
    <col min="3" max="3" width="29.140625" style="5" bestFit="1" customWidth="1"/>
    <col min="4" max="4" width="11.710937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17.25" x14ac:dyDescent="0.35">
      <c r="A2" s="3"/>
    </row>
    <row r="3" spans="1:8" ht="38.25" x14ac:dyDescent="0.7">
      <c r="A3" s="242" t="s">
        <v>754</v>
      </c>
      <c r="B3" s="242"/>
      <c r="C3" s="242"/>
      <c r="D3" s="242"/>
      <c r="E3" s="242"/>
      <c r="F3" s="242"/>
      <c r="G3" s="242"/>
      <c r="H3" s="242"/>
    </row>
    <row r="4" spans="1:8" s="10" customFormat="1" ht="22.5" x14ac:dyDescent="0.4">
      <c r="A4" s="174" t="s">
        <v>723</v>
      </c>
      <c r="B4" s="174"/>
      <c r="C4" s="174"/>
      <c r="D4" s="174"/>
      <c r="E4" s="174"/>
      <c r="F4" s="174"/>
      <c r="G4" s="174"/>
      <c r="H4" s="174"/>
    </row>
    <row r="5" spans="1:8" ht="22.5" x14ac:dyDescent="0.25">
      <c r="A5" s="175" t="s">
        <v>724</v>
      </c>
      <c r="B5" s="176"/>
      <c r="C5" s="177" t="s">
        <v>725</v>
      </c>
      <c r="D5" s="178" t="s">
        <v>605</v>
      </c>
      <c r="E5" s="176" t="s">
        <v>17</v>
      </c>
      <c r="F5" s="176" t="s">
        <v>802</v>
      </c>
      <c r="G5" s="176">
        <v>2</v>
      </c>
      <c r="H5" s="176"/>
    </row>
    <row r="6" spans="1:8" ht="22.5" x14ac:dyDescent="0.25">
      <c r="A6" s="175" t="s">
        <v>726</v>
      </c>
      <c r="B6" s="176"/>
      <c r="C6" s="177" t="s">
        <v>725</v>
      </c>
      <c r="D6" s="178" t="s">
        <v>605</v>
      </c>
      <c r="E6" s="176" t="s">
        <v>9</v>
      </c>
      <c r="F6" s="176" t="s">
        <v>802</v>
      </c>
      <c r="G6" s="176">
        <v>2</v>
      </c>
      <c r="H6" s="176"/>
    </row>
    <row r="7" spans="1:8" ht="22.5" x14ac:dyDescent="0.25">
      <c r="A7" s="175" t="s">
        <v>727</v>
      </c>
      <c r="B7" s="176" t="s">
        <v>753</v>
      </c>
      <c r="C7" s="177" t="s">
        <v>728</v>
      </c>
      <c r="D7" s="178" t="s">
        <v>604</v>
      </c>
      <c r="E7" s="176" t="s">
        <v>17</v>
      </c>
      <c r="F7" s="176" t="s">
        <v>802</v>
      </c>
      <c r="G7" s="176">
        <v>6</v>
      </c>
      <c r="H7" s="176"/>
    </row>
    <row r="8" spans="1:8" ht="22.5" x14ac:dyDescent="0.25">
      <c r="A8" s="175" t="s">
        <v>729</v>
      </c>
      <c r="B8" s="176" t="s">
        <v>753</v>
      </c>
      <c r="C8" s="177" t="s">
        <v>728</v>
      </c>
      <c r="D8" s="178" t="s">
        <v>605</v>
      </c>
      <c r="E8" s="176" t="s">
        <v>17</v>
      </c>
      <c r="F8" s="176" t="s">
        <v>802</v>
      </c>
      <c r="G8" s="176">
        <v>3</v>
      </c>
      <c r="H8" s="176"/>
    </row>
    <row r="9" spans="1:8" ht="22.5" x14ac:dyDescent="0.25">
      <c r="A9" s="175" t="s">
        <v>730</v>
      </c>
      <c r="B9" s="176"/>
      <c r="C9" s="177" t="s">
        <v>731</v>
      </c>
      <c r="D9" s="178" t="s">
        <v>605</v>
      </c>
      <c r="E9" s="176" t="s">
        <v>32</v>
      </c>
      <c r="F9" s="176" t="s">
        <v>802</v>
      </c>
      <c r="G9" s="176">
        <v>3</v>
      </c>
      <c r="H9" s="176"/>
    </row>
    <row r="10" spans="1:8" ht="22.5" x14ac:dyDescent="0.25">
      <c r="A10" s="175" t="s">
        <v>732</v>
      </c>
      <c r="B10" s="176"/>
      <c r="C10" s="177" t="s">
        <v>731</v>
      </c>
      <c r="D10" s="178" t="s">
        <v>605</v>
      </c>
      <c r="E10" s="176" t="s">
        <v>9</v>
      </c>
      <c r="F10" s="176" t="s">
        <v>802</v>
      </c>
      <c r="G10" s="176">
        <v>3</v>
      </c>
      <c r="H10" s="176"/>
    </row>
    <row r="11" spans="1:8" ht="22.5" x14ac:dyDescent="0.25">
      <c r="A11" s="175" t="s">
        <v>733</v>
      </c>
      <c r="B11" s="176" t="s">
        <v>753</v>
      </c>
      <c r="C11" s="177" t="s">
        <v>734</v>
      </c>
      <c r="D11" s="178" t="s">
        <v>604</v>
      </c>
      <c r="E11" s="176" t="s">
        <v>9</v>
      </c>
      <c r="F11" s="176" t="s">
        <v>802</v>
      </c>
      <c r="G11" s="176">
        <v>6</v>
      </c>
      <c r="H11" s="176"/>
    </row>
    <row r="12" spans="1:8" ht="22.5" x14ac:dyDescent="0.25">
      <c r="A12" s="175" t="s">
        <v>735</v>
      </c>
      <c r="B12" s="176" t="s">
        <v>753</v>
      </c>
      <c r="C12" s="177" t="s">
        <v>734</v>
      </c>
      <c r="D12" s="178" t="s">
        <v>604</v>
      </c>
      <c r="E12" s="176" t="s">
        <v>172</v>
      </c>
      <c r="F12" s="176" t="s">
        <v>802</v>
      </c>
      <c r="G12" s="176">
        <v>5</v>
      </c>
      <c r="H12" s="176"/>
    </row>
    <row r="13" spans="1:8" s="10" customFormat="1" ht="22.5" x14ac:dyDescent="0.4">
      <c r="A13" s="174" t="s">
        <v>736</v>
      </c>
      <c r="B13" s="179"/>
      <c r="C13" s="180"/>
      <c r="D13" s="179"/>
      <c r="E13" s="179"/>
      <c r="F13" s="179"/>
      <c r="G13" s="179"/>
      <c r="H13" s="179"/>
    </row>
    <row r="14" spans="1:8" ht="22.5" x14ac:dyDescent="0.25">
      <c r="A14" s="175" t="s">
        <v>737</v>
      </c>
      <c r="B14" s="176" t="s">
        <v>753</v>
      </c>
      <c r="C14" s="177" t="s">
        <v>253</v>
      </c>
      <c r="D14" s="178" t="s">
        <v>605</v>
      </c>
      <c r="E14" s="176" t="s">
        <v>32</v>
      </c>
      <c r="F14" s="176" t="s">
        <v>802</v>
      </c>
      <c r="G14" s="176">
        <v>0</v>
      </c>
      <c r="H14" s="176"/>
    </row>
    <row r="15" spans="1:8" ht="22.5" x14ac:dyDescent="0.25">
      <c r="A15" s="175" t="s">
        <v>738</v>
      </c>
      <c r="B15" s="176" t="s">
        <v>753</v>
      </c>
      <c r="C15" s="177" t="s">
        <v>253</v>
      </c>
      <c r="D15" s="178" t="s">
        <v>605</v>
      </c>
      <c r="E15" s="176" t="s">
        <v>32</v>
      </c>
      <c r="F15" s="176" t="s">
        <v>802</v>
      </c>
      <c r="G15" s="176">
        <v>4</v>
      </c>
      <c r="H15" s="176"/>
    </row>
    <row r="16" spans="1:8" ht="22.5" x14ac:dyDescent="0.25">
      <c r="A16" s="175" t="s">
        <v>739</v>
      </c>
      <c r="B16" s="176"/>
      <c r="C16" s="177" t="s">
        <v>608</v>
      </c>
      <c r="D16" s="178" t="s">
        <v>740</v>
      </c>
      <c r="E16" s="176" t="s">
        <v>46</v>
      </c>
      <c r="F16" s="176" t="s">
        <v>802</v>
      </c>
      <c r="G16" s="176">
        <v>3</v>
      </c>
      <c r="H16" s="176" t="s">
        <v>752</v>
      </c>
    </row>
    <row r="17" spans="1:8" ht="22.5" x14ac:dyDescent="0.25">
      <c r="A17" s="175" t="s">
        <v>741</v>
      </c>
      <c r="B17" s="176"/>
      <c r="C17" s="177" t="s">
        <v>608</v>
      </c>
      <c r="D17" s="178" t="s">
        <v>605</v>
      </c>
      <c r="E17" s="176" t="s">
        <v>17</v>
      </c>
      <c r="F17" s="176" t="s">
        <v>802</v>
      </c>
      <c r="G17" s="176">
        <v>3</v>
      </c>
      <c r="H17" s="176"/>
    </row>
    <row r="18" spans="1:8" ht="22.5" x14ac:dyDescent="0.25">
      <c r="A18" s="175" t="s">
        <v>742</v>
      </c>
      <c r="B18" s="176"/>
      <c r="C18" s="177" t="s">
        <v>243</v>
      </c>
      <c r="D18" s="178" t="s">
        <v>605</v>
      </c>
      <c r="E18" s="176" t="s">
        <v>9</v>
      </c>
      <c r="F18" s="176" t="s">
        <v>802</v>
      </c>
      <c r="G18" s="176">
        <v>2</v>
      </c>
      <c r="H18" s="176"/>
    </row>
    <row r="19" spans="1:8" ht="22.5" x14ac:dyDescent="0.25">
      <c r="A19" s="175" t="s">
        <v>743</v>
      </c>
      <c r="B19" s="176"/>
      <c r="C19" s="177" t="s">
        <v>243</v>
      </c>
      <c r="D19" s="178" t="s">
        <v>605</v>
      </c>
      <c r="E19" s="176" t="s">
        <v>46</v>
      </c>
      <c r="F19" s="176" t="s">
        <v>802</v>
      </c>
      <c r="G19" s="176">
        <v>2</v>
      </c>
      <c r="H19" s="176"/>
    </row>
    <row r="20" spans="1:8" ht="22.5" x14ac:dyDescent="0.25">
      <c r="A20" s="175" t="s">
        <v>744</v>
      </c>
      <c r="B20" s="176" t="s">
        <v>753</v>
      </c>
      <c r="C20" s="177" t="s">
        <v>609</v>
      </c>
      <c r="D20" s="178" t="s">
        <v>745</v>
      </c>
      <c r="E20" s="176" t="s">
        <v>46</v>
      </c>
      <c r="F20" s="176" t="s">
        <v>802</v>
      </c>
      <c r="G20" s="176">
        <v>3</v>
      </c>
      <c r="H20" s="176" t="s">
        <v>752</v>
      </c>
    </row>
    <row r="21" spans="1:8" ht="22.5" x14ac:dyDescent="0.25">
      <c r="A21" s="175" t="s">
        <v>746</v>
      </c>
      <c r="B21" s="176" t="s">
        <v>753</v>
      </c>
      <c r="C21" s="177" t="s">
        <v>609</v>
      </c>
      <c r="D21" s="178" t="s">
        <v>604</v>
      </c>
      <c r="E21" s="176" t="s">
        <v>17</v>
      </c>
      <c r="F21" s="176" t="s">
        <v>802</v>
      </c>
      <c r="G21" s="176">
        <v>6</v>
      </c>
      <c r="H21" s="176" t="s">
        <v>752</v>
      </c>
    </row>
    <row r="22" spans="1:8" s="10" customFormat="1" ht="22.5" x14ac:dyDescent="0.4">
      <c r="A22" s="174" t="s">
        <v>747</v>
      </c>
      <c r="B22" s="179"/>
      <c r="C22" s="180"/>
      <c r="D22" s="179"/>
      <c r="E22" s="179"/>
      <c r="F22" s="179"/>
      <c r="G22" s="179"/>
      <c r="H22" s="179"/>
    </row>
    <row r="23" spans="1:8" ht="22.5" x14ac:dyDescent="0.25">
      <c r="A23" s="175" t="s">
        <v>748</v>
      </c>
      <c r="B23" s="176"/>
      <c r="C23" s="177" t="s">
        <v>236</v>
      </c>
      <c r="D23" s="178" t="s">
        <v>605</v>
      </c>
      <c r="E23" s="176" t="s">
        <v>17</v>
      </c>
      <c r="F23" s="176" t="s">
        <v>802</v>
      </c>
      <c r="G23" s="176">
        <v>2</v>
      </c>
      <c r="H23" s="176"/>
    </row>
    <row r="24" spans="1:8" ht="22.5" x14ac:dyDescent="0.25">
      <c r="A24" s="175" t="s">
        <v>749</v>
      </c>
      <c r="B24" s="176"/>
      <c r="C24" s="177" t="s">
        <v>236</v>
      </c>
      <c r="D24" s="178" t="s">
        <v>605</v>
      </c>
      <c r="E24" s="176" t="s">
        <v>53</v>
      </c>
      <c r="F24" s="176" t="s">
        <v>802</v>
      </c>
      <c r="G24" s="176">
        <v>1</v>
      </c>
      <c r="H24" s="176"/>
    </row>
  </sheetData>
  <mergeCells count="1">
    <mergeCell ref="A3:H3"/>
  </mergeCells>
  <pageMargins left="0.7" right="0.7" top="0.75" bottom="0.75" header="0.3" footer="0.3"/>
  <pageSetup paperSize="6" scale="54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sheetPr>
    <pageSetUpPr fitToPage="1"/>
  </sheetPr>
  <dimension ref="A1:W25"/>
  <sheetViews>
    <sheetView workbookViewId="0">
      <selection activeCell="B1" sqref="B1"/>
    </sheetView>
  </sheetViews>
  <sheetFormatPr defaultRowHeight="15" x14ac:dyDescent="0.25"/>
  <cols>
    <col min="1" max="1" width="10.140625" style="10" customWidth="1"/>
    <col min="2" max="2" width="18.42578125" style="10" bestFit="1" customWidth="1"/>
    <col min="3" max="3" width="4.5703125" hidden="1" customWidth="1"/>
    <col min="4" max="4" width="4.5703125" bestFit="1" customWidth="1"/>
    <col min="5" max="5" width="4" bestFit="1" customWidth="1"/>
    <col min="6" max="15" width="4.5703125" bestFit="1" customWidth="1"/>
    <col min="16" max="16" width="4" bestFit="1" customWidth="1"/>
    <col min="17" max="21" width="4.5703125" bestFit="1" customWidth="1"/>
    <col min="22" max="22" width="6.42578125" style="4" bestFit="1" customWidth="1"/>
    <col min="23" max="23" width="11.85546875" style="4" bestFit="1" customWidth="1"/>
  </cols>
  <sheetData>
    <row r="1" spans="1:23" s="10" customFormat="1" ht="16.5" customHeight="1" x14ac:dyDescent="0.3">
      <c r="A1" s="54" t="s">
        <v>711</v>
      </c>
      <c r="B1" s="55" t="s">
        <v>949</v>
      </c>
      <c r="C1" s="55" t="s">
        <v>712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243" t="s">
        <v>948</v>
      </c>
      <c r="Q1" s="243"/>
      <c r="R1" s="244" t="s">
        <v>952</v>
      </c>
      <c r="S1" s="244"/>
      <c r="T1" s="244" t="s">
        <v>947</v>
      </c>
      <c r="U1" s="244"/>
      <c r="V1" s="181" t="s">
        <v>950</v>
      </c>
      <c r="W1" s="182" t="s">
        <v>951</v>
      </c>
    </row>
    <row r="2" spans="1:23" ht="17.25" x14ac:dyDescent="0.35">
      <c r="B2" s="64" t="s">
        <v>620</v>
      </c>
      <c r="C2" s="66"/>
      <c r="D2" s="31">
        <v>0.53</v>
      </c>
      <c r="E2" s="31">
        <v>2.1825000000000001</v>
      </c>
      <c r="F2" s="31">
        <v>0.88500000000000001</v>
      </c>
      <c r="G2" s="31">
        <v>4.8224999999999998</v>
      </c>
      <c r="H2" s="31">
        <v>1.6950000000000001</v>
      </c>
      <c r="I2" s="31">
        <v>1.3149999999999999</v>
      </c>
      <c r="J2" s="31">
        <v>0.83499999999999996</v>
      </c>
      <c r="K2" s="31">
        <v>0.48499999999999899</v>
      </c>
      <c r="L2" s="31">
        <v>1.085</v>
      </c>
      <c r="M2" s="31">
        <v>0.93439653280667101</v>
      </c>
      <c r="N2" s="31">
        <v>0.13</v>
      </c>
      <c r="O2" s="31">
        <v>0.81</v>
      </c>
      <c r="P2" s="31">
        <v>1.1924999999999999</v>
      </c>
      <c r="Q2" s="183">
        <v>2.5924999999999998</v>
      </c>
      <c r="R2" s="31">
        <v>1.79</v>
      </c>
      <c r="S2" s="31">
        <v>4.09</v>
      </c>
      <c r="T2" s="31">
        <v>1.7324999999999999</v>
      </c>
      <c r="U2" s="31">
        <v>0.18439653280667101</v>
      </c>
      <c r="V2" s="99">
        <f t="shared" ref="V2:V25" si="0">+IF(SUM(Q2:U2)=0,0,AVERAGEIF(Q2:U2,"&lt;&gt;0"))</f>
        <v>2.0778793065613343</v>
      </c>
      <c r="W2" s="184">
        <f t="shared" ref="W2:W25" si="1">AVERAGEIF(D2:U2,"&lt;&gt;0")</f>
        <v>1.5161829480896301</v>
      </c>
    </row>
    <row r="3" spans="1:23" ht="17.25" x14ac:dyDescent="0.35">
      <c r="B3" s="64" t="s">
        <v>627</v>
      </c>
      <c r="C3" s="66"/>
      <c r="D3" s="31">
        <v>2.31</v>
      </c>
      <c r="E3" s="31">
        <v>2.0068965328066701</v>
      </c>
      <c r="F3" s="31">
        <v>1.385</v>
      </c>
      <c r="G3" s="31">
        <v>1.9125000000000001</v>
      </c>
      <c r="H3" s="31">
        <v>1.6443965328066701</v>
      </c>
      <c r="I3" s="31">
        <v>0.61939653280667095</v>
      </c>
      <c r="J3" s="31">
        <v>2.03125</v>
      </c>
      <c r="K3" s="31">
        <v>0.57999999999999996</v>
      </c>
      <c r="L3" s="31">
        <v>0.30499999999999999</v>
      </c>
      <c r="M3" s="31">
        <v>1.2725</v>
      </c>
      <c r="N3" s="31">
        <v>-9.9999999999999895E-2</v>
      </c>
      <c r="O3" s="31">
        <v>1.9125000000000001</v>
      </c>
      <c r="P3" s="31">
        <v>0.67499999999999905</v>
      </c>
      <c r="Q3" s="183">
        <v>0.55500000000000005</v>
      </c>
      <c r="R3" s="31">
        <v>1.2925</v>
      </c>
      <c r="S3" s="31">
        <v>3.8774999999999999</v>
      </c>
      <c r="T3" s="31">
        <v>1.1074999999999999</v>
      </c>
      <c r="U3" s="31">
        <v>1.4649999999999901</v>
      </c>
      <c r="V3" s="99">
        <f t="shared" si="0"/>
        <v>1.6594999999999978</v>
      </c>
      <c r="W3" s="184">
        <f t="shared" si="1"/>
        <v>1.3806633110233335</v>
      </c>
    </row>
    <row r="4" spans="1:23" ht="17.25" x14ac:dyDescent="0.35">
      <c r="B4" s="64" t="s">
        <v>623</v>
      </c>
      <c r="C4" s="66"/>
      <c r="D4" s="31">
        <v>2.02</v>
      </c>
      <c r="E4" s="31">
        <v>1.1399999999999999</v>
      </c>
      <c r="F4" s="31">
        <v>0.05</v>
      </c>
      <c r="G4" s="31">
        <v>1.085</v>
      </c>
      <c r="H4" s="31">
        <v>0.60499999999999998</v>
      </c>
      <c r="I4" s="31">
        <v>2.2137500000000001</v>
      </c>
      <c r="J4" s="31">
        <v>0.87124999999999997</v>
      </c>
      <c r="K4" s="31">
        <v>0.18</v>
      </c>
      <c r="L4" s="31">
        <v>1.18</v>
      </c>
      <c r="M4" s="31">
        <v>2.0874999999999999</v>
      </c>
      <c r="N4" s="31">
        <v>0.88</v>
      </c>
      <c r="O4" s="31">
        <v>0.29189653280667099</v>
      </c>
      <c r="P4" s="31">
        <v>0.45999999999999902</v>
      </c>
      <c r="Q4" s="183">
        <v>1.05439653280667</v>
      </c>
      <c r="R4" s="31">
        <v>2.4725000000000001</v>
      </c>
      <c r="S4" s="31">
        <v>1.665</v>
      </c>
      <c r="T4" s="31">
        <v>1.5549999999999999</v>
      </c>
      <c r="U4" s="31">
        <v>1.19</v>
      </c>
      <c r="V4" s="99">
        <f t="shared" si="0"/>
        <v>1.5873793065613337</v>
      </c>
      <c r="W4" s="184">
        <f t="shared" si="1"/>
        <v>1.1667385036451856</v>
      </c>
    </row>
    <row r="5" spans="1:23" s="6" customFormat="1" ht="17.25" x14ac:dyDescent="0.35">
      <c r="A5" s="10"/>
      <c r="B5" s="64" t="s">
        <v>613</v>
      </c>
      <c r="C5" s="66"/>
      <c r="D5" s="31">
        <v>1.0825</v>
      </c>
      <c r="E5" s="31">
        <v>0.919396532806671</v>
      </c>
      <c r="F5" s="31">
        <v>0.109396532806671</v>
      </c>
      <c r="G5" s="31">
        <v>0.46</v>
      </c>
      <c r="H5" s="31">
        <v>0.45</v>
      </c>
      <c r="I5" s="31">
        <v>-0.62650866798332205</v>
      </c>
      <c r="J5" s="31">
        <v>-2.1810401579986802E-2</v>
      </c>
      <c r="K5" s="31">
        <v>0.69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183">
        <v>0</v>
      </c>
      <c r="R5" s="31">
        <v>1.1825000000000001</v>
      </c>
      <c r="S5" s="31">
        <v>2.1112500000000001</v>
      </c>
      <c r="T5" s="31">
        <v>1.12939653280667</v>
      </c>
      <c r="U5" s="31">
        <v>0.63</v>
      </c>
      <c r="V5" s="99">
        <f t="shared" si="0"/>
        <v>1.2632866332016675</v>
      </c>
      <c r="W5" s="184">
        <f t="shared" si="1"/>
        <v>0.67634337740472528</v>
      </c>
    </row>
    <row r="6" spans="1:23" s="6" customFormat="1" ht="18" thickBot="1" x14ac:dyDescent="0.4">
      <c r="A6" s="68"/>
      <c r="B6" s="65" t="s">
        <v>617</v>
      </c>
      <c r="C6" s="67"/>
      <c r="D6" s="164">
        <v>0.33439653280667098</v>
      </c>
      <c r="E6" s="164">
        <v>0.43</v>
      </c>
      <c r="F6" s="164">
        <v>1.7524999999999999</v>
      </c>
      <c r="G6" s="164">
        <v>1.2150000000000001</v>
      </c>
      <c r="H6" s="164">
        <v>1.56</v>
      </c>
      <c r="I6" s="164">
        <v>1.7224999999999999</v>
      </c>
      <c r="J6" s="164">
        <v>1.15499999999999</v>
      </c>
      <c r="K6" s="164">
        <v>1.09439653280667</v>
      </c>
      <c r="L6" s="164">
        <v>2.06</v>
      </c>
      <c r="M6" s="164">
        <v>2.8525</v>
      </c>
      <c r="N6" s="164">
        <v>3.0474999999999999</v>
      </c>
      <c r="O6" s="164">
        <v>0.41249999999999998</v>
      </c>
      <c r="P6" s="164">
        <v>0.73</v>
      </c>
      <c r="Q6" s="185">
        <v>1.01439653280667</v>
      </c>
      <c r="R6" s="186">
        <v>0.85</v>
      </c>
      <c r="S6" s="186">
        <v>1.3674999999999999</v>
      </c>
      <c r="T6" s="186">
        <v>1.97</v>
      </c>
      <c r="U6" s="186">
        <v>1.1125</v>
      </c>
      <c r="V6" s="187">
        <f t="shared" si="0"/>
        <v>1.262879306561334</v>
      </c>
      <c r="W6" s="188">
        <f t="shared" si="1"/>
        <v>1.3711494221344447</v>
      </c>
    </row>
    <row r="7" spans="1:23" ht="17.25" x14ac:dyDescent="0.35">
      <c r="B7" s="64" t="s">
        <v>612</v>
      </c>
      <c r="C7" s="66"/>
      <c r="D7" s="31">
        <v>-7.0000000000000007E-2</v>
      </c>
      <c r="E7" s="31">
        <v>0.95499999999999996</v>
      </c>
      <c r="F7" s="31">
        <v>1.4125000000000001</v>
      </c>
      <c r="G7" s="31">
        <v>0.86439653280667095</v>
      </c>
      <c r="H7" s="31">
        <v>2.8025000000000002</v>
      </c>
      <c r="I7" s="31">
        <v>1.6418965328066699</v>
      </c>
      <c r="J7" s="31">
        <v>-0.110603467193328</v>
      </c>
      <c r="K7" s="31">
        <v>-0.200603467193328</v>
      </c>
      <c r="L7" s="31">
        <v>2.59499999999999</v>
      </c>
      <c r="M7" s="31">
        <v>9.9396532806671004E-2</v>
      </c>
      <c r="N7" s="31">
        <v>1.73189653280667</v>
      </c>
      <c r="O7" s="31">
        <v>-0.44060346719332799</v>
      </c>
      <c r="P7" s="31">
        <v>0.17499999999999999</v>
      </c>
      <c r="Q7" s="31">
        <v>0.55499999999999905</v>
      </c>
      <c r="R7" s="31">
        <v>1.18</v>
      </c>
      <c r="S7" s="31">
        <v>0.57939653280667103</v>
      </c>
      <c r="T7" s="31">
        <v>1.67</v>
      </c>
      <c r="U7" s="31">
        <v>0.55000000000000004</v>
      </c>
      <c r="V7" s="99">
        <f t="shared" si="0"/>
        <v>0.90687930656133398</v>
      </c>
      <c r="W7" s="99">
        <f t="shared" si="1"/>
        <v>0.88834290346963107</v>
      </c>
    </row>
    <row r="8" spans="1:23" ht="17.25" x14ac:dyDescent="0.35">
      <c r="B8" s="64" t="s">
        <v>615</v>
      </c>
      <c r="C8" s="66"/>
      <c r="D8" s="31">
        <v>1.1850000000000001</v>
      </c>
      <c r="E8" s="31">
        <v>0.76</v>
      </c>
      <c r="F8" s="31">
        <v>0.16500000000000001</v>
      </c>
      <c r="G8" s="31">
        <v>2.2149999999999999</v>
      </c>
      <c r="H8" s="31">
        <v>0.94499999999999995</v>
      </c>
      <c r="I8" s="31">
        <v>1.1099999999999901</v>
      </c>
      <c r="J8" s="31">
        <v>0.63500000000000001</v>
      </c>
      <c r="K8" s="31">
        <v>1.06</v>
      </c>
      <c r="L8" s="31">
        <v>1.76</v>
      </c>
      <c r="M8" s="31">
        <v>1.6143965328066701</v>
      </c>
      <c r="N8" s="31">
        <v>-0.39999999999999902</v>
      </c>
      <c r="O8" s="31">
        <v>2.5950000000000002</v>
      </c>
      <c r="P8" s="31">
        <v>0.17499999999999999</v>
      </c>
      <c r="Q8" s="31">
        <v>0.5</v>
      </c>
      <c r="R8" s="31">
        <v>1.3125</v>
      </c>
      <c r="S8" s="31">
        <v>1.3618965328066699</v>
      </c>
      <c r="T8" s="31">
        <v>0.73499999999999999</v>
      </c>
      <c r="U8" s="31">
        <v>0.6</v>
      </c>
      <c r="V8" s="99">
        <f t="shared" si="0"/>
        <v>0.90187930656133397</v>
      </c>
      <c r="W8" s="99">
        <f t="shared" si="1"/>
        <v>1.0182662814229628</v>
      </c>
    </row>
    <row r="9" spans="1:23" ht="17.25" x14ac:dyDescent="0.35">
      <c r="B9" s="64" t="s">
        <v>619</v>
      </c>
      <c r="C9" s="66"/>
      <c r="D9" s="31">
        <v>1.1125</v>
      </c>
      <c r="E9" s="31">
        <v>1.5125</v>
      </c>
      <c r="F9" s="31">
        <v>0.70499999999999996</v>
      </c>
      <c r="G9" s="31">
        <v>0.33939653280667098</v>
      </c>
      <c r="H9" s="31">
        <v>-0.15060346719332801</v>
      </c>
      <c r="I9" s="31">
        <v>-0.50120693438665698</v>
      </c>
      <c r="J9" s="31">
        <v>1.1825000000000001</v>
      </c>
      <c r="K9" s="31">
        <v>-2.4999999999999901E-2</v>
      </c>
      <c r="L9" s="31">
        <v>-7.0603467193328898E-2</v>
      </c>
      <c r="M9" s="31">
        <v>0.78249999999999997</v>
      </c>
      <c r="N9" s="31">
        <v>0.2</v>
      </c>
      <c r="O9" s="31">
        <v>0.45500000000000002</v>
      </c>
      <c r="P9" s="31">
        <v>1.2050000000000001</v>
      </c>
      <c r="Q9" s="31">
        <v>1.6924999999999999</v>
      </c>
      <c r="R9" s="31">
        <v>0.6825</v>
      </c>
      <c r="S9" s="31">
        <v>0.57999999999999996</v>
      </c>
      <c r="T9" s="31">
        <v>1.03</v>
      </c>
      <c r="U9" s="31">
        <v>0.45</v>
      </c>
      <c r="V9" s="99">
        <f t="shared" si="0"/>
        <v>0.88700000000000012</v>
      </c>
      <c r="W9" s="99">
        <f t="shared" si="1"/>
        <v>0.62122125911296422</v>
      </c>
    </row>
    <row r="10" spans="1:23" ht="17.25" x14ac:dyDescent="0.35">
      <c r="B10" s="64" t="s">
        <v>621</v>
      </c>
      <c r="C10" s="66"/>
      <c r="D10" s="31">
        <v>1.385</v>
      </c>
      <c r="E10" s="31">
        <v>1.7649999999999999</v>
      </c>
      <c r="F10" s="31">
        <v>0.59750000000000003</v>
      </c>
      <c r="G10" s="31">
        <v>2.0149999999999899</v>
      </c>
      <c r="H10" s="31">
        <v>1.3725000000000001</v>
      </c>
      <c r="I10" s="31">
        <v>1.50189653280667</v>
      </c>
      <c r="J10" s="31">
        <v>1.68814653280667</v>
      </c>
      <c r="K10" s="31">
        <v>0.97439653280667105</v>
      </c>
      <c r="L10" s="31">
        <v>1.94</v>
      </c>
      <c r="M10" s="31">
        <v>2.08</v>
      </c>
      <c r="N10" s="31">
        <v>1.76</v>
      </c>
      <c r="O10" s="31">
        <v>0.3175</v>
      </c>
      <c r="P10" s="31">
        <v>1.84439653280667</v>
      </c>
      <c r="Q10" s="31">
        <v>0.63</v>
      </c>
      <c r="R10" s="31">
        <v>0.91500000000000004</v>
      </c>
      <c r="S10" s="31">
        <v>0.79249999999999898</v>
      </c>
      <c r="T10" s="31">
        <v>1.12939653280667</v>
      </c>
      <c r="U10" s="31">
        <v>0.78189653280667104</v>
      </c>
      <c r="V10" s="99">
        <f t="shared" si="0"/>
        <v>0.84975861312266809</v>
      </c>
      <c r="W10" s="99">
        <f t="shared" si="1"/>
        <v>1.3050071776022227</v>
      </c>
    </row>
    <row r="11" spans="1:23" ht="17.25" x14ac:dyDescent="0.35">
      <c r="B11" s="64" t="s">
        <v>630</v>
      </c>
      <c r="C11" s="66"/>
      <c r="D11" s="31">
        <v>0.82439653280667102</v>
      </c>
      <c r="E11" s="31">
        <v>0.78499999999999903</v>
      </c>
      <c r="F11" s="31">
        <v>-0.450603467193329</v>
      </c>
      <c r="G11" s="31">
        <v>-0.495</v>
      </c>
      <c r="H11" s="31">
        <v>-0.50181040157998602</v>
      </c>
      <c r="I11" s="31">
        <v>0.27999999999999903</v>
      </c>
      <c r="J11" s="31">
        <v>-0.47560346719332802</v>
      </c>
      <c r="K11" s="31">
        <v>0.625</v>
      </c>
      <c r="L11" s="31">
        <v>0.299396532806671</v>
      </c>
      <c r="M11" s="31">
        <v>1.1575</v>
      </c>
      <c r="N11" s="31">
        <v>0.78</v>
      </c>
      <c r="O11" s="31">
        <v>1.4875</v>
      </c>
      <c r="P11" s="31">
        <v>1.5293965328066701</v>
      </c>
      <c r="Q11" s="31">
        <v>0.13</v>
      </c>
      <c r="R11" s="31">
        <v>1.4575</v>
      </c>
      <c r="S11" s="31">
        <v>0.8</v>
      </c>
      <c r="T11" s="31">
        <v>1.3625</v>
      </c>
      <c r="U11" s="31">
        <v>0.47939653280667099</v>
      </c>
      <c r="V11" s="99">
        <f t="shared" si="0"/>
        <v>0.84587930656133425</v>
      </c>
      <c r="W11" s="99">
        <f t="shared" si="1"/>
        <v>0.55969826640333553</v>
      </c>
    </row>
    <row r="12" spans="1:23" ht="17.25" x14ac:dyDescent="0.35">
      <c r="B12" s="64" t="s">
        <v>610</v>
      </c>
      <c r="C12" s="66"/>
      <c r="D12" s="31">
        <v>1.0793965328066699</v>
      </c>
      <c r="E12" s="31">
        <v>3.5750000000000002</v>
      </c>
      <c r="F12" s="31">
        <v>1.1199999999999899</v>
      </c>
      <c r="G12" s="31">
        <v>1.74439653280667</v>
      </c>
      <c r="H12" s="31">
        <v>1.105</v>
      </c>
      <c r="I12" s="31">
        <v>2.6287500000000001</v>
      </c>
      <c r="J12" s="31">
        <v>-0.120603467193328</v>
      </c>
      <c r="K12" s="31">
        <v>0.94499999999999995</v>
      </c>
      <c r="L12" s="31">
        <v>0.85499999999999998</v>
      </c>
      <c r="M12" s="31">
        <v>1.7350000000000001</v>
      </c>
      <c r="N12" s="31">
        <v>1.0549999999999999</v>
      </c>
      <c r="O12" s="31">
        <v>1.7975000000000001</v>
      </c>
      <c r="P12" s="31">
        <v>1.51439653280667</v>
      </c>
      <c r="Q12" s="31">
        <v>0.48</v>
      </c>
      <c r="R12" s="31">
        <v>0.70939653280667103</v>
      </c>
      <c r="S12" s="31">
        <v>0.71499999999999997</v>
      </c>
      <c r="T12" s="31">
        <v>1.56629306561334</v>
      </c>
      <c r="U12" s="31">
        <v>0.45499999999999902</v>
      </c>
      <c r="V12" s="99">
        <f t="shared" si="0"/>
        <v>0.78513791968400204</v>
      </c>
      <c r="W12" s="99">
        <f t="shared" si="1"/>
        <v>1.2755292072025937</v>
      </c>
    </row>
    <row r="13" spans="1:23" ht="17.25" x14ac:dyDescent="0.35">
      <c r="B13" s="64" t="s">
        <v>629</v>
      </c>
      <c r="C13" s="66"/>
      <c r="D13" s="31">
        <v>1.27999999999999</v>
      </c>
      <c r="E13" s="31">
        <v>7.4999999999999997E-2</v>
      </c>
      <c r="F13" s="31">
        <v>-0.55060346719332798</v>
      </c>
      <c r="G13" s="31">
        <v>0.26</v>
      </c>
      <c r="H13" s="31">
        <v>0.45</v>
      </c>
      <c r="I13" s="31">
        <v>0</v>
      </c>
      <c r="J13" s="31">
        <v>0.2</v>
      </c>
      <c r="K13" s="31">
        <v>-0.25</v>
      </c>
      <c r="L13" s="31">
        <v>0.98</v>
      </c>
      <c r="M13" s="31">
        <v>1.6924999999999999</v>
      </c>
      <c r="N13" s="31">
        <v>-0.26620693438665699</v>
      </c>
      <c r="O13" s="31">
        <v>2.4700000000000002</v>
      </c>
      <c r="P13" s="31">
        <v>2.62</v>
      </c>
      <c r="Q13" s="31">
        <v>0.40939653280667099</v>
      </c>
      <c r="R13" s="31">
        <v>1.2825</v>
      </c>
      <c r="S13" s="31">
        <v>0.7</v>
      </c>
      <c r="T13" s="31">
        <v>1.1125</v>
      </c>
      <c r="U13" s="31">
        <v>0.28000000000000003</v>
      </c>
      <c r="V13" s="99">
        <f t="shared" si="0"/>
        <v>0.75687930656133418</v>
      </c>
      <c r="W13" s="99">
        <f t="shared" si="1"/>
        <v>0.74971094889568679</v>
      </c>
    </row>
    <row r="14" spans="1:23" ht="17.25" x14ac:dyDescent="0.35">
      <c r="B14" s="64" t="s">
        <v>622</v>
      </c>
      <c r="C14" s="66"/>
      <c r="D14" s="31">
        <v>0.05</v>
      </c>
      <c r="E14" s="31">
        <v>0.71</v>
      </c>
      <c r="F14" s="31">
        <v>1.1749999999999901</v>
      </c>
      <c r="G14" s="31">
        <v>7.9396532806671E-2</v>
      </c>
      <c r="H14" s="31">
        <v>1.2649999999999999</v>
      </c>
      <c r="I14" s="31">
        <v>0.61</v>
      </c>
      <c r="J14" s="31">
        <v>-0.72</v>
      </c>
      <c r="K14" s="31">
        <v>0.32999999999999902</v>
      </c>
      <c r="L14" s="31">
        <v>0.43</v>
      </c>
      <c r="M14" s="31">
        <v>2.6349999999999998</v>
      </c>
      <c r="N14" s="31">
        <v>0.94625000000000004</v>
      </c>
      <c r="O14" s="31">
        <v>0.68</v>
      </c>
      <c r="P14" s="31">
        <v>0.63</v>
      </c>
      <c r="Q14" s="31">
        <v>-1.99999999999999E-2</v>
      </c>
      <c r="R14" s="31">
        <v>0.68</v>
      </c>
      <c r="S14" s="31">
        <v>2.0225</v>
      </c>
      <c r="T14" s="31">
        <v>0.55000000000000004</v>
      </c>
      <c r="U14" s="31">
        <v>0.25</v>
      </c>
      <c r="V14" s="99">
        <f t="shared" si="0"/>
        <v>0.69650000000000001</v>
      </c>
      <c r="W14" s="99">
        <f t="shared" si="1"/>
        <v>0.68350814071148114</v>
      </c>
    </row>
    <row r="15" spans="1:23" ht="17.25" x14ac:dyDescent="0.35">
      <c r="B15" s="64" t="s">
        <v>628</v>
      </c>
      <c r="C15" s="66"/>
      <c r="D15" s="31">
        <v>0.76</v>
      </c>
      <c r="E15" s="31">
        <v>1.9350000000000001</v>
      </c>
      <c r="F15" s="31">
        <v>0.90689653280667104</v>
      </c>
      <c r="G15" s="31">
        <v>0.18</v>
      </c>
      <c r="H15" s="31">
        <v>1.8674999999999999</v>
      </c>
      <c r="I15" s="31">
        <v>2.03125</v>
      </c>
      <c r="J15" s="31">
        <v>0.64249999999999996</v>
      </c>
      <c r="K15" s="31">
        <v>0</v>
      </c>
      <c r="L15" s="31">
        <v>0</v>
      </c>
      <c r="M15" s="31">
        <v>0</v>
      </c>
      <c r="N15" s="31">
        <v>0.61</v>
      </c>
      <c r="O15" s="31">
        <v>1.25</v>
      </c>
      <c r="P15" s="31">
        <v>1.8125</v>
      </c>
      <c r="Q15" s="31">
        <v>0.43</v>
      </c>
      <c r="R15" s="31">
        <v>0.25</v>
      </c>
      <c r="S15" s="31">
        <v>1.0900000000000001</v>
      </c>
      <c r="T15" s="31">
        <v>1.2825</v>
      </c>
      <c r="U15" s="31">
        <v>0.2</v>
      </c>
      <c r="V15" s="99">
        <f t="shared" si="0"/>
        <v>0.65050000000000008</v>
      </c>
      <c r="W15" s="99">
        <f t="shared" si="1"/>
        <v>1.0165431021871114</v>
      </c>
    </row>
    <row r="16" spans="1:23" s="6" customFormat="1" ht="17.25" x14ac:dyDescent="0.35">
      <c r="A16" s="10"/>
      <c r="B16" s="64" t="s">
        <v>616</v>
      </c>
      <c r="C16" s="66"/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0.05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0.6</v>
      </c>
      <c r="U16" s="31">
        <v>0</v>
      </c>
      <c r="V16" s="99">
        <f t="shared" si="0"/>
        <v>0.6</v>
      </c>
      <c r="W16" s="99">
        <f t="shared" si="1"/>
        <v>0.32500000000000001</v>
      </c>
    </row>
    <row r="17" spans="1:23" ht="17.25" x14ac:dyDescent="0.35">
      <c r="A17" s="68"/>
      <c r="B17" s="65" t="s">
        <v>709</v>
      </c>
      <c r="C17" s="67"/>
      <c r="D17" s="164">
        <v>0.57999999999999996</v>
      </c>
      <c r="E17" s="164">
        <v>0.13</v>
      </c>
      <c r="F17" s="164">
        <v>-0.35060346719332802</v>
      </c>
      <c r="G17" s="164">
        <v>1.17</v>
      </c>
      <c r="H17" s="164">
        <v>1.335</v>
      </c>
      <c r="I17" s="164">
        <v>1.44625</v>
      </c>
      <c r="J17" s="164">
        <v>-0.19999999999999901</v>
      </c>
      <c r="K17" s="164">
        <v>0.26</v>
      </c>
      <c r="L17" s="164">
        <v>1.335</v>
      </c>
      <c r="M17" s="164">
        <v>0</v>
      </c>
      <c r="N17" s="164">
        <v>0</v>
      </c>
      <c r="O17" s="164">
        <v>0</v>
      </c>
      <c r="P17" s="164">
        <v>0.83439653280667103</v>
      </c>
      <c r="Q17" s="164">
        <v>1.3325</v>
      </c>
      <c r="R17" s="164">
        <v>0.1</v>
      </c>
      <c r="S17" s="164">
        <v>-6.0346719332893197E-4</v>
      </c>
      <c r="T17" s="164">
        <v>0.8</v>
      </c>
      <c r="U17" s="164">
        <v>0.28000000000000003</v>
      </c>
      <c r="V17" s="100">
        <f t="shared" si="0"/>
        <v>0.50237930656133434</v>
      </c>
      <c r="W17" s="99">
        <f t="shared" si="1"/>
        <v>0.60346263989466753</v>
      </c>
    </row>
    <row r="18" spans="1:23" s="6" customFormat="1" ht="17.25" x14ac:dyDescent="0.35">
      <c r="A18" s="10"/>
      <c r="B18" s="64" t="s">
        <v>611</v>
      </c>
      <c r="C18" s="66"/>
      <c r="D18" s="31">
        <v>0</v>
      </c>
      <c r="E18" s="31">
        <v>0</v>
      </c>
      <c r="F18" s="31">
        <v>1.0349999999999999</v>
      </c>
      <c r="G18" s="31">
        <v>0.81</v>
      </c>
      <c r="H18" s="31">
        <v>0.24939653280667101</v>
      </c>
      <c r="I18" s="31">
        <v>0.53</v>
      </c>
      <c r="J18" s="31">
        <v>-0.19650866798332201</v>
      </c>
      <c r="K18" s="31">
        <v>0.08</v>
      </c>
      <c r="L18" s="31">
        <v>1.3049999999999999</v>
      </c>
      <c r="M18" s="31">
        <v>-0.27060346719332801</v>
      </c>
      <c r="N18" s="31">
        <v>0.35</v>
      </c>
      <c r="O18" s="31">
        <v>0.53</v>
      </c>
      <c r="P18" s="31">
        <v>0.35</v>
      </c>
      <c r="Q18" s="31">
        <v>1.0618965328066701</v>
      </c>
      <c r="R18" s="31">
        <v>0</v>
      </c>
      <c r="S18" s="31">
        <v>0.45</v>
      </c>
      <c r="T18" s="31">
        <v>-0.15060346719332801</v>
      </c>
      <c r="U18" s="31">
        <v>0</v>
      </c>
      <c r="V18" s="99">
        <f t="shared" si="0"/>
        <v>0.4537643552044473</v>
      </c>
      <c r="W18" s="99">
        <f t="shared" si="1"/>
        <v>0.43811267594595449</v>
      </c>
    </row>
    <row r="19" spans="1:23" ht="17.25" x14ac:dyDescent="0.35">
      <c r="A19" s="68"/>
      <c r="B19" s="65" t="s">
        <v>626</v>
      </c>
      <c r="C19" s="67"/>
      <c r="D19" s="164">
        <v>0</v>
      </c>
      <c r="E19" s="164">
        <v>0.71439653280667104</v>
      </c>
      <c r="F19" s="164">
        <v>0</v>
      </c>
      <c r="G19" s="164">
        <v>0</v>
      </c>
      <c r="H19" s="164">
        <v>0</v>
      </c>
      <c r="I19" s="164">
        <v>0</v>
      </c>
      <c r="J19" s="164">
        <v>0</v>
      </c>
      <c r="K19" s="164">
        <v>0</v>
      </c>
      <c r="L19" s="164">
        <v>0.35</v>
      </c>
      <c r="M19" s="164">
        <v>2.8743965328066698</v>
      </c>
      <c r="N19" s="164">
        <v>1.25125</v>
      </c>
      <c r="O19" s="164">
        <v>0.37939653280667102</v>
      </c>
      <c r="P19" s="164">
        <v>0.5</v>
      </c>
      <c r="Q19" s="164">
        <v>0.76249999999999996</v>
      </c>
      <c r="R19" s="164">
        <v>-1.99999999999999E-2</v>
      </c>
      <c r="S19" s="164">
        <v>1.26189653280667</v>
      </c>
      <c r="T19" s="164">
        <v>-0.200603467193328</v>
      </c>
      <c r="U19" s="164">
        <v>-0.401206934386657</v>
      </c>
      <c r="V19" s="100">
        <f t="shared" si="0"/>
        <v>0.28051722624533698</v>
      </c>
      <c r="W19" s="99">
        <f t="shared" si="1"/>
        <v>0.6792750663315178</v>
      </c>
    </row>
    <row r="20" spans="1:23" ht="17.25" x14ac:dyDescent="0.35">
      <c r="B20" s="64" t="s">
        <v>614</v>
      </c>
      <c r="C20" s="66"/>
      <c r="D20" s="31">
        <v>0</v>
      </c>
      <c r="E20" s="31">
        <v>0</v>
      </c>
      <c r="F20" s="31">
        <v>0</v>
      </c>
      <c r="G20" s="31">
        <v>0</v>
      </c>
      <c r="H20" s="31">
        <v>0.13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99">
        <f t="shared" si="0"/>
        <v>0</v>
      </c>
      <c r="W20" s="99">
        <f t="shared" si="1"/>
        <v>0.13</v>
      </c>
    </row>
    <row r="21" spans="1:23" ht="17.25" x14ac:dyDescent="0.35">
      <c r="B21" s="64" t="s">
        <v>618</v>
      </c>
      <c r="C21" s="66"/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0.33</v>
      </c>
      <c r="L21" s="31">
        <v>0</v>
      </c>
      <c r="M21" s="31">
        <v>0.25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99">
        <f t="shared" si="0"/>
        <v>0</v>
      </c>
      <c r="W21" s="99">
        <f t="shared" si="1"/>
        <v>0.29000000000000004</v>
      </c>
    </row>
    <row r="22" spans="1:23" ht="17.25" x14ac:dyDescent="0.35">
      <c r="B22" s="64" t="s">
        <v>625</v>
      </c>
      <c r="C22" s="66"/>
      <c r="D22" s="31">
        <v>0</v>
      </c>
      <c r="E22" s="31">
        <v>0</v>
      </c>
      <c r="F22" s="31">
        <v>0</v>
      </c>
      <c r="G22" s="31">
        <v>0.15</v>
      </c>
      <c r="H22" s="31">
        <v>0</v>
      </c>
      <c r="I22" s="31">
        <v>-0.62650866798332205</v>
      </c>
      <c r="J22" s="31">
        <v>0</v>
      </c>
      <c r="K22" s="31">
        <v>-4.9999999999999899E-2</v>
      </c>
      <c r="L22" s="31">
        <v>1.54</v>
      </c>
      <c r="M22" s="31">
        <v>0.27499999999999902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99">
        <f t="shared" si="0"/>
        <v>0</v>
      </c>
      <c r="W22" s="99">
        <f t="shared" si="1"/>
        <v>0.25769826640333543</v>
      </c>
    </row>
    <row r="23" spans="1:23" s="6" customFormat="1" ht="17.25" x14ac:dyDescent="0.35">
      <c r="A23" s="10"/>
      <c r="B23" s="64" t="s">
        <v>631</v>
      </c>
      <c r="C23" s="66"/>
      <c r="D23" s="31">
        <v>1.905</v>
      </c>
      <c r="E23" s="31">
        <v>0.56999999999999995</v>
      </c>
      <c r="F23" s="31">
        <v>-0.450603467193328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0.65439653280667098</v>
      </c>
      <c r="M23" s="31">
        <v>-0.25060346719332799</v>
      </c>
      <c r="N23" s="31">
        <v>0.3</v>
      </c>
      <c r="O23" s="31">
        <v>0.43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99">
        <f t="shared" si="0"/>
        <v>0</v>
      </c>
      <c r="W23" s="99">
        <f t="shared" si="1"/>
        <v>0.45116994263143073</v>
      </c>
    </row>
    <row r="24" spans="1:23" ht="17.25" x14ac:dyDescent="0.35">
      <c r="A24" s="68"/>
      <c r="B24" s="65" t="s">
        <v>710</v>
      </c>
      <c r="C24" s="67"/>
      <c r="D24" s="164">
        <v>1.2150000000000001</v>
      </c>
      <c r="E24" s="164">
        <v>0.53</v>
      </c>
      <c r="F24" s="164">
        <v>-0.16999999999999901</v>
      </c>
      <c r="G24" s="164">
        <v>0</v>
      </c>
      <c r="H24" s="164">
        <v>0.4</v>
      </c>
      <c r="I24" s="164">
        <v>0</v>
      </c>
      <c r="J24" s="164">
        <v>0.4</v>
      </c>
      <c r="K24" s="164">
        <v>-0.35060346719332802</v>
      </c>
      <c r="L24" s="164">
        <v>1.51</v>
      </c>
      <c r="M24" s="164">
        <v>0.25</v>
      </c>
      <c r="N24" s="164">
        <v>0.83</v>
      </c>
      <c r="O24" s="164">
        <v>0.78249999999999997</v>
      </c>
      <c r="P24" s="164">
        <v>1.165</v>
      </c>
      <c r="Q24" s="164">
        <v>0.359396532806671</v>
      </c>
      <c r="R24" s="164">
        <v>-0.62650866798332205</v>
      </c>
      <c r="S24" s="164">
        <v>-0.49650866798332199</v>
      </c>
      <c r="T24" s="164">
        <v>0</v>
      </c>
      <c r="U24" s="164">
        <v>0.45</v>
      </c>
      <c r="V24" s="100">
        <f t="shared" si="0"/>
        <v>-7.840520078999326E-2</v>
      </c>
      <c r="W24" s="99">
        <f t="shared" si="1"/>
        <v>0.41655171530977991</v>
      </c>
    </row>
    <row r="25" spans="1:23" ht="17.25" x14ac:dyDescent="0.35">
      <c r="B25" s="64" t="s">
        <v>624</v>
      </c>
      <c r="C25" s="66"/>
      <c r="D25" s="31">
        <v>2.6225000000000001</v>
      </c>
      <c r="E25" s="31">
        <v>2.4375</v>
      </c>
      <c r="F25" s="31">
        <v>5.4396532806671102E-2</v>
      </c>
      <c r="G25" s="31">
        <v>0.40499999999999903</v>
      </c>
      <c r="H25" s="31">
        <v>0.50439653280667096</v>
      </c>
      <c r="I25" s="31">
        <v>2.32499999999999</v>
      </c>
      <c r="J25" s="31">
        <v>0.66249999999999998</v>
      </c>
      <c r="K25" s="31">
        <v>0.28000000000000003</v>
      </c>
      <c r="L25" s="31">
        <v>-0.62560346719332804</v>
      </c>
      <c r="M25" s="31">
        <v>0.18</v>
      </c>
      <c r="N25" s="31">
        <v>0.25</v>
      </c>
      <c r="O25" s="31">
        <v>1.0175000000000001</v>
      </c>
      <c r="P25" s="31">
        <v>2.87</v>
      </c>
      <c r="Q25" s="31">
        <v>0.79249999999999998</v>
      </c>
      <c r="R25" s="31">
        <v>-0.69620693438665704</v>
      </c>
      <c r="S25" s="31">
        <v>-0.320603467193328</v>
      </c>
      <c r="T25" s="31">
        <v>-0.17560346719332801</v>
      </c>
      <c r="U25" s="31">
        <v>-0.22499999999999901</v>
      </c>
      <c r="V25" s="99">
        <f t="shared" si="0"/>
        <v>-0.12498277375466241</v>
      </c>
      <c r="W25" s="99">
        <f t="shared" si="1"/>
        <v>0.68657087386926063</v>
      </c>
    </row>
  </sheetData>
  <sortState xmlns:xlrd2="http://schemas.microsoft.com/office/spreadsheetml/2017/richdata2" ref="A2:W25">
    <sortCondition descending="1" ref="V2:V25"/>
  </sortState>
  <mergeCells count="3">
    <mergeCell ref="P1:Q1"/>
    <mergeCell ref="R1:S1"/>
    <mergeCell ref="T1:U1"/>
  </mergeCells>
  <conditionalFormatting sqref="A1:C1">
    <cfRule type="cellIs" dxfId="5" priority="14" operator="equal">
      <formula>0</formula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5">
      <colorScale>
        <cfvo type="min"/>
        <cfvo type="max"/>
        <color rgb="FFFCFCFF"/>
        <color rgb="FF63BE7B"/>
      </colorScale>
    </cfRule>
  </conditionalFormatting>
  <conditionalFormatting sqref="B2:W25">
    <cfRule type="cellIs" dxfId="4" priority="1" operator="equal">
      <formula>0</formula>
    </cfRule>
  </conditionalFormatting>
  <conditionalFormatting sqref="D2:U25">
    <cfRule type="colorScale" priority="81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83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9">
      <colorScale>
        <cfvo type="min"/>
        <cfvo type="max"/>
        <color rgb="FFFCFCFF"/>
        <color rgb="FF63BE7B"/>
      </colorScale>
    </cfRule>
    <cfRule type="cellIs" dxfId="3" priority="12" operator="equal">
      <formula>0</formula>
    </cfRule>
  </conditionalFormatting>
  <conditionalFormatting sqref="W2:W25">
    <cfRule type="colorScale" priority="85">
      <colorScale>
        <cfvo type="min"/>
        <cfvo type="max"/>
        <color theme="6" tint="0.39997558519241921"/>
        <color rgb="FF095339"/>
      </colorScale>
    </cfRule>
  </conditionalFormatting>
  <pageMargins left="0.25" right="0.25" top="0.75" bottom="0.75" header="0.3" footer="0.3"/>
  <pageSetup scale="7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sheetPr>
    <pageSetUpPr fitToPage="1"/>
  </sheetPr>
  <dimension ref="A1:AF35"/>
  <sheetViews>
    <sheetView workbookViewId="0">
      <selection activeCell="I3" sqref="I3"/>
    </sheetView>
  </sheetViews>
  <sheetFormatPr defaultRowHeight="15" x14ac:dyDescent="0.25"/>
  <cols>
    <col min="1" max="1" width="4.7109375" style="50" bestFit="1" customWidth="1"/>
    <col min="2" max="2" width="4.7109375" style="50" customWidth="1"/>
    <col min="3" max="3" width="15.42578125" style="17" bestFit="1" customWidth="1"/>
    <col min="4" max="4" width="6" style="17" customWidth="1"/>
    <col min="5" max="5" width="3.85546875" style="17" bestFit="1" customWidth="1"/>
    <col min="6" max="6" width="5.140625" style="17" bestFit="1" customWidth="1"/>
    <col min="7" max="7" width="5.140625" style="17" customWidth="1"/>
    <col min="8" max="8" width="5.5703125" style="17" bestFit="1" customWidth="1"/>
    <col min="9" max="9" width="7.5703125" style="17" bestFit="1" customWidth="1"/>
    <col min="10" max="10" width="5.28515625" style="50" bestFit="1" customWidth="1"/>
    <col min="11" max="11" width="4.28515625" style="50" bestFit="1" customWidth="1"/>
    <col min="12" max="12" width="4.85546875" style="50" bestFit="1" customWidth="1"/>
    <col min="13" max="13" width="8.140625" style="50" bestFit="1" customWidth="1"/>
    <col min="14" max="14" width="18.7109375" style="17" bestFit="1" customWidth="1"/>
    <col min="15" max="15" width="19" style="17" bestFit="1" customWidth="1"/>
    <col min="16" max="16" width="11.5703125" style="17" bestFit="1" customWidth="1"/>
    <col min="17" max="17" width="6.7109375" style="17" bestFit="1" customWidth="1"/>
    <col min="18" max="18" width="15.140625" bestFit="1" customWidth="1"/>
    <col min="19" max="25" width="15.140625" customWidth="1"/>
    <col min="26" max="26" width="19.140625" bestFit="1" customWidth="1"/>
  </cols>
  <sheetData>
    <row r="1" spans="1:32" s="3" customFormat="1" ht="17.25" x14ac:dyDescent="0.35">
      <c r="A1" s="86" t="s">
        <v>0</v>
      </c>
      <c r="B1" s="86" t="s">
        <v>599</v>
      </c>
      <c r="C1" s="87" t="s">
        <v>1</v>
      </c>
      <c r="D1" s="86" t="s">
        <v>602</v>
      </c>
      <c r="E1" s="86" t="s">
        <v>778</v>
      </c>
      <c r="F1" s="86" t="s">
        <v>780</v>
      </c>
      <c r="G1" s="141" t="s">
        <v>783</v>
      </c>
      <c r="H1" s="141" t="s">
        <v>779</v>
      </c>
      <c r="I1" s="141" t="s">
        <v>827</v>
      </c>
      <c r="J1" s="86" t="s">
        <v>2</v>
      </c>
      <c r="K1" s="86" t="s">
        <v>3</v>
      </c>
      <c r="L1" s="86" t="s">
        <v>4</v>
      </c>
      <c r="M1" s="86" t="s">
        <v>5</v>
      </c>
      <c r="N1" s="87" t="s">
        <v>6</v>
      </c>
      <c r="O1" s="87" t="s">
        <v>7</v>
      </c>
      <c r="P1" s="87" t="s">
        <v>8</v>
      </c>
      <c r="Q1" s="87" t="s">
        <v>718</v>
      </c>
      <c r="R1" s="142" t="s">
        <v>937</v>
      </c>
      <c r="S1" s="82"/>
      <c r="T1" s="142" t="s">
        <v>959</v>
      </c>
      <c r="U1" s="142"/>
      <c r="V1" s="142"/>
      <c r="W1" s="142"/>
      <c r="X1" s="142"/>
      <c r="Y1" s="142"/>
    </row>
    <row r="2" spans="1:32" x14ac:dyDescent="0.25">
      <c r="A2" s="78" t="s">
        <v>53</v>
      </c>
      <c r="B2" s="78" t="s">
        <v>600</v>
      </c>
      <c r="C2" s="82" t="s">
        <v>515</v>
      </c>
      <c r="D2" s="143"/>
      <c r="E2" s="143"/>
      <c r="F2" s="143"/>
      <c r="G2" s="143"/>
      <c r="H2" s="143"/>
      <c r="I2" s="171"/>
      <c r="J2" s="143" t="s">
        <v>34</v>
      </c>
      <c r="K2" s="78" t="s">
        <v>19</v>
      </c>
      <c r="L2" s="31" t="s">
        <v>516</v>
      </c>
      <c r="M2" s="78" t="s">
        <v>517</v>
      </c>
      <c r="N2" s="82" t="s">
        <v>518</v>
      </c>
      <c r="O2" s="82" t="s">
        <v>16</v>
      </c>
      <c r="P2" s="82"/>
      <c r="Q2" s="82"/>
      <c r="R2" s="82" t="str">
        <f>RIGHT(Table_0__4[[#This Row],[Name]], LEN(Table_0__4[[#This Row],[Name]]) - FIND(",", Table_0__4[[#This Row],[Name]]) - 1) &amp; " " &amp; LEFT(Table_0__4[[#This Row],[Name]], FIND(",", Table_0__4[[#This Row],[Name]]) - 1)</f>
        <v>Cameron Moger</v>
      </c>
      <c r="T2" s="82">
        <v>0.28739027869212203</v>
      </c>
      <c r="U2" s="82" t="s">
        <v>634</v>
      </c>
      <c r="V2" s="82"/>
      <c r="W2" s="82"/>
      <c r="X2" s="82"/>
      <c r="Y2" s="82"/>
      <c r="Z2" s="130" t="s">
        <v>634</v>
      </c>
      <c r="AA2" s="130">
        <v>11</v>
      </c>
      <c r="AB2" s="130">
        <v>0</v>
      </c>
      <c r="AC2" s="130">
        <v>1</v>
      </c>
      <c r="AD2" s="130">
        <v>1</v>
      </c>
      <c r="AE2" s="130">
        <v>4</v>
      </c>
      <c r="AF2" s="131">
        <v>-2</v>
      </c>
    </row>
    <row r="3" spans="1:32" x14ac:dyDescent="0.25">
      <c r="A3" s="78" t="s">
        <v>9</v>
      </c>
      <c r="B3" s="78" t="s">
        <v>601</v>
      </c>
      <c r="C3" s="82" t="s">
        <v>537</v>
      </c>
      <c r="D3" s="143">
        <v>0</v>
      </c>
      <c r="E3" s="143">
        <v>0</v>
      </c>
      <c r="F3" s="143">
        <v>0</v>
      </c>
      <c r="G3" s="143">
        <v>0</v>
      </c>
      <c r="H3" s="143">
        <v>15</v>
      </c>
      <c r="I3" s="171">
        <v>-5.8836222661107357E-2</v>
      </c>
      <c r="J3" s="143" t="s">
        <v>34</v>
      </c>
      <c r="K3" s="78" t="s">
        <v>19</v>
      </c>
      <c r="L3" s="31" t="s">
        <v>95</v>
      </c>
      <c r="M3" s="78" t="s">
        <v>538</v>
      </c>
      <c r="N3" s="82" t="s">
        <v>539</v>
      </c>
      <c r="O3" s="82" t="s">
        <v>112</v>
      </c>
      <c r="P3" s="82"/>
      <c r="Q3" s="82"/>
      <c r="R3" s="82" t="str">
        <f>RIGHT(Table_0__4[[#This Row],[Name]], LEN(Table_0__4[[#This Row],[Name]]) - FIND(",", Table_0__4[[#This Row],[Name]]) - 1) &amp; " " &amp; LEFT(Table_0__4[[#This Row],[Name]], FIND(",", Table_0__4[[#This Row],[Name]]) - 1)</f>
        <v>Henry Bartle</v>
      </c>
      <c r="S3" s="82"/>
      <c r="T3" s="82">
        <v>0.74864942213444519</v>
      </c>
      <c r="U3" s="82" t="s">
        <v>635</v>
      </c>
      <c r="V3" s="82"/>
      <c r="W3" s="82"/>
      <c r="X3" s="82"/>
      <c r="Y3" s="82"/>
      <c r="Z3" s="132" t="s">
        <v>635</v>
      </c>
      <c r="AA3" s="132">
        <v>18</v>
      </c>
      <c r="AB3" s="132">
        <v>4</v>
      </c>
      <c r="AC3" s="132">
        <v>3</v>
      </c>
      <c r="AD3" s="132">
        <v>7</v>
      </c>
      <c r="AE3" s="132">
        <v>6</v>
      </c>
      <c r="AF3" s="133">
        <v>-6</v>
      </c>
    </row>
    <row r="4" spans="1:32" x14ac:dyDescent="0.25">
      <c r="A4" s="78" t="s">
        <v>17</v>
      </c>
      <c r="B4" s="78" t="s">
        <v>601</v>
      </c>
      <c r="C4" s="82" t="s">
        <v>540</v>
      </c>
      <c r="D4" s="143">
        <v>2</v>
      </c>
      <c r="E4" s="143">
        <v>2</v>
      </c>
      <c r="F4" s="143">
        <v>4</v>
      </c>
      <c r="G4" s="143">
        <v>-1</v>
      </c>
      <c r="H4" s="143">
        <v>0</v>
      </c>
      <c r="I4" s="171">
        <v>0.5635714285714285</v>
      </c>
      <c r="J4" s="143" t="s">
        <v>11</v>
      </c>
      <c r="K4" s="78" t="s">
        <v>102</v>
      </c>
      <c r="L4" s="31" t="s">
        <v>339</v>
      </c>
      <c r="M4" s="78" t="s">
        <v>29</v>
      </c>
      <c r="N4" s="82" t="s">
        <v>541</v>
      </c>
      <c r="O4" s="82" t="s">
        <v>542</v>
      </c>
      <c r="P4" s="82"/>
      <c r="Q4" s="82"/>
      <c r="R4" s="82" t="str">
        <f>RIGHT(Table_0__4[[#This Row],[Name]], LEN(Table_0__4[[#This Row],[Name]]) - FIND(",", Table_0__4[[#This Row],[Name]]) - 1) &amp; " " &amp; LEFT(Table_0__4[[#This Row],[Name]], FIND(",", Table_0__4[[#This Row],[Name]]) - 1)</f>
        <v>Tyrone Bronte</v>
      </c>
      <c r="S4" s="82"/>
      <c r="T4" s="82">
        <v>0.54223521897238136</v>
      </c>
      <c r="U4" s="82" t="s">
        <v>636</v>
      </c>
      <c r="V4" s="82"/>
      <c r="W4" s="82"/>
      <c r="X4" s="82"/>
      <c r="Y4" s="82"/>
      <c r="Z4" s="130" t="s">
        <v>636</v>
      </c>
      <c r="AA4" s="130">
        <v>15</v>
      </c>
      <c r="AB4" s="130">
        <v>1</v>
      </c>
      <c r="AC4" s="130">
        <v>2</v>
      </c>
      <c r="AD4" s="130">
        <v>3</v>
      </c>
      <c r="AE4" s="130">
        <v>4</v>
      </c>
      <c r="AF4" s="131">
        <v>2</v>
      </c>
    </row>
    <row r="5" spans="1:32" x14ac:dyDescent="0.25">
      <c r="A5" s="78" t="s">
        <v>32</v>
      </c>
      <c r="B5" s="78" t="s">
        <v>601</v>
      </c>
      <c r="C5" s="82" t="s">
        <v>573</v>
      </c>
      <c r="D5" s="143">
        <v>2</v>
      </c>
      <c r="E5" s="143">
        <v>2</v>
      </c>
      <c r="F5" s="143">
        <v>4</v>
      </c>
      <c r="G5" s="143">
        <v>-7</v>
      </c>
      <c r="H5" s="143">
        <v>4</v>
      </c>
      <c r="I5" s="171">
        <v>0.54798850364518559</v>
      </c>
      <c r="J5" s="143" t="s">
        <v>34</v>
      </c>
      <c r="K5" s="78" t="s">
        <v>94</v>
      </c>
      <c r="L5" s="31" t="s">
        <v>492</v>
      </c>
      <c r="M5" s="78" t="s">
        <v>574</v>
      </c>
      <c r="N5" s="82" t="s">
        <v>532</v>
      </c>
      <c r="O5" s="82" t="s">
        <v>575</v>
      </c>
      <c r="P5" s="82"/>
      <c r="Q5" s="82"/>
      <c r="R5" s="82" t="str">
        <f>RIGHT(Table_0__4[[#This Row],[Name]], LEN(Table_0__4[[#This Row],[Name]]) - FIND(",", Table_0__4[[#This Row],[Name]]) - 1) &amp; " " &amp; LEFT(Table_0__4[[#This Row],[Name]], FIND(",", Table_0__4[[#This Row],[Name]]) - 1)</f>
        <v>Lauri Raiman</v>
      </c>
      <c r="S5" s="82"/>
      <c r="T5" s="82">
        <v>0.53249999999999997</v>
      </c>
      <c r="U5" s="82" t="s">
        <v>637</v>
      </c>
      <c r="V5" s="82"/>
      <c r="W5" s="82"/>
      <c r="X5" s="82"/>
      <c r="Y5" s="82"/>
      <c r="Z5" s="132" t="s">
        <v>637</v>
      </c>
      <c r="AA5" s="132">
        <v>16</v>
      </c>
      <c r="AB5" s="132">
        <v>0</v>
      </c>
      <c r="AC5" s="132">
        <v>1</v>
      </c>
      <c r="AD5" s="132">
        <v>1</v>
      </c>
      <c r="AE5" s="132">
        <v>0</v>
      </c>
      <c r="AF5" s="133">
        <v>0</v>
      </c>
    </row>
    <row r="6" spans="1:32" x14ac:dyDescent="0.25">
      <c r="A6" s="78" t="s">
        <v>136</v>
      </c>
      <c r="B6" s="78" t="s">
        <v>600</v>
      </c>
      <c r="C6" s="82" t="s">
        <v>530</v>
      </c>
      <c r="D6" s="143">
        <v>0</v>
      </c>
      <c r="E6" s="143">
        <v>2</v>
      </c>
      <c r="F6" s="143">
        <v>2</v>
      </c>
      <c r="G6" s="143">
        <v>1</v>
      </c>
      <c r="H6" s="143">
        <v>10</v>
      </c>
      <c r="I6" s="171">
        <v>0.35418641650208477</v>
      </c>
      <c r="J6" s="143" t="s">
        <v>41</v>
      </c>
      <c r="K6" s="78" t="s">
        <v>67</v>
      </c>
      <c r="L6" s="31" t="s">
        <v>311</v>
      </c>
      <c r="M6" s="78" t="s">
        <v>531</v>
      </c>
      <c r="N6" s="82" t="s">
        <v>532</v>
      </c>
      <c r="O6" s="82" t="s">
        <v>533</v>
      </c>
      <c r="P6" s="82"/>
      <c r="Q6" s="82"/>
      <c r="R6" s="82" t="str">
        <f>RIGHT(Table_0__4[[#This Row],[Name]], LEN(Table_0__4[[#This Row],[Name]]) - FIND(",", Table_0__4[[#This Row],[Name]]) - 1) &amp; " " &amp; LEFT(Table_0__4[[#This Row],[Name]], FIND(",", Table_0__4[[#This Row],[Name]]) - 1)</f>
        <v>Kasper Vaharautio</v>
      </c>
      <c r="S6" s="82"/>
      <c r="V6" s="82"/>
      <c r="W6" s="82"/>
      <c r="X6" s="82"/>
      <c r="Y6" s="82"/>
    </row>
    <row r="7" spans="1:32" x14ac:dyDescent="0.25">
      <c r="A7" s="78" t="s">
        <v>130</v>
      </c>
      <c r="B7" s="78" t="s">
        <v>600</v>
      </c>
      <c r="C7" s="82" t="s">
        <v>527</v>
      </c>
      <c r="D7" s="143">
        <v>0</v>
      </c>
      <c r="E7" s="143">
        <v>3</v>
      </c>
      <c r="F7" s="143">
        <v>3</v>
      </c>
      <c r="G7" s="143">
        <v>-1</v>
      </c>
      <c r="H7" s="143">
        <v>12</v>
      </c>
      <c r="I7" s="171">
        <v>0.46799328871333429</v>
      </c>
      <c r="J7" s="143" t="s">
        <v>101</v>
      </c>
      <c r="K7" s="78" t="s">
        <v>19</v>
      </c>
      <c r="L7" s="31" t="s">
        <v>155</v>
      </c>
      <c r="M7" s="78" t="s">
        <v>528</v>
      </c>
      <c r="N7" s="82" t="s">
        <v>529</v>
      </c>
      <c r="O7" s="82" t="s">
        <v>341</v>
      </c>
      <c r="P7" s="82"/>
      <c r="Q7" s="82"/>
      <c r="R7" s="82" t="str">
        <f>RIGHT(Table_0__4[[#This Row],[Name]], LEN(Table_0__4[[#This Row],[Name]]) - FIND(",", Table_0__4[[#This Row],[Name]]) - 1) &amp; " " &amp; LEFT(Table_0__4[[#This Row],[Name]], FIND(",", Table_0__4[[#This Row],[Name]]) - 1)</f>
        <v>Trevor Russell</v>
      </c>
      <c r="S7" s="82"/>
      <c r="T7" s="82">
        <v>0.93349817516140599</v>
      </c>
      <c r="U7" s="82" t="s">
        <v>638</v>
      </c>
      <c r="V7" s="82"/>
      <c r="W7" s="82"/>
      <c r="X7" s="82"/>
      <c r="Y7" s="82"/>
      <c r="Z7" s="130" t="s">
        <v>638</v>
      </c>
      <c r="AA7" s="130">
        <v>19</v>
      </c>
      <c r="AB7" s="130">
        <v>0</v>
      </c>
      <c r="AC7" s="130">
        <v>10</v>
      </c>
      <c r="AD7" s="130">
        <v>10</v>
      </c>
      <c r="AE7" s="130">
        <v>20</v>
      </c>
      <c r="AF7" s="131">
        <v>-2</v>
      </c>
    </row>
    <row r="8" spans="1:32" s="194" customFormat="1" x14ac:dyDescent="0.25">
      <c r="A8" s="189" t="s">
        <v>142</v>
      </c>
      <c r="B8" s="189" t="s">
        <v>601</v>
      </c>
      <c r="C8" s="91" t="s">
        <v>553</v>
      </c>
      <c r="D8" s="190">
        <v>0</v>
      </c>
      <c r="E8" s="190">
        <v>7</v>
      </c>
      <c r="F8" s="190">
        <v>7</v>
      </c>
      <c r="G8" s="190">
        <v>-8</v>
      </c>
      <c r="H8" s="143">
        <v>12</v>
      </c>
      <c r="I8" s="171">
        <v>0.8016515366757907</v>
      </c>
      <c r="J8" s="190" t="s">
        <v>41</v>
      </c>
      <c r="K8" s="189" t="s">
        <v>102</v>
      </c>
      <c r="L8" s="191" t="s">
        <v>516</v>
      </c>
      <c r="M8" s="189" t="s">
        <v>554</v>
      </c>
      <c r="N8" s="91" t="s">
        <v>555</v>
      </c>
      <c r="O8" s="91" t="s">
        <v>152</v>
      </c>
      <c r="P8" s="91" t="s">
        <v>556</v>
      </c>
      <c r="Q8" s="91"/>
      <c r="R8" s="91" t="str">
        <f>RIGHT(Table_0__4[[#This Row],[Name]], LEN(Table_0__4[[#This Row],[Name]]) - FIND(",", Table_0__4[[#This Row],[Name]]) - 1) &amp; " " &amp; LEFT(Table_0__4[[#This Row],[Name]], FIND(",", Table_0__4[[#This Row],[Name]]) - 1)</f>
        <v>Kyle Kukkonen</v>
      </c>
      <c r="S8" s="82"/>
      <c r="T8" s="82">
        <v>0.27031608880111185</v>
      </c>
      <c r="U8" s="82" t="s">
        <v>639</v>
      </c>
      <c r="V8" s="82"/>
      <c r="W8" s="82"/>
      <c r="X8" s="82"/>
      <c r="Y8" s="82"/>
      <c r="Z8" s="192" t="s">
        <v>639</v>
      </c>
      <c r="AA8" s="192">
        <v>7</v>
      </c>
      <c r="AB8" s="192">
        <v>0</v>
      </c>
      <c r="AC8" s="192">
        <v>1</v>
      </c>
      <c r="AD8" s="192">
        <v>1</v>
      </c>
      <c r="AE8" s="192">
        <v>2</v>
      </c>
      <c r="AF8" s="193">
        <v>-1</v>
      </c>
    </row>
    <row r="9" spans="1:32" x14ac:dyDescent="0.25">
      <c r="A9" s="78" t="s">
        <v>92</v>
      </c>
      <c r="B9" s="78" t="s">
        <v>600</v>
      </c>
      <c r="C9" s="82" t="s">
        <v>511</v>
      </c>
      <c r="D9" s="143">
        <v>1</v>
      </c>
      <c r="E9" s="143">
        <v>1</v>
      </c>
      <c r="F9" s="143">
        <v>2</v>
      </c>
      <c r="G9" s="143">
        <v>-2</v>
      </c>
      <c r="H9" s="143">
        <v>8</v>
      </c>
      <c r="I9" s="171">
        <v>0.53605716480140431</v>
      </c>
      <c r="J9" s="143" t="s">
        <v>34</v>
      </c>
      <c r="K9" s="78" t="s">
        <v>48</v>
      </c>
      <c r="L9" s="31" t="s">
        <v>132</v>
      </c>
      <c r="M9" s="78" t="s">
        <v>512</v>
      </c>
      <c r="N9" s="82" t="s">
        <v>513</v>
      </c>
      <c r="O9" s="82" t="s">
        <v>514</v>
      </c>
      <c r="P9" s="82"/>
      <c r="Q9" s="82"/>
      <c r="R9" s="82" t="str">
        <f>RIGHT(Table_0__4[[#This Row],[Name]], LEN(Table_0__4[[#This Row],[Name]]) - FIND(",", Table_0__4[[#This Row],[Name]]) - 1) &amp; " " &amp; LEFT(Table_0__4[[#This Row],[Name]], FIND(",", Table_0__4[[#This Row],[Name]]) - 1)</f>
        <v>Lachlan Getz</v>
      </c>
      <c r="S9" s="82"/>
      <c r="T9" s="82">
        <v>-5.8836222661107357E-2</v>
      </c>
      <c r="U9" s="82" t="s">
        <v>640</v>
      </c>
      <c r="V9" s="82"/>
      <c r="W9" s="82"/>
      <c r="X9" s="82"/>
      <c r="Y9" s="82"/>
      <c r="Z9" s="130" t="s">
        <v>640</v>
      </c>
      <c r="AA9" s="130">
        <v>3</v>
      </c>
      <c r="AB9" s="130">
        <v>0</v>
      </c>
      <c r="AC9" s="130">
        <v>0</v>
      </c>
      <c r="AD9" s="130">
        <v>0</v>
      </c>
      <c r="AE9" s="130">
        <v>15</v>
      </c>
      <c r="AF9" s="131">
        <v>0</v>
      </c>
    </row>
    <row r="10" spans="1:32" x14ac:dyDescent="0.25">
      <c r="A10" s="78" t="s">
        <v>86</v>
      </c>
      <c r="B10" s="78" t="s">
        <v>601</v>
      </c>
      <c r="C10" s="82" t="s">
        <v>560</v>
      </c>
      <c r="D10" s="143">
        <v>9</v>
      </c>
      <c r="E10" s="143">
        <v>7</v>
      </c>
      <c r="F10" s="143">
        <v>16</v>
      </c>
      <c r="G10" s="143">
        <v>-3</v>
      </c>
      <c r="H10" s="143">
        <v>6</v>
      </c>
      <c r="I10" s="171">
        <v>1.5741152420221058</v>
      </c>
      <c r="J10" s="143" t="s">
        <v>11</v>
      </c>
      <c r="K10" s="78" t="s">
        <v>94</v>
      </c>
      <c r="L10" s="31" t="s">
        <v>149</v>
      </c>
      <c r="M10" s="78" t="s">
        <v>561</v>
      </c>
      <c r="N10" s="82" t="s">
        <v>562</v>
      </c>
      <c r="O10" s="82" t="s">
        <v>563</v>
      </c>
      <c r="P10" s="82"/>
      <c r="Q10" s="82"/>
      <c r="R10" s="82" t="str">
        <f>RIGHT(Table_0__4[[#This Row],[Name]], LEN(Table_0__4[[#This Row],[Name]]) - FIND(",", Table_0__4[[#This Row],[Name]]) - 1) &amp; " " &amp; LEFT(Table_0__4[[#This Row],[Name]], FIND(",", Table_0__4[[#This Row],[Name]]) - 1)</f>
        <v>Ryland Mosley</v>
      </c>
      <c r="S10" s="82"/>
      <c r="T10" s="82">
        <v>1.3725998175161396</v>
      </c>
      <c r="U10" s="82" t="s">
        <v>641</v>
      </c>
      <c r="V10" s="82"/>
      <c r="W10" s="82"/>
      <c r="X10" s="82"/>
      <c r="Y10" s="82"/>
      <c r="Z10" s="132" t="s">
        <v>641</v>
      </c>
      <c r="AA10" s="132">
        <v>19</v>
      </c>
      <c r="AB10" s="132">
        <v>10</v>
      </c>
      <c r="AC10" s="132">
        <v>7</v>
      </c>
      <c r="AD10" s="132">
        <v>17</v>
      </c>
      <c r="AE10" s="132">
        <v>2</v>
      </c>
      <c r="AF10" s="133">
        <v>6</v>
      </c>
    </row>
    <row r="11" spans="1:32" x14ac:dyDescent="0.25">
      <c r="A11" s="78" t="s">
        <v>72</v>
      </c>
      <c r="B11" s="78" t="s">
        <v>601</v>
      </c>
      <c r="C11" s="82" t="s">
        <v>576</v>
      </c>
      <c r="D11" s="143">
        <v>2</v>
      </c>
      <c r="E11" s="143">
        <v>4</v>
      </c>
      <c r="F11" s="143">
        <v>6</v>
      </c>
      <c r="G11" s="143">
        <v>2</v>
      </c>
      <c r="H11" s="143">
        <v>7</v>
      </c>
      <c r="I11" s="171">
        <v>0.47127770463023871</v>
      </c>
      <c r="J11" s="143" t="s">
        <v>41</v>
      </c>
      <c r="K11" s="78" t="s">
        <v>19</v>
      </c>
      <c r="L11" s="31" t="s">
        <v>95</v>
      </c>
      <c r="M11" s="78" t="s">
        <v>577</v>
      </c>
      <c r="N11" s="82" t="s">
        <v>578</v>
      </c>
      <c r="O11" s="82" t="s">
        <v>284</v>
      </c>
      <c r="P11" s="82"/>
      <c r="Q11" s="82"/>
      <c r="R11" s="82" t="str">
        <f>RIGHT(Table_0__4[[#This Row],[Name]], LEN(Table_0__4[[#This Row],[Name]]) - FIND(",", Table_0__4[[#This Row],[Name]]) - 1) &amp; " " &amp; LEFT(Table_0__4[[#This Row],[Name]], FIND(",", Table_0__4[[#This Row],[Name]]) - 1)</f>
        <v>Kash Rasmussen</v>
      </c>
      <c r="S11" s="82"/>
      <c r="T11" s="82">
        <v>0.97234913320166694</v>
      </c>
      <c r="U11" s="82" t="s">
        <v>642</v>
      </c>
      <c r="V11" s="82"/>
      <c r="W11" s="82"/>
      <c r="X11" s="82"/>
      <c r="Y11" s="82"/>
      <c r="Z11" s="130" t="s">
        <v>642</v>
      </c>
      <c r="AA11" s="130">
        <v>14</v>
      </c>
      <c r="AB11" s="130">
        <v>5</v>
      </c>
      <c r="AC11" s="130">
        <v>2</v>
      </c>
      <c r="AD11" s="130">
        <v>7</v>
      </c>
      <c r="AE11" s="130">
        <v>7</v>
      </c>
      <c r="AF11" s="131">
        <v>-1</v>
      </c>
    </row>
    <row r="12" spans="1:32" x14ac:dyDescent="0.25">
      <c r="A12" s="88" t="s">
        <v>285</v>
      </c>
      <c r="B12" s="88" t="s">
        <v>601</v>
      </c>
      <c r="C12" s="89" t="s">
        <v>571</v>
      </c>
      <c r="D12" s="143">
        <v>6</v>
      </c>
      <c r="E12" s="143">
        <v>7</v>
      </c>
      <c r="F12" s="143">
        <v>13</v>
      </c>
      <c r="G12" s="143">
        <v>-8</v>
      </c>
      <c r="H12" s="143">
        <v>0</v>
      </c>
      <c r="I12" s="171">
        <v>1.0948026315789467</v>
      </c>
      <c r="J12" s="88" t="s">
        <v>11</v>
      </c>
      <c r="K12" s="88" t="s">
        <v>94</v>
      </c>
      <c r="L12" s="90" t="s">
        <v>95</v>
      </c>
      <c r="M12" s="88" t="s">
        <v>572</v>
      </c>
      <c r="N12" s="89" t="s">
        <v>435</v>
      </c>
      <c r="O12" s="89" t="s">
        <v>52</v>
      </c>
      <c r="P12" s="89"/>
      <c r="Q12" s="89" t="s">
        <v>717</v>
      </c>
      <c r="R12" s="82" t="str">
        <f>RIGHT(Table_0__4[[#This Row],[Name]], LEN(Table_0__4[[#This Row],[Name]]) - FIND(",", Table_0__4[[#This Row],[Name]]) - 1) &amp; " " &amp; LEFT(Table_0__4[[#This Row],[Name]], FIND(",", Table_0__4[[#This Row],[Name]]) - 1)</f>
        <v>Logan Pietila</v>
      </c>
      <c r="S12" s="82"/>
      <c r="T12" s="82">
        <v>0.76658801381333486</v>
      </c>
      <c r="U12" s="82" t="s">
        <v>643</v>
      </c>
      <c r="V12" s="82"/>
      <c r="W12" s="82"/>
      <c r="X12" s="82"/>
      <c r="Y12" s="82"/>
      <c r="Z12" s="132" t="s">
        <v>643</v>
      </c>
      <c r="AA12" s="132">
        <v>19</v>
      </c>
      <c r="AB12" s="132">
        <v>0</v>
      </c>
      <c r="AC12" s="132">
        <v>7</v>
      </c>
      <c r="AD12" s="132">
        <v>7</v>
      </c>
      <c r="AE12" s="132">
        <v>16</v>
      </c>
      <c r="AF12" s="133">
        <v>3</v>
      </c>
    </row>
    <row r="13" spans="1:32" x14ac:dyDescent="0.25">
      <c r="A13" s="78" t="s">
        <v>369</v>
      </c>
      <c r="B13" s="78" t="s">
        <v>601</v>
      </c>
      <c r="C13" s="82" t="s">
        <v>550</v>
      </c>
      <c r="D13" s="143">
        <v>3</v>
      </c>
      <c r="E13" s="143">
        <v>9</v>
      </c>
      <c r="F13" s="143">
        <v>12</v>
      </c>
      <c r="G13" s="143">
        <v>4</v>
      </c>
      <c r="H13" s="143">
        <v>6</v>
      </c>
      <c r="I13" s="171">
        <v>0.990694189390526</v>
      </c>
      <c r="J13" s="143" t="s">
        <v>34</v>
      </c>
      <c r="K13" s="78" t="s">
        <v>67</v>
      </c>
      <c r="L13" s="31" t="s">
        <v>339</v>
      </c>
      <c r="M13" s="78" t="s">
        <v>551</v>
      </c>
      <c r="N13" s="82" t="s">
        <v>395</v>
      </c>
      <c r="O13" s="82" t="s">
        <v>552</v>
      </c>
      <c r="P13" s="82"/>
      <c r="Q13" s="82"/>
      <c r="R13" s="82" t="str">
        <f>RIGHT(Table_0__4[[#This Row],[Name]], LEN(Table_0__4[[#This Row],[Name]]) - FIND(",", Table_0__4[[#This Row],[Name]]) - 1) &amp; " " &amp; LEFT(Table_0__4[[#This Row],[Name]], FIND(",", Table_0__4[[#This Row],[Name]]) - 1)</f>
        <v>Max Koskipirtti</v>
      </c>
      <c r="S13" s="82"/>
      <c r="T13" s="82">
        <v>0.47127770463023871</v>
      </c>
      <c r="U13" s="82" t="s">
        <v>644</v>
      </c>
      <c r="V13" s="82"/>
      <c r="W13" s="82"/>
      <c r="X13" s="82"/>
      <c r="Y13" s="82"/>
      <c r="Z13" s="130" t="s">
        <v>644</v>
      </c>
      <c r="AA13" s="130">
        <v>14</v>
      </c>
      <c r="AB13" s="130">
        <v>2</v>
      </c>
      <c r="AC13" s="130">
        <v>4</v>
      </c>
      <c r="AD13" s="130">
        <v>6</v>
      </c>
      <c r="AE13" s="130">
        <v>7</v>
      </c>
      <c r="AF13" s="131">
        <v>2</v>
      </c>
    </row>
    <row r="14" spans="1:32" x14ac:dyDescent="0.25">
      <c r="A14" s="78" t="s">
        <v>153</v>
      </c>
      <c r="B14" s="78" t="s">
        <v>600</v>
      </c>
      <c r="C14" s="82" t="s">
        <v>507</v>
      </c>
      <c r="D14" s="143">
        <v>1</v>
      </c>
      <c r="E14" s="143">
        <v>5</v>
      </c>
      <c r="F14" s="143">
        <v>6</v>
      </c>
      <c r="G14" s="143">
        <v>-4</v>
      </c>
      <c r="H14" s="143">
        <v>2</v>
      </c>
      <c r="I14" s="171">
        <v>1.0351458871389743</v>
      </c>
      <c r="J14" s="143" t="s">
        <v>34</v>
      </c>
      <c r="K14" s="78" t="s">
        <v>12</v>
      </c>
      <c r="L14" s="31" t="s">
        <v>339</v>
      </c>
      <c r="M14" s="78" t="s">
        <v>508</v>
      </c>
      <c r="N14" s="82" t="s">
        <v>509</v>
      </c>
      <c r="O14" s="82" t="s">
        <v>510</v>
      </c>
      <c r="P14" s="82"/>
      <c r="Q14" s="82"/>
      <c r="R14" s="82" t="str">
        <f>RIGHT(Table_0__4[[#This Row],[Name]], LEN(Table_0__4[[#This Row],[Name]]) - FIND(",", Table_0__4[[#This Row],[Name]]) - 1) &amp; " " &amp; LEFT(Table_0__4[[#This Row],[Name]], FIND(",", Table_0__4[[#This Row],[Name]]) - 1)</f>
        <v>Matthew Campbell</v>
      </c>
      <c r="S14" s="82"/>
      <c r="T14" s="82">
        <v>0.35418641650208477</v>
      </c>
      <c r="U14" s="82" t="s">
        <v>645</v>
      </c>
      <c r="V14" s="82"/>
      <c r="W14" s="82"/>
      <c r="X14" s="82"/>
      <c r="Y14" s="82"/>
      <c r="Z14" s="132" t="s">
        <v>645</v>
      </c>
      <c r="AA14" s="132">
        <v>17</v>
      </c>
      <c r="AB14" s="132">
        <v>0</v>
      </c>
      <c r="AC14" s="132">
        <v>2</v>
      </c>
      <c r="AD14" s="132">
        <v>2</v>
      </c>
      <c r="AE14" s="132">
        <v>10</v>
      </c>
      <c r="AF14" s="133">
        <v>1</v>
      </c>
    </row>
    <row r="15" spans="1:32" x14ac:dyDescent="0.25">
      <c r="A15" s="78" t="s">
        <v>113</v>
      </c>
      <c r="B15" s="78" t="s">
        <v>601</v>
      </c>
      <c r="C15" s="82" t="s">
        <v>548</v>
      </c>
      <c r="D15" s="143">
        <v>10</v>
      </c>
      <c r="E15" s="143">
        <v>7</v>
      </c>
      <c r="F15" s="143">
        <v>17</v>
      </c>
      <c r="G15" s="143">
        <v>6</v>
      </c>
      <c r="H15" s="143">
        <v>2</v>
      </c>
      <c r="I15" s="171">
        <v>1.3725998175161396</v>
      </c>
      <c r="J15" s="143" t="s">
        <v>34</v>
      </c>
      <c r="K15" s="78" t="s">
        <v>94</v>
      </c>
      <c r="L15" s="31" t="s">
        <v>149</v>
      </c>
      <c r="M15" s="78" t="s">
        <v>434</v>
      </c>
      <c r="N15" s="82" t="s">
        <v>549</v>
      </c>
      <c r="O15" s="82" t="s">
        <v>447</v>
      </c>
      <c r="P15" s="82"/>
      <c r="Q15" s="82"/>
      <c r="R15" s="82" t="str">
        <f>RIGHT(Table_0__4[[#This Row],[Name]], LEN(Table_0__4[[#This Row],[Name]]) - FIND(",", Table_0__4[[#This Row],[Name]]) - 1) &amp; " " &amp; LEFT(Table_0__4[[#This Row],[Name]], FIND(",", Table_0__4[[#This Row],[Name]]) - 1)</f>
        <v>Isaac Gordon</v>
      </c>
      <c r="S15" s="91"/>
      <c r="T15" s="82">
        <v>0.8016515366757907</v>
      </c>
      <c r="U15" s="82" t="s">
        <v>646</v>
      </c>
      <c r="V15" s="91"/>
      <c r="W15" s="91"/>
      <c r="X15" s="91"/>
      <c r="Y15" s="91"/>
      <c r="Z15" s="130" t="s">
        <v>646</v>
      </c>
      <c r="AA15" s="130">
        <v>19</v>
      </c>
      <c r="AB15" s="130">
        <v>0</v>
      </c>
      <c r="AC15" s="130">
        <v>7</v>
      </c>
      <c r="AD15" s="130">
        <v>7</v>
      </c>
      <c r="AE15" s="130">
        <v>12</v>
      </c>
      <c r="AF15" s="131">
        <v>-8</v>
      </c>
    </row>
    <row r="16" spans="1:32" x14ac:dyDescent="0.25">
      <c r="A16" s="88" t="s">
        <v>304</v>
      </c>
      <c r="B16" s="88" t="s">
        <v>600</v>
      </c>
      <c r="C16" s="89" t="s">
        <v>523</v>
      </c>
      <c r="D16" s="143">
        <v>0</v>
      </c>
      <c r="E16" s="143">
        <v>10</v>
      </c>
      <c r="F16" s="143">
        <v>10</v>
      </c>
      <c r="G16" s="143">
        <v>-2</v>
      </c>
      <c r="H16" s="143">
        <v>20</v>
      </c>
      <c r="I16" s="171">
        <v>0.93349817516140599</v>
      </c>
      <c r="J16" s="88" t="s">
        <v>34</v>
      </c>
      <c r="K16" s="88" t="s">
        <v>48</v>
      </c>
      <c r="L16" s="90" t="s">
        <v>88</v>
      </c>
      <c r="M16" s="88" t="s">
        <v>524</v>
      </c>
      <c r="N16" s="89" t="s">
        <v>435</v>
      </c>
      <c r="O16" s="89" t="s">
        <v>490</v>
      </c>
      <c r="P16" s="89"/>
      <c r="Q16" s="89" t="s">
        <v>717</v>
      </c>
      <c r="R16" s="82" t="str">
        <f>RIGHT(Table_0__4[[#This Row],[Name]], LEN(Table_0__4[[#This Row],[Name]]) - FIND(",", Table_0__4[[#This Row],[Name]]) - 1) &amp; " " &amp; LEFT(Table_0__4[[#This Row],[Name]], FIND(",", Table_0__4[[#This Row],[Name]]) - 1)</f>
        <v>Chase Pietila</v>
      </c>
      <c r="S16" s="82"/>
      <c r="T16" s="91">
        <v>0.53605716480140431</v>
      </c>
      <c r="U16" s="91" t="s">
        <v>647</v>
      </c>
      <c r="V16" s="82"/>
      <c r="W16" s="82"/>
      <c r="X16" s="82"/>
      <c r="Y16" s="82"/>
      <c r="Z16" s="132" t="s">
        <v>647</v>
      </c>
      <c r="AA16" s="132">
        <v>19</v>
      </c>
      <c r="AB16" s="132">
        <v>1</v>
      </c>
      <c r="AC16" s="132">
        <v>1</v>
      </c>
      <c r="AD16" s="132">
        <v>2</v>
      </c>
      <c r="AE16" s="132">
        <v>8</v>
      </c>
      <c r="AF16" s="133">
        <v>-2</v>
      </c>
    </row>
    <row r="17" spans="1:32" x14ac:dyDescent="0.25">
      <c r="A17" s="88" t="s">
        <v>99</v>
      </c>
      <c r="B17" s="88" t="s">
        <v>601</v>
      </c>
      <c r="C17" s="89" t="s">
        <v>564</v>
      </c>
      <c r="D17" s="143">
        <v>0</v>
      </c>
      <c r="E17" s="143">
        <v>1</v>
      </c>
      <c r="F17" s="143">
        <v>1</v>
      </c>
      <c r="G17" s="143">
        <v>-2</v>
      </c>
      <c r="H17" s="143">
        <v>4</v>
      </c>
      <c r="I17" s="171">
        <v>0.28739027869212203</v>
      </c>
      <c r="J17" s="88" t="s">
        <v>101</v>
      </c>
      <c r="K17" s="88" t="s">
        <v>67</v>
      </c>
      <c r="L17" s="90" t="s">
        <v>339</v>
      </c>
      <c r="M17" s="88" t="s">
        <v>565</v>
      </c>
      <c r="N17" s="89" t="s">
        <v>566</v>
      </c>
      <c r="O17" s="89" t="s">
        <v>419</v>
      </c>
      <c r="P17" s="89"/>
      <c r="Q17" s="89" t="s">
        <v>717</v>
      </c>
      <c r="R17" s="82" t="str">
        <f>RIGHT(Table_0__4[[#This Row],[Name]], LEN(Table_0__4[[#This Row],[Name]]) - FIND(",", Table_0__4[[#This Row],[Name]]) - 1) &amp; " " &amp; LEFT(Table_0__4[[#This Row],[Name]], FIND(",", Table_0__4[[#This Row],[Name]]) - 1)</f>
        <v>Alex Nordstrom</v>
      </c>
      <c r="S17" s="82"/>
      <c r="T17" s="82">
        <v>0.54798850364518559</v>
      </c>
      <c r="U17" s="82" t="s">
        <v>648</v>
      </c>
      <c r="V17" s="82"/>
      <c r="W17" s="82"/>
      <c r="X17" s="82"/>
      <c r="Y17" s="82"/>
      <c r="Z17" s="130" t="s">
        <v>648</v>
      </c>
      <c r="AA17" s="130">
        <v>19</v>
      </c>
      <c r="AB17" s="130">
        <v>2</v>
      </c>
      <c r="AC17" s="130">
        <v>2</v>
      </c>
      <c r="AD17" s="130">
        <v>4</v>
      </c>
      <c r="AE17" s="130">
        <v>4</v>
      </c>
      <c r="AF17" s="131">
        <v>-7</v>
      </c>
    </row>
    <row r="18" spans="1:32" x14ac:dyDescent="0.25">
      <c r="A18" s="78" t="s">
        <v>147</v>
      </c>
      <c r="B18" s="78" t="s">
        <v>600</v>
      </c>
      <c r="C18" s="82" t="s">
        <v>534</v>
      </c>
      <c r="D18" s="143">
        <v>0</v>
      </c>
      <c r="E18" s="143">
        <v>1</v>
      </c>
      <c r="F18" s="143">
        <v>1</v>
      </c>
      <c r="G18" s="143">
        <v>3</v>
      </c>
      <c r="H18" s="143">
        <v>4</v>
      </c>
      <c r="I18" s="171">
        <v>0.33236589617926038</v>
      </c>
      <c r="J18" s="143" t="s">
        <v>34</v>
      </c>
      <c r="K18" s="78" t="s">
        <v>102</v>
      </c>
      <c r="L18" s="31" t="s">
        <v>516</v>
      </c>
      <c r="M18" s="78" t="s">
        <v>535</v>
      </c>
      <c r="N18" s="82" t="s">
        <v>536</v>
      </c>
      <c r="O18" s="82" t="s">
        <v>490</v>
      </c>
      <c r="P18" s="82"/>
      <c r="Q18" s="82"/>
      <c r="R18" s="82" t="str">
        <f>RIGHT(Table_0__4[[#This Row],[Name]], LEN(Table_0__4[[#This Row],[Name]]) - FIND(",", Table_0__4[[#This Row],[Name]]) - 1) &amp; " " &amp; LEFT(Table_0__4[[#This Row],[Name]], FIND(",", Table_0__4[[#This Row],[Name]]) - 1)</f>
        <v>Nick Williams</v>
      </c>
      <c r="S18" s="82"/>
      <c r="T18" s="82">
        <v>0.20687930656133419</v>
      </c>
      <c r="U18" s="82" t="s">
        <v>649</v>
      </c>
      <c r="V18" s="82"/>
      <c r="W18" s="82"/>
      <c r="X18" s="82"/>
      <c r="Y18" s="82"/>
      <c r="Z18" s="132" t="s">
        <v>649</v>
      </c>
      <c r="AA18" s="132">
        <v>7</v>
      </c>
      <c r="AB18" s="132">
        <v>0</v>
      </c>
      <c r="AC18" s="132">
        <v>0</v>
      </c>
      <c r="AD18" s="132">
        <v>0</v>
      </c>
      <c r="AE18" s="132">
        <v>2</v>
      </c>
      <c r="AF18" s="133">
        <v>-1</v>
      </c>
    </row>
    <row r="19" spans="1:32" x14ac:dyDescent="0.25">
      <c r="A19" s="78" t="s">
        <v>39</v>
      </c>
      <c r="B19" s="78" t="s">
        <v>601</v>
      </c>
      <c r="C19" s="82" t="s">
        <v>543</v>
      </c>
      <c r="D19" s="143">
        <v>4</v>
      </c>
      <c r="E19" s="143">
        <v>3</v>
      </c>
      <c r="F19" s="143">
        <v>7</v>
      </c>
      <c r="G19" s="143">
        <v>-6</v>
      </c>
      <c r="H19" s="143">
        <v>6</v>
      </c>
      <c r="I19" s="171">
        <v>0.74864942213444519</v>
      </c>
      <c r="J19" s="143" t="s">
        <v>11</v>
      </c>
      <c r="K19" s="78" t="s">
        <v>287</v>
      </c>
      <c r="L19" s="31" t="s">
        <v>544</v>
      </c>
      <c r="M19" s="78" t="s">
        <v>545</v>
      </c>
      <c r="N19" s="82" t="s">
        <v>546</v>
      </c>
      <c r="O19" s="82" t="s">
        <v>547</v>
      </c>
      <c r="P19" s="82"/>
      <c r="Q19" s="82"/>
      <c r="R19" s="82" t="str">
        <f>RIGHT(Table_0__4[[#This Row],[Name]], LEN(Table_0__4[[#This Row],[Name]]) - FIND(",", Table_0__4[[#This Row],[Name]]) - 1) &amp; " " &amp; LEFT(Table_0__4[[#This Row],[Name]], FIND(",", Table_0__4[[#This Row],[Name]]) - 1)</f>
        <v>Arvid Caderoth</v>
      </c>
      <c r="S19" s="82"/>
      <c r="T19" s="82">
        <v>1.0948026315789467</v>
      </c>
      <c r="U19" s="82" t="s">
        <v>650</v>
      </c>
      <c r="V19" s="82"/>
      <c r="W19" s="82"/>
      <c r="X19" s="82"/>
      <c r="Y19" s="82"/>
      <c r="Z19" s="130" t="s">
        <v>650</v>
      </c>
      <c r="AA19" s="130">
        <v>19</v>
      </c>
      <c r="AB19" s="130">
        <v>6</v>
      </c>
      <c r="AC19" s="130">
        <v>7</v>
      </c>
      <c r="AD19" s="130">
        <v>13</v>
      </c>
      <c r="AE19" s="130">
        <v>0</v>
      </c>
      <c r="AF19" s="131">
        <v>-8</v>
      </c>
    </row>
    <row r="20" spans="1:32" x14ac:dyDescent="0.25">
      <c r="A20" s="78" t="s">
        <v>79</v>
      </c>
      <c r="B20" s="78" t="s">
        <v>601</v>
      </c>
      <c r="C20" s="82" t="s">
        <v>579</v>
      </c>
      <c r="D20" s="143">
        <v>1</v>
      </c>
      <c r="E20" s="143">
        <v>2</v>
      </c>
      <c r="F20" s="143">
        <v>3</v>
      </c>
      <c r="G20" s="143">
        <v>2</v>
      </c>
      <c r="H20" s="143">
        <v>4</v>
      </c>
      <c r="I20" s="171">
        <v>0.54223521897238136</v>
      </c>
      <c r="J20" s="143" t="s">
        <v>11</v>
      </c>
      <c r="K20" s="78" t="s">
        <v>67</v>
      </c>
      <c r="L20" s="31" t="s">
        <v>132</v>
      </c>
      <c r="M20" s="78" t="s">
        <v>580</v>
      </c>
      <c r="N20" s="82" t="s">
        <v>581</v>
      </c>
      <c r="O20" s="82" t="s">
        <v>146</v>
      </c>
      <c r="P20" s="82"/>
      <c r="Q20" s="82"/>
      <c r="R20" s="82" t="str">
        <f>RIGHT(Table_0__4[[#This Row],[Name]], LEN(Table_0__4[[#This Row],[Name]]) - FIND(",", Table_0__4[[#This Row],[Name]]) - 1) &amp; " " &amp; LEFT(Table_0__4[[#This Row],[Name]], FIND(",", Table_0__4[[#This Row],[Name]]) - 1)</f>
        <v>Blais Richartz</v>
      </c>
      <c r="S20" s="82"/>
      <c r="T20" s="82">
        <v>0.6382812499999998</v>
      </c>
      <c r="U20" s="82" t="s">
        <v>651</v>
      </c>
      <c r="V20" s="82"/>
      <c r="W20" s="82"/>
      <c r="X20" s="82"/>
      <c r="Y20" s="82"/>
      <c r="Z20" s="132" t="s">
        <v>651</v>
      </c>
      <c r="AA20" s="132">
        <v>18</v>
      </c>
      <c r="AB20" s="132">
        <v>3</v>
      </c>
      <c r="AC20" s="132">
        <v>3</v>
      </c>
      <c r="AD20" s="132">
        <v>6</v>
      </c>
      <c r="AE20" s="132">
        <v>0</v>
      </c>
      <c r="AF20" s="133">
        <v>2</v>
      </c>
    </row>
    <row r="21" spans="1:32" x14ac:dyDescent="0.25">
      <c r="A21" s="78" t="s">
        <v>24</v>
      </c>
      <c r="B21" s="78" t="s">
        <v>601</v>
      </c>
      <c r="C21" s="82" t="s">
        <v>567</v>
      </c>
      <c r="D21" s="143">
        <v>3</v>
      </c>
      <c r="E21" s="143">
        <v>3</v>
      </c>
      <c r="F21" s="143">
        <v>6</v>
      </c>
      <c r="G21" s="143">
        <v>2</v>
      </c>
      <c r="H21" s="143">
        <v>0</v>
      </c>
      <c r="I21" s="171">
        <v>0.6382812499999998</v>
      </c>
      <c r="J21" s="143" t="s">
        <v>101</v>
      </c>
      <c r="K21" s="78" t="s">
        <v>48</v>
      </c>
      <c r="L21" s="31" t="s">
        <v>20</v>
      </c>
      <c r="M21" s="78" t="s">
        <v>568</v>
      </c>
      <c r="N21" s="82" t="s">
        <v>569</v>
      </c>
      <c r="O21" s="82" t="s">
        <v>570</v>
      </c>
      <c r="P21" s="82"/>
      <c r="Q21" s="82"/>
      <c r="R21" s="82" t="str">
        <f>RIGHT(Table_0__4[[#This Row],[Name]], LEN(Table_0__4[[#This Row],[Name]]) - FIND(",", Table_0__4[[#This Row],[Name]]) - 1) &amp; " " &amp; LEFT(Table_0__4[[#This Row],[Name]], FIND(",", Table_0__4[[#This Row],[Name]]) - 1)</f>
        <v>Marcus Pedersen</v>
      </c>
      <c r="S21" s="82"/>
      <c r="T21" s="82">
        <v>1.0351458871389743</v>
      </c>
      <c r="U21" s="82" t="s">
        <v>652</v>
      </c>
      <c r="V21" s="82"/>
      <c r="W21" s="82"/>
      <c r="X21" s="82"/>
      <c r="Y21" s="82"/>
      <c r="Z21" s="130" t="s">
        <v>652</v>
      </c>
      <c r="AA21" s="130">
        <v>13</v>
      </c>
      <c r="AB21" s="130">
        <v>1</v>
      </c>
      <c r="AC21" s="130">
        <v>5</v>
      </c>
      <c r="AD21" s="130">
        <v>6</v>
      </c>
      <c r="AE21" s="130">
        <v>2</v>
      </c>
      <c r="AF21" s="131">
        <v>-4</v>
      </c>
    </row>
    <row r="22" spans="1:32" x14ac:dyDescent="0.25">
      <c r="A22" s="78" t="s">
        <v>159</v>
      </c>
      <c r="B22" s="78" t="s">
        <v>601</v>
      </c>
      <c r="C22" s="82" t="s">
        <v>557</v>
      </c>
      <c r="D22" s="143">
        <v>0</v>
      </c>
      <c r="E22" s="143">
        <v>0</v>
      </c>
      <c r="F22" s="143">
        <v>0</v>
      </c>
      <c r="G22" s="143">
        <v>0</v>
      </c>
      <c r="H22" s="143">
        <v>0</v>
      </c>
      <c r="I22" s="171">
        <v>0.32999999999999902</v>
      </c>
      <c r="J22" s="143" t="s">
        <v>41</v>
      </c>
      <c r="K22" s="78" t="s">
        <v>102</v>
      </c>
      <c r="L22" s="31" t="s">
        <v>558</v>
      </c>
      <c r="M22" s="78" t="s">
        <v>559</v>
      </c>
      <c r="N22" s="82" t="s">
        <v>555</v>
      </c>
      <c r="O22" s="82" t="s">
        <v>439</v>
      </c>
      <c r="P22" s="82"/>
      <c r="Q22" s="82"/>
      <c r="R22" s="82" t="str">
        <f>RIGHT(Table_0__4[[#This Row],[Name]], LEN(Table_0__4[[#This Row],[Name]]) - FIND(",", Table_0__4[[#This Row],[Name]]) - 1) &amp; " " &amp; LEFT(Table_0__4[[#This Row],[Name]], FIND(",", Table_0__4[[#This Row],[Name]]) - 1)</f>
        <v>Trevor Kukkonen</v>
      </c>
      <c r="S22" s="82"/>
      <c r="T22" s="82">
        <v>0.990694189390526</v>
      </c>
      <c r="U22" s="82" t="s">
        <v>653</v>
      </c>
      <c r="V22" s="82"/>
      <c r="W22" s="82"/>
      <c r="X22" s="82"/>
      <c r="Y22" s="82"/>
      <c r="Z22" s="132" t="s">
        <v>653</v>
      </c>
      <c r="AA22" s="132">
        <v>19</v>
      </c>
      <c r="AB22" s="132">
        <v>3</v>
      </c>
      <c r="AC22" s="132">
        <v>9</v>
      </c>
      <c r="AD22" s="132">
        <v>12</v>
      </c>
      <c r="AE22" s="132">
        <v>6</v>
      </c>
      <c r="AF22" s="133">
        <v>4</v>
      </c>
    </row>
    <row r="23" spans="1:32" x14ac:dyDescent="0.25">
      <c r="A23" s="78" t="s">
        <v>125</v>
      </c>
      <c r="B23" s="78" t="s">
        <v>600</v>
      </c>
      <c r="C23" s="82" t="s">
        <v>504</v>
      </c>
      <c r="D23" s="143">
        <v>1</v>
      </c>
      <c r="E23" s="143">
        <v>1</v>
      </c>
      <c r="F23" s="143">
        <v>2</v>
      </c>
      <c r="G23" s="143">
        <v>-2</v>
      </c>
      <c r="H23" s="143">
        <v>4</v>
      </c>
      <c r="I23" s="171"/>
      <c r="J23" s="143" t="s">
        <v>41</v>
      </c>
      <c r="K23" s="78" t="s">
        <v>67</v>
      </c>
      <c r="L23" s="31" t="s">
        <v>149</v>
      </c>
      <c r="M23" s="78" t="s">
        <v>505</v>
      </c>
      <c r="N23" s="82" t="s">
        <v>506</v>
      </c>
      <c r="O23" s="82" t="s">
        <v>85</v>
      </c>
      <c r="P23" s="82"/>
      <c r="Q23" s="82"/>
      <c r="R23" s="82" t="str">
        <f>RIGHT(Table_0__4[[#This Row],[Name]], LEN(Table_0__4[[#This Row],[Name]]) - FIND(",", Table_0__4[[#This Row],[Name]]) - 1) &amp; " " &amp; LEFT(Table_0__4[[#This Row],[Name]], FIND(",", Table_0__4[[#This Row],[Name]]) - 1)</f>
        <v>Oliver Bezick</v>
      </c>
      <c r="S23" s="82"/>
      <c r="V23" s="82"/>
      <c r="W23" s="82"/>
      <c r="X23" s="82"/>
      <c r="Y23" s="82"/>
      <c r="Z23" s="130" t="s">
        <v>946</v>
      </c>
      <c r="AA23" s="130">
        <v>4</v>
      </c>
      <c r="AB23" s="130">
        <v>0</v>
      </c>
      <c r="AC23" s="130">
        <v>0</v>
      </c>
      <c r="AD23" s="130">
        <v>0</v>
      </c>
      <c r="AE23" s="130">
        <v>0</v>
      </c>
      <c r="AF23" s="131">
        <v>0</v>
      </c>
    </row>
    <row r="24" spans="1:32" x14ac:dyDescent="0.25">
      <c r="A24" s="78" t="s">
        <v>107</v>
      </c>
      <c r="B24" s="78" t="s">
        <v>600</v>
      </c>
      <c r="C24" s="82" t="s">
        <v>525</v>
      </c>
      <c r="D24" s="143">
        <v>0</v>
      </c>
      <c r="E24" s="143">
        <v>7</v>
      </c>
      <c r="F24" s="143">
        <v>7</v>
      </c>
      <c r="G24" s="143">
        <v>3</v>
      </c>
      <c r="H24" s="143">
        <v>16</v>
      </c>
      <c r="I24" s="171">
        <v>0.76658801381333486</v>
      </c>
      <c r="J24" s="143" t="s">
        <v>11</v>
      </c>
      <c r="K24" s="78" t="s">
        <v>94</v>
      </c>
      <c r="L24" s="31" t="s">
        <v>149</v>
      </c>
      <c r="M24" s="78" t="s">
        <v>526</v>
      </c>
      <c r="N24" s="82" t="s">
        <v>435</v>
      </c>
      <c r="O24" s="82" t="s">
        <v>290</v>
      </c>
      <c r="P24" s="82"/>
      <c r="Q24" s="82"/>
      <c r="R24" s="82" t="str">
        <f>RIGHT(Table_0__4[[#This Row],[Name]], LEN(Table_0__4[[#This Row],[Name]]) - FIND(",", Table_0__4[[#This Row],[Name]]) - 1) &amp; " " &amp; LEFT(Table_0__4[[#This Row],[Name]], FIND(",", Table_0__4[[#This Row],[Name]]) - 1)</f>
        <v>Jed Pietila</v>
      </c>
      <c r="S24" s="82"/>
      <c r="V24" s="82"/>
      <c r="W24" s="82"/>
      <c r="X24" s="82"/>
      <c r="Y24" s="82"/>
    </row>
    <row r="25" spans="1:32" x14ac:dyDescent="0.25">
      <c r="A25" s="88" t="s">
        <v>65</v>
      </c>
      <c r="B25" s="88" t="s">
        <v>600</v>
      </c>
      <c r="C25" s="89" t="s">
        <v>519</v>
      </c>
      <c r="D25" s="143">
        <v>0</v>
      </c>
      <c r="E25" s="143">
        <v>1</v>
      </c>
      <c r="F25" s="143">
        <v>1</v>
      </c>
      <c r="G25" s="143">
        <v>-1</v>
      </c>
      <c r="H25" s="143">
        <v>2</v>
      </c>
      <c r="I25" s="171">
        <v>0.27031608880111185</v>
      </c>
      <c r="J25" s="88" t="s">
        <v>41</v>
      </c>
      <c r="K25" s="88" t="s">
        <v>94</v>
      </c>
      <c r="L25" s="90" t="s">
        <v>95</v>
      </c>
      <c r="M25" s="88" t="s">
        <v>520</v>
      </c>
      <c r="N25" s="89" t="s">
        <v>521</v>
      </c>
      <c r="O25" s="89" t="s">
        <v>522</v>
      </c>
      <c r="P25" s="89"/>
      <c r="Q25" s="89" t="s">
        <v>717</v>
      </c>
      <c r="R25" s="82" t="str">
        <f>RIGHT(Table_0__4[[#This Row],[Name]], LEN(Table_0__4[[#This Row],[Name]]) - FIND(",", Table_0__4[[#This Row],[Name]]) - 1) &amp; " " &amp; LEFT(Table_0__4[[#This Row],[Name]], FIND(",", Table_0__4[[#This Row],[Name]]) - 1)</f>
        <v>Evan Orr</v>
      </c>
      <c r="S25" s="82"/>
      <c r="T25" s="82">
        <v>0.33236589617926038</v>
      </c>
      <c r="U25" s="82" t="s">
        <v>654</v>
      </c>
      <c r="V25" s="82"/>
      <c r="W25" s="82"/>
      <c r="X25" s="82"/>
      <c r="Y25" s="82"/>
      <c r="Z25" s="132" t="s">
        <v>654</v>
      </c>
      <c r="AA25" s="132">
        <v>10</v>
      </c>
      <c r="AB25" s="132">
        <v>0</v>
      </c>
      <c r="AC25" s="132">
        <v>1</v>
      </c>
      <c r="AD25" s="132">
        <v>1</v>
      </c>
      <c r="AE25" s="132">
        <v>4</v>
      </c>
      <c r="AF25" s="133">
        <v>3</v>
      </c>
    </row>
    <row r="26" spans="1:32" x14ac:dyDescent="0.25">
      <c r="A26" s="78" t="s">
        <v>59</v>
      </c>
      <c r="B26" s="78" t="s">
        <v>601</v>
      </c>
      <c r="C26" s="82" t="s">
        <v>582</v>
      </c>
      <c r="D26" s="143">
        <v>0</v>
      </c>
      <c r="E26" s="143">
        <v>0</v>
      </c>
      <c r="F26" s="143">
        <v>0</v>
      </c>
      <c r="G26" s="143">
        <v>-1</v>
      </c>
      <c r="H26" s="143">
        <v>2</v>
      </c>
      <c r="I26" s="171">
        <v>0.20687930656133419</v>
      </c>
      <c r="J26" s="143" t="s">
        <v>101</v>
      </c>
      <c r="K26" s="78" t="s">
        <v>94</v>
      </c>
      <c r="L26" s="31" t="s">
        <v>558</v>
      </c>
      <c r="M26" s="78" t="s">
        <v>583</v>
      </c>
      <c r="N26" s="82" t="s">
        <v>584</v>
      </c>
      <c r="O26" s="82" t="s">
        <v>585</v>
      </c>
      <c r="P26" s="82"/>
      <c r="Q26" s="82"/>
      <c r="R26" s="82" t="str">
        <f>RIGHT(Table_0__4[[#This Row],[Name]], LEN(Table_0__4[[#This Row],[Name]]) - FIND(",", Table_0__4[[#This Row],[Name]]) - 1) &amp; " " &amp; LEFT(Table_0__4[[#This Row],[Name]], FIND(",", Table_0__4[[#This Row],[Name]]) - 1)</f>
        <v>Levi Stauber</v>
      </c>
      <c r="S26" s="82"/>
      <c r="T26" s="82"/>
      <c r="U26" s="82"/>
      <c r="V26" s="82"/>
      <c r="W26" s="82"/>
      <c r="X26" s="82"/>
      <c r="Y26" s="82"/>
      <c r="Z26" s="130" t="s">
        <v>655</v>
      </c>
      <c r="AA26" s="130">
        <v>5</v>
      </c>
      <c r="AB26" s="130">
        <v>1</v>
      </c>
      <c r="AC26" s="130">
        <v>1</v>
      </c>
      <c r="AD26" s="130">
        <v>2</v>
      </c>
      <c r="AE26" s="130">
        <v>4</v>
      </c>
      <c r="AF26" s="131">
        <v>-2</v>
      </c>
    </row>
    <row r="27" spans="1:32" x14ac:dyDescent="0.25">
      <c r="A27" s="78" t="s">
        <v>383</v>
      </c>
      <c r="B27" s="78" t="s">
        <v>601</v>
      </c>
      <c r="C27" s="82" t="s">
        <v>586</v>
      </c>
      <c r="D27" s="143">
        <v>5</v>
      </c>
      <c r="E27" s="143">
        <v>2</v>
      </c>
      <c r="F27" s="143">
        <v>7</v>
      </c>
      <c r="G27" s="143">
        <v>-1</v>
      </c>
      <c r="H27" s="143">
        <v>7</v>
      </c>
      <c r="I27" s="171">
        <v>0.97234913320166694</v>
      </c>
      <c r="J27" s="143" t="s">
        <v>101</v>
      </c>
      <c r="K27" s="78" t="s">
        <v>94</v>
      </c>
      <c r="L27" s="31" t="s">
        <v>95</v>
      </c>
      <c r="M27" s="78" t="s">
        <v>587</v>
      </c>
      <c r="N27" s="82" t="s">
        <v>588</v>
      </c>
      <c r="O27" s="82" t="s">
        <v>589</v>
      </c>
      <c r="P27" s="82"/>
      <c r="Q27" s="82"/>
      <c r="R27" s="82" t="str">
        <f>RIGHT(Table_0__4[[#This Row],[Name]], LEN(Table_0__4[[#This Row],[Name]]) - FIND(",", Table_0__4[[#This Row],[Name]]) - 1) &amp; " " &amp; LEFT(Table_0__4[[#This Row],[Name]], FIND(",", Table_0__4[[#This Row],[Name]]) - 1)</f>
        <v>Jack Works</v>
      </c>
      <c r="S27" s="82"/>
      <c r="T27" s="82">
        <v>1.5741152420221058</v>
      </c>
      <c r="U27" s="82" t="s">
        <v>656</v>
      </c>
      <c r="V27" s="82"/>
      <c r="W27" s="82"/>
      <c r="X27" s="82"/>
      <c r="Y27" s="82"/>
      <c r="Z27" s="132" t="s">
        <v>656</v>
      </c>
      <c r="AA27" s="132">
        <v>19</v>
      </c>
      <c r="AB27" s="132">
        <v>9</v>
      </c>
      <c r="AC27" s="132">
        <v>7</v>
      </c>
      <c r="AD27" s="132">
        <v>16</v>
      </c>
      <c r="AE27" s="132">
        <v>6</v>
      </c>
      <c r="AF27" s="133">
        <v>-3</v>
      </c>
    </row>
    <row r="28" spans="1:32" x14ac:dyDescent="0.25">
      <c r="A28" s="78" t="s">
        <v>168</v>
      </c>
      <c r="B28" s="78" t="s">
        <v>602</v>
      </c>
      <c r="C28" s="82" t="s">
        <v>596</v>
      </c>
      <c r="D28" s="199" t="s">
        <v>961</v>
      </c>
      <c r="E28" s="143"/>
      <c r="F28" s="143"/>
      <c r="G28" s="143"/>
      <c r="H28" s="143"/>
      <c r="I28" s="171"/>
      <c r="J28" s="143" t="s">
        <v>41</v>
      </c>
      <c r="K28" s="78" t="s">
        <v>19</v>
      </c>
      <c r="L28" s="31" t="s">
        <v>132</v>
      </c>
      <c r="M28" s="78" t="s">
        <v>597</v>
      </c>
      <c r="N28" s="82" t="s">
        <v>395</v>
      </c>
      <c r="O28" s="82" t="s">
        <v>598</v>
      </c>
      <c r="P28" s="82"/>
      <c r="Q28" s="82"/>
      <c r="R28" s="82" t="str">
        <f>RIGHT(Table_0__4[[#This Row],[Name]], LEN(Table_0__4[[#This Row],[Name]]) - FIND(",", Table_0__4[[#This Row],[Name]]) - 1) &amp; " " &amp; LEFT(Table_0__4[[#This Row],[Name]], FIND(",", Table_0__4[[#This Row],[Name]]) - 1)</f>
        <v>Max Vayrynen</v>
      </c>
      <c r="S28" s="82"/>
      <c r="T28" s="82">
        <v>0.32999999999999902</v>
      </c>
      <c r="U28" s="82" t="s">
        <v>657</v>
      </c>
      <c r="V28" s="82"/>
      <c r="W28" s="82"/>
      <c r="X28" s="82"/>
      <c r="Y28" s="82"/>
      <c r="Z28" s="130" t="s">
        <v>657</v>
      </c>
      <c r="AA28" s="130">
        <v>1</v>
      </c>
      <c r="AB28" s="130">
        <v>0</v>
      </c>
      <c r="AC28" s="130">
        <v>0</v>
      </c>
      <c r="AD28" s="130">
        <v>0</v>
      </c>
      <c r="AE28" s="130">
        <v>0</v>
      </c>
      <c r="AF28" s="131">
        <v>0</v>
      </c>
    </row>
    <row r="29" spans="1:32" x14ac:dyDescent="0.25">
      <c r="A29" s="88" t="s">
        <v>163</v>
      </c>
      <c r="B29" s="88" t="s">
        <v>602</v>
      </c>
      <c r="C29" s="89" t="s">
        <v>594</v>
      </c>
      <c r="D29" s="199" t="s">
        <v>962</v>
      </c>
      <c r="E29" s="197"/>
      <c r="F29" s="197"/>
      <c r="G29" s="197"/>
      <c r="H29" s="197"/>
      <c r="I29" s="198"/>
      <c r="J29" s="88" t="s">
        <v>11</v>
      </c>
      <c r="K29" s="88" t="s">
        <v>67</v>
      </c>
      <c r="L29" s="90" t="s">
        <v>595</v>
      </c>
      <c r="M29" s="88" t="s">
        <v>572</v>
      </c>
      <c r="N29" s="89" t="s">
        <v>435</v>
      </c>
      <c r="O29" s="89" t="s">
        <v>58</v>
      </c>
      <c r="P29" s="89"/>
      <c r="Q29" s="89" t="s">
        <v>717</v>
      </c>
      <c r="R29" s="82" t="str">
        <f>RIGHT(Table_0__4[[#This Row],[Name]], LEN(Table_0__4[[#This Row],[Name]]) - FIND(",", Table_0__4[[#This Row],[Name]]) - 1) &amp; " " &amp; LEFT(Table_0__4[[#This Row],[Name]], FIND(",", Table_0__4[[#This Row],[Name]]) - 1)</f>
        <v>Blake Pietila</v>
      </c>
      <c r="S29" s="82"/>
      <c r="T29" s="82">
        <v>0.46799328871333429</v>
      </c>
      <c r="U29" s="82" t="s">
        <v>658</v>
      </c>
      <c r="V29" s="82"/>
      <c r="W29" s="82"/>
      <c r="X29" s="82"/>
      <c r="Y29" s="82"/>
      <c r="Z29" s="132" t="s">
        <v>658</v>
      </c>
      <c r="AA29" s="132">
        <v>18</v>
      </c>
      <c r="AB29" s="132">
        <v>0</v>
      </c>
      <c r="AC29" s="132">
        <v>3</v>
      </c>
      <c r="AD29" s="132">
        <v>3</v>
      </c>
      <c r="AE29" s="132">
        <v>12</v>
      </c>
      <c r="AF29" s="133">
        <v>-1</v>
      </c>
    </row>
    <row r="30" spans="1:32" x14ac:dyDescent="0.25">
      <c r="A30" s="78" t="s">
        <v>391</v>
      </c>
      <c r="B30" s="78" t="s">
        <v>602</v>
      </c>
      <c r="C30" s="82" t="s">
        <v>590</v>
      </c>
      <c r="D30" s="143"/>
      <c r="E30" s="143"/>
      <c r="F30" s="143"/>
      <c r="G30" s="143"/>
      <c r="H30" s="143"/>
      <c r="I30" s="171"/>
      <c r="J30" s="143" t="s">
        <v>41</v>
      </c>
      <c r="K30" s="78" t="s">
        <v>94</v>
      </c>
      <c r="L30" s="31" t="s">
        <v>339</v>
      </c>
      <c r="M30" s="78" t="s">
        <v>591</v>
      </c>
      <c r="N30" s="82" t="s">
        <v>592</v>
      </c>
      <c r="O30" s="82" t="s">
        <v>593</v>
      </c>
      <c r="P30" s="82"/>
      <c r="Q30" s="82"/>
      <c r="R30" s="82" t="str">
        <f>RIGHT(Table_0__4[[#This Row],[Name]], LEN(Table_0__4[[#This Row],[Name]]) - FIND(",", Table_0__4[[#This Row],[Name]]) - 1) &amp; " " &amp; LEFT(Table_0__4[[#This Row],[Name]], FIND(",", Table_0__4[[#This Row],[Name]]) - 1)</f>
        <v>Michael Morelli</v>
      </c>
      <c r="S30" s="82"/>
      <c r="T30" s="82">
        <v>0.5635714285714285</v>
      </c>
      <c r="U30" s="82" t="s">
        <v>659</v>
      </c>
      <c r="V30" s="82"/>
      <c r="W30" s="82"/>
      <c r="X30" s="82"/>
      <c r="Y30" s="82"/>
      <c r="Z30" s="130" t="s">
        <v>659</v>
      </c>
      <c r="AA30" s="130">
        <v>15</v>
      </c>
      <c r="AB30" s="130">
        <v>2</v>
      </c>
      <c r="AC30" s="130">
        <v>2</v>
      </c>
      <c r="AD30" s="130">
        <v>4</v>
      </c>
      <c r="AE30" s="130">
        <v>0</v>
      </c>
      <c r="AF30" s="131">
        <v>-1</v>
      </c>
    </row>
    <row r="31" spans="1:32" ht="17.25" x14ac:dyDescent="0.35">
      <c r="A31" s="78"/>
      <c r="B31" s="78"/>
      <c r="C31" s="87" t="s">
        <v>953</v>
      </c>
      <c r="D31" s="86">
        <f>SUBTOTAL(109,Table_0__4[G])</f>
        <v>50</v>
      </c>
      <c r="E31" s="86">
        <f>SUBTOTAL(109,Table_0__4[A])</f>
        <v>87</v>
      </c>
      <c r="F31" s="86">
        <f>SUBTOTAL(109,Table_0__4[Pts])</f>
        <v>137</v>
      </c>
      <c r="G31" s="86">
        <f>SUBTOTAL(109,Table_0__4[+/-])</f>
        <v>-26</v>
      </c>
      <c r="H31" s="86">
        <f>SUBTOTAL(109,Table_0__4[PIM])</f>
        <v>153</v>
      </c>
      <c r="I31" s="196">
        <f>SUBTOTAL(109,Table_0__4[AGS*])</f>
        <v>15.779800372042111</v>
      </c>
      <c r="J31" s="143"/>
      <c r="K31" s="78"/>
      <c r="L31" s="31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 spans="1:32" x14ac:dyDescent="0.25">
      <c r="C32" s="224" t="s">
        <v>784</v>
      </c>
      <c r="D32" s="224"/>
      <c r="E32" s="228"/>
      <c r="F32" s="228"/>
      <c r="G32" s="226"/>
      <c r="H32" s="226" t="s">
        <v>722</v>
      </c>
      <c r="I32" s="227"/>
      <c r="J32" s="225"/>
    </row>
    <row r="34" spans="10:12" x14ac:dyDescent="0.25">
      <c r="L34" s="50" t="s">
        <v>960</v>
      </c>
    </row>
    <row r="35" spans="10:12" x14ac:dyDescent="0.25">
      <c r="J35" s="50">
        <v>0.90800000000000003</v>
      </c>
      <c r="K35" s="50">
        <v>426</v>
      </c>
    </row>
  </sheetData>
  <phoneticPr fontId="53" type="noConversion"/>
  <conditionalFormatting sqref="D2:D30">
    <cfRule type="colorScale" priority="17">
      <colorScale>
        <cfvo type="min"/>
        <cfvo type="max"/>
        <color rgb="FFFCFCFF"/>
        <color rgb="FFFFCD00"/>
      </colorScale>
    </cfRule>
  </conditionalFormatting>
  <conditionalFormatting sqref="D28:D29">
    <cfRule type="colorScale" priority="2">
      <colorScale>
        <cfvo type="min"/>
        <cfvo type="max"/>
        <color rgb="FFFCFCFF"/>
        <color rgb="FFFFCD00"/>
      </colorScale>
    </cfRule>
  </conditionalFormatting>
  <conditionalFormatting sqref="D2:I30 J3:J4 J6 J9:J18 J20:J30">
    <cfRule type="cellIs" dxfId="2" priority="1" stopIfTrue="1" operator="equal">
      <formula>0</formula>
    </cfRule>
  </conditionalFormatting>
  <conditionalFormatting sqref="E2:E30">
    <cfRule type="colorScale" priority="10">
      <colorScale>
        <cfvo type="min"/>
        <cfvo type="max"/>
        <color rgb="FFFCFCFF"/>
        <color rgb="FFFFCD00"/>
      </colorScale>
    </cfRule>
  </conditionalFormatting>
  <conditionalFormatting sqref="F2:G30">
    <cfRule type="colorScale" priority="9">
      <colorScale>
        <cfvo type="min"/>
        <cfvo type="max"/>
        <color rgb="FFFCFCFF"/>
        <color rgb="FFFFCD00"/>
      </colorScale>
    </cfRule>
  </conditionalFormatting>
  <conditionalFormatting sqref="H2:H30">
    <cfRule type="colorScale" priority="6">
      <colorScale>
        <cfvo type="min"/>
        <cfvo type="max"/>
        <color rgb="FFFCFCFF"/>
        <color rgb="FFFFCD00"/>
      </colorScale>
    </cfRule>
    <cfRule type="colorScale" priority="8">
      <colorScale>
        <cfvo type="min"/>
        <cfvo type="max"/>
        <color theme="0"/>
        <color rgb="FFFFEF9C"/>
      </colorScale>
    </cfRule>
  </conditionalFormatting>
  <conditionalFormatting sqref="I2:I30">
    <cfRule type="colorScale" priority="3">
      <colorScale>
        <cfvo type="min"/>
        <cfvo type="max"/>
        <color rgb="FFFCFCFF"/>
        <color rgb="FFFFCD00"/>
      </colorScale>
    </cfRule>
    <cfRule type="colorScale" priority="5">
      <colorScale>
        <cfvo type="min"/>
        <cfvo type="max"/>
        <color theme="0"/>
        <color rgb="FFFFEF9C"/>
      </colorScale>
    </cfRule>
  </conditionalFormatting>
  <pageMargins left="0.25" right="0.25" top="0.75" bottom="0.75" header="0.3" footer="0.3"/>
  <pageSetup scale="40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sheetPr>
    <pageSetUpPr fitToPage="1"/>
  </sheetPr>
  <dimension ref="A2:H24"/>
  <sheetViews>
    <sheetView workbookViewId="0">
      <selection activeCell="A2" sqref="A2:H24"/>
    </sheetView>
  </sheetViews>
  <sheetFormatPr defaultRowHeight="15" x14ac:dyDescent="0.25"/>
  <cols>
    <col min="1" max="1" width="10.5703125" customWidth="1"/>
    <col min="2" max="2" width="4" style="4" bestFit="1" customWidth="1"/>
    <col min="3" max="3" width="34.42578125" bestFit="1" customWidth="1"/>
    <col min="4" max="4" width="4.570312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38.25" x14ac:dyDescent="0.7">
      <c r="A2" s="245" t="s">
        <v>773</v>
      </c>
      <c r="B2" s="246"/>
      <c r="C2" s="246"/>
      <c r="D2" s="246"/>
      <c r="E2" s="246"/>
      <c r="F2" s="246"/>
      <c r="G2" s="246"/>
      <c r="H2" s="246"/>
    </row>
    <row r="3" spans="1:8" s="104" customFormat="1" ht="22.5" x14ac:dyDescent="0.25">
      <c r="A3" s="201" t="s">
        <v>723</v>
      </c>
      <c r="B3" s="202"/>
      <c r="C3" s="201"/>
      <c r="D3" s="202"/>
      <c r="E3" s="202"/>
      <c r="F3" s="202"/>
      <c r="G3" s="202"/>
      <c r="H3" s="202"/>
    </row>
    <row r="4" spans="1:8" ht="22.5" x14ac:dyDescent="0.25">
      <c r="A4" s="177" t="s">
        <v>724</v>
      </c>
      <c r="B4" s="176" t="s">
        <v>753</v>
      </c>
      <c r="C4" s="177" t="s">
        <v>766</v>
      </c>
      <c r="D4" s="178" t="s">
        <v>603</v>
      </c>
      <c r="E4" s="176" t="s">
        <v>53</v>
      </c>
      <c r="F4" s="176" t="s">
        <v>802</v>
      </c>
      <c r="G4" s="176">
        <v>2</v>
      </c>
      <c r="H4" s="176" t="s">
        <v>752</v>
      </c>
    </row>
    <row r="5" spans="1:8" ht="22.5" x14ac:dyDescent="0.25">
      <c r="A5" s="177" t="s">
        <v>729</v>
      </c>
      <c r="B5" s="176"/>
      <c r="C5" s="177" t="s">
        <v>767</v>
      </c>
      <c r="D5" s="178" t="s">
        <v>604</v>
      </c>
      <c r="E5" s="176" t="s">
        <v>172</v>
      </c>
      <c r="F5" s="176" t="s">
        <v>802</v>
      </c>
      <c r="G5" s="176">
        <v>4</v>
      </c>
      <c r="H5" s="176"/>
    </row>
    <row r="6" spans="1:8" ht="22.5" x14ac:dyDescent="0.25">
      <c r="A6" s="177" t="s">
        <v>757</v>
      </c>
      <c r="B6" s="176"/>
      <c r="C6" s="177" t="s">
        <v>767</v>
      </c>
      <c r="D6" s="178" t="s">
        <v>603</v>
      </c>
      <c r="E6" s="176" t="s">
        <v>53</v>
      </c>
      <c r="F6" s="176" t="s">
        <v>802</v>
      </c>
      <c r="G6" s="176">
        <v>2</v>
      </c>
      <c r="H6" s="176" t="s">
        <v>752</v>
      </c>
    </row>
    <row r="7" spans="1:8" ht="22.5" x14ac:dyDescent="0.25">
      <c r="A7" s="177" t="s">
        <v>732</v>
      </c>
      <c r="B7" s="176"/>
      <c r="C7" s="177" t="s">
        <v>768</v>
      </c>
      <c r="D7" s="178" t="s">
        <v>604</v>
      </c>
      <c r="E7" s="176" t="s">
        <v>53</v>
      </c>
      <c r="F7" s="176" t="s">
        <v>802</v>
      </c>
      <c r="G7" s="176">
        <v>4</v>
      </c>
      <c r="H7" s="176"/>
    </row>
    <row r="8" spans="1:8" ht="22.5" x14ac:dyDescent="0.25">
      <c r="A8" s="177" t="s">
        <v>759</v>
      </c>
      <c r="B8" s="176"/>
      <c r="C8" s="177" t="s">
        <v>768</v>
      </c>
      <c r="D8" s="178" t="s">
        <v>604</v>
      </c>
      <c r="E8" s="176" t="s">
        <v>53</v>
      </c>
      <c r="F8" s="176" t="s">
        <v>802</v>
      </c>
      <c r="G8" s="176">
        <v>6</v>
      </c>
      <c r="H8" s="176"/>
    </row>
    <row r="9" spans="1:8" ht="22.5" x14ac:dyDescent="0.25">
      <c r="A9" s="177" t="s">
        <v>735</v>
      </c>
      <c r="B9" s="176" t="s">
        <v>753</v>
      </c>
      <c r="C9" s="177" t="s">
        <v>769</v>
      </c>
      <c r="D9" s="178" t="s">
        <v>603</v>
      </c>
      <c r="E9" s="176" t="s">
        <v>53</v>
      </c>
      <c r="F9" s="176" t="s">
        <v>802</v>
      </c>
      <c r="G9" s="176">
        <v>2</v>
      </c>
      <c r="H9" s="176" t="s">
        <v>752</v>
      </c>
    </row>
    <row r="10" spans="1:8" ht="22.5" x14ac:dyDescent="0.25">
      <c r="A10" s="177" t="s">
        <v>770</v>
      </c>
      <c r="B10" s="176" t="s">
        <v>753</v>
      </c>
      <c r="C10" s="177" t="s">
        <v>771</v>
      </c>
      <c r="D10" s="178" t="s">
        <v>604</v>
      </c>
      <c r="E10" s="176" t="s">
        <v>172</v>
      </c>
      <c r="F10" s="176" t="s">
        <v>802</v>
      </c>
      <c r="G10" s="176">
        <v>3</v>
      </c>
      <c r="H10" s="176"/>
    </row>
    <row r="11" spans="1:8" s="104" customFormat="1" ht="22.5" x14ac:dyDescent="0.4">
      <c r="A11" s="201" t="s">
        <v>736</v>
      </c>
      <c r="B11" s="202"/>
      <c r="C11" s="202"/>
      <c r="D11" s="203"/>
      <c r="E11" s="203"/>
      <c r="F11" s="203"/>
      <c r="G11" s="203"/>
      <c r="H11" s="203"/>
    </row>
    <row r="12" spans="1:8" ht="22.5" x14ac:dyDescent="0.25">
      <c r="A12" s="177" t="s">
        <v>737</v>
      </c>
      <c r="B12" s="176"/>
      <c r="C12" s="177" t="s">
        <v>764</v>
      </c>
      <c r="D12" s="178" t="s">
        <v>605</v>
      </c>
      <c r="E12" s="176" t="s">
        <v>32</v>
      </c>
      <c r="F12" s="176" t="s">
        <v>802</v>
      </c>
      <c r="G12" s="176">
        <v>4</v>
      </c>
      <c r="H12" s="176"/>
    </row>
    <row r="13" spans="1:8" ht="22.5" x14ac:dyDescent="0.25">
      <c r="A13" s="177" t="s">
        <v>738</v>
      </c>
      <c r="B13" s="176"/>
      <c r="C13" s="177" t="s">
        <v>764</v>
      </c>
      <c r="D13" s="178" t="s">
        <v>605</v>
      </c>
      <c r="E13" s="176" t="s">
        <v>9</v>
      </c>
      <c r="F13" s="176" t="s">
        <v>802</v>
      </c>
      <c r="G13" s="176">
        <v>3</v>
      </c>
      <c r="H13" s="176" t="s">
        <v>752</v>
      </c>
    </row>
    <row r="14" spans="1:8" ht="22.5" x14ac:dyDescent="0.25">
      <c r="A14" s="177" t="s">
        <v>739</v>
      </c>
      <c r="B14" s="176" t="s">
        <v>753</v>
      </c>
      <c r="C14" s="177" t="s">
        <v>632</v>
      </c>
      <c r="D14" s="178" t="s">
        <v>605</v>
      </c>
      <c r="E14" s="176" t="s">
        <v>9</v>
      </c>
      <c r="F14" s="176" t="s">
        <v>802</v>
      </c>
      <c r="G14" s="176">
        <v>2</v>
      </c>
      <c r="H14" s="176"/>
    </row>
    <row r="15" spans="1:8" ht="22.5" x14ac:dyDescent="0.25">
      <c r="A15" s="177" t="s">
        <v>741</v>
      </c>
      <c r="B15" s="176" t="s">
        <v>753</v>
      </c>
      <c r="C15" s="177" t="s">
        <v>632</v>
      </c>
      <c r="D15" s="178" t="s">
        <v>604</v>
      </c>
      <c r="E15" s="176" t="s">
        <v>9</v>
      </c>
      <c r="F15" s="176" t="s">
        <v>802</v>
      </c>
      <c r="G15" s="176">
        <v>6</v>
      </c>
      <c r="H15" s="176"/>
    </row>
    <row r="16" spans="1:8" ht="22.5" x14ac:dyDescent="0.25">
      <c r="A16" s="177" t="s">
        <v>742</v>
      </c>
      <c r="B16" s="176"/>
      <c r="C16" s="177" t="s">
        <v>183</v>
      </c>
      <c r="D16" s="178" t="s">
        <v>604</v>
      </c>
      <c r="E16" s="176" t="s">
        <v>53</v>
      </c>
      <c r="F16" s="176" t="s">
        <v>802</v>
      </c>
      <c r="G16" s="176">
        <v>3</v>
      </c>
      <c r="H16" s="176" t="s">
        <v>752</v>
      </c>
    </row>
    <row r="17" spans="1:8" ht="22.5" x14ac:dyDescent="0.25">
      <c r="A17" s="177" t="s">
        <v>743</v>
      </c>
      <c r="B17" s="176"/>
      <c r="C17" s="177" t="s">
        <v>183</v>
      </c>
      <c r="D17" s="178" t="s">
        <v>605</v>
      </c>
      <c r="E17" s="176" t="s">
        <v>46</v>
      </c>
      <c r="F17" s="176" t="s">
        <v>802</v>
      </c>
      <c r="G17" s="176">
        <v>2</v>
      </c>
      <c r="H17" s="176"/>
    </row>
    <row r="18" spans="1:8" ht="22.5" x14ac:dyDescent="0.25">
      <c r="A18" s="177" t="s">
        <v>744</v>
      </c>
      <c r="B18" s="176" t="s">
        <v>753</v>
      </c>
      <c r="C18" s="177" t="s">
        <v>633</v>
      </c>
      <c r="D18" s="178" t="s">
        <v>605</v>
      </c>
      <c r="E18" s="176" t="s">
        <v>46</v>
      </c>
      <c r="F18" s="176" t="s">
        <v>802</v>
      </c>
      <c r="G18" s="176">
        <v>2</v>
      </c>
      <c r="H18" s="176" t="s">
        <v>752</v>
      </c>
    </row>
    <row r="19" spans="1:8" ht="22.5" x14ac:dyDescent="0.25">
      <c r="A19" s="177" t="s">
        <v>772</v>
      </c>
      <c r="B19" s="176" t="s">
        <v>753</v>
      </c>
      <c r="C19" s="177" t="s">
        <v>633</v>
      </c>
      <c r="D19" s="178" t="s">
        <v>605</v>
      </c>
      <c r="E19" s="176" t="s">
        <v>46</v>
      </c>
      <c r="F19" s="176" t="s">
        <v>802</v>
      </c>
      <c r="G19" s="176">
        <v>2</v>
      </c>
      <c r="H19" s="176"/>
    </row>
    <row r="20" spans="1:8" s="104" customFormat="1" ht="22.5" x14ac:dyDescent="0.25">
      <c r="A20" s="201" t="s">
        <v>747</v>
      </c>
      <c r="B20" s="202"/>
      <c r="C20" s="204"/>
      <c r="D20" s="202"/>
      <c r="E20" s="202"/>
      <c r="F20" s="202"/>
      <c r="G20" s="202"/>
      <c r="H20" s="202"/>
    </row>
    <row r="21" spans="1:8" ht="22.5" x14ac:dyDescent="0.25">
      <c r="A21" s="177" t="s">
        <v>750</v>
      </c>
      <c r="B21" s="176"/>
      <c r="C21" s="177" t="s">
        <v>205</v>
      </c>
      <c r="D21" s="178" t="s">
        <v>604</v>
      </c>
      <c r="E21" s="176" t="s">
        <v>172</v>
      </c>
      <c r="F21" s="176" t="s">
        <v>802</v>
      </c>
      <c r="G21" s="176">
        <v>2</v>
      </c>
      <c r="H21" s="176" t="s">
        <v>752</v>
      </c>
    </row>
    <row r="22" spans="1:8" ht="22.5" x14ac:dyDescent="0.25">
      <c r="A22" s="177" t="s">
        <v>751</v>
      </c>
      <c r="B22" s="176"/>
      <c r="C22" s="177" t="s">
        <v>205</v>
      </c>
      <c r="D22" s="178" t="s">
        <v>605</v>
      </c>
      <c r="E22" s="176" t="s">
        <v>46</v>
      </c>
      <c r="F22" s="176" t="s">
        <v>802</v>
      </c>
      <c r="G22" s="176">
        <v>2</v>
      </c>
      <c r="H22" s="176"/>
    </row>
    <row r="23" spans="1:8" ht="22.5" x14ac:dyDescent="0.25">
      <c r="A23" s="177" t="s">
        <v>748</v>
      </c>
      <c r="B23" s="176"/>
      <c r="C23" s="177" t="s">
        <v>208</v>
      </c>
      <c r="D23" s="178" t="s">
        <v>605</v>
      </c>
      <c r="E23" s="176" t="s">
        <v>9</v>
      </c>
      <c r="F23" s="176" t="s">
        <v>802</v>
      </c>
      <c r="G23" s="176">
        <v>2</v>
      </c>
      <c r="H23" s="176"/>
    </row>
    <row r="24" spans="1:8" ht="22.5" x14ac:dyDescent="0.25">
      <c r="A24" s="177" t="s">
        <v>749</v>
      </c>
      <c r="B24" s="176" t="s">
        <v>753</v>
      </c>
      <c r="C24" s="177" t="s">
        <v>208</v>
      </c>
      <c r="D24" s="178" t="s">
        <v>604</v>
      </c>
      <c r="E24" s="176" t="s">
        <v>172</v>
      </c>
      <c r="F24" s="176" t="s">
        <v>802</v>
      </c>
      <c r="G24" s="176">
        <v>3</v>
      </c>
      <c r="H24" s="176"/>
    </row>
  </sheetData>
  <mergeCells count="1">
    <mergeCell ref="A2:H2"/>
  </mergeCells>
  <pageMargins left="0.25" right="0.25" top="0.75" bottom="0.75" header="0.3" footer="0.3"/>
  <pageSetup paperSize="6" scale="54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sheetPr>
    <pageSetUpPr fitToPage="1"/>
  </sheetPr>
  <dimension ref="A1:Y27"/>
  <sheetViews>
    <sheetView workbookViewId="0">
      <selection activeCell="X6" sqref="B1:X6"/>
    </sheetView>
  </sheetViews>
  <sheetFormatPr defaultRowHeight="15" x14ac:dyDescent="0.25"/>
  <cols>
    <col min="1" max="1" width="2.140625" style="10" bestFit="1" customWidth="1"/>
    <col min="2" max="2" width="20" style="10" bestFit="1" customWidth="1"/>
    <col min="3" max="3" width="4.5703125" style="11" hidden="1" customWidth="1"/>
    <col min="4" max="12" width="3.85546875" style="10" bestFit="1" customWidth="1"/>
    <col min="13" max="13" width="3.42578125" style="10" bestFit="1" customWidth="1"/>
    <col min="14" max="14" width="3.85546875" style="10" bestFit="1" customWidth="1"/>
    <col min="15" max="17" width="3.42578125" style="10" bestFit="1" customWidth="1"/>
    <col min="18" max="18" width="3.5703125" style="10" bestFit="1" customWidth="1"/>
    <col min="19" max="19" width="3.85546875" style="10" bestFit="1" customWidth="1"/>
    <col min="20" max="20" width="3.5703125" style="10" bestFit="1" customWidth="1"/>
    <col min="21" max="21" width="3.85546875" style="10" bestFit="1" customWidth="1"/>
    <col min="22" max="22" width="3.5703125" style="10" bestFit="1" customWidth="1"/>
    <col min="23" max="23" width="7.28515625" style="4" bestFit="1" customWidth="1"/>
    <col min="24" max="24" width="13.42578125" style="4" bestFit="1" customWidth="1"/>
  </cols>
  <sheetData>
    <row r="1" spans="1:25" ht="17.25" x14ac:dyDescent="0.35">
      <c r="A1" s="72" t="s">
        <v>711</v>
      </c>
      <c r="B1" s="69" t="s">
        <v>949</v>
      </c>
      <c r="C1" s="72" t="s">
        <v>712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 t="s">
        <v>958</v>
      </c>
      <c r="R1" s="69"/>
      <c r="S1" s="69" t="s">
        <v>957</v>
      </c>
      <c r="T1" s="69"/>
      <c r="U1" s="69" t="s">
        <v>956</v>
      </c>
      <c r="V1" s="69"/>
      <c r="W1" s="195" t="s">
        <v>950</v>
      </c>
      <c r="X1" s="195" t="s">
        <v>959</v>
      </c>
    </row>
    <row r="2" spans="1:25" ht="17.25" x14ac:dyDescent="0.35">
      <c r="B2" s="70" t="s">
        <v>634</v>
      </c>
      <c r="C2" s="73"/>
      <c r="D2" s="71">
        <v>0</v>
      </c>
      <c r="E2" s="71">
        <v>0</v>
      </c>
      <c r="F2" s="71">
        <v>0.25</v>
      </c>
      <c r="G2" s="71">
        <v>0.1</v>
      </c>
      <c r="H2" s="71">
        <v>0.05</v>
      </c>
      <c r="I2" s="71">
        <v>-0.25060346719332799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0.89</v>
      </c>
      <c r="P2" s="71">
        <v>0.74189653280667101</v>
      </c>
      <c r="Q2" s="71">
        <v>0.63</v>
      </c>
      <c r="R2" s="71">
        <v>0.13</v>
      </c>
      <c r="S2" s="71">
        <v>0.45999999999999902</v>
      </c>
      <c r="T2" s="71">
        <v>-0.12</v>
      </c>
      <c r="U2" s="71">
        <v>0.28000000000000003</v>
      </c>
      <c r="V2" s="71">
        <v>0</v>
      </c>
      <c r="W2" s="103">
        <f t="shared" ref="W2:W27" si="0">+IF(SUM(R2:V2)=0,0,AVERAGEIF(R2:V2,"&lt;&gt;0"))</f>
        <v>0.18749999999999975</v>
      </c>
      <c r="X2" s="103">
        <f t="shared" ref="X2:X27" si="1">AVERAGEIF(D2:V2,"&lt;&gt;0")</f>
        <v>0.28739027869212203</v>
      </c>
      <c r="Y2" t="s">
        <v>634</v>
      </c>
    </row>
    <row r="3" spans="1:25" ht="17.25" x14ac:dyDescent="0.35">
      <c r="B3" s="70" t="s">
        <v>635</v>
      </c>
      <c r="C3" s="73"/>
      <c r="D3" s="71">
        <v>1.1399999999999999</v>
      </c>
      <c r="E3" s="71">
        <v>0.48499999999999999</v>
      </c>
      <c r="F3" s="71">
        <v>0.49439653280667101</v>
      </c>
      <c r="G3" s="71">
        <v>-0.32500000000000001</v>
      </c>
      <c r="H3" s="71">
        <v>-0.244999999999999</v>
      </c>
      <c r="I3" s="71">
        <v>0.105</v>
      </c>
      <c r="J3" s="71">
        <v>-0.02</v>
      </c>
      <c r="K3" s="71">
        <v>0.435</v>
      </c>
      <c r="L3" s="71">
        <v>0.55999999999999905</v>
      </c>
      <c r="M3" s="71">
        <v>3.5975000000000001</v>
      </c>
      <c r="N3" s="71">
        <v>1.1037930656133399</v>
      </c>
      <c r="O3" s="71">
        <v>2.3824999999999998</v>
      </c>
      <c r="P3" s="71">
        <v>0.75</v>
      </c>
      <c r="Q3" s="71">
        <v>0.755</v>
      </c>
      <c r="R3" s="71">
        <v>0.73</v>
      </c>
      <c r="S3" s="71">
        <v>0</v>
      </c>
      <c r="T3" s="71">
        <v>0.20499999999999999</v>
      </c>
      <c r="U3" s="71">
        <v>1.0425</v>
      </c>
      <c r="V3" s="71">
        <v>0.28000000000000003</v>
      </c>
      <c r="W3" s="103">
        <f t="shared" si="0"/>
        <v>0.56437500000000007</v>
      </c>
      <c r="X3" s="103">
        <f t="shared" si="1"/>
        <v>0.74864942213444519</v>
      </c>
      <c r="Y3" t="s">
        <v>635</v>
      </c>
    </row>
    <row r="4" spans="1:25" ht="17.25" x14ac:dyDescent="0.35">
      <c r="B4" s="70" t="s">
        <v>636</v>
      </c>
      <c r="C4" s="73"/>
      <c r="D4" s="71">
        <v>0.18</v>
      </c>
      <c r="E4" s="71">
        <v>0.53</v>
      </c>
      <c r="F4" s="71">
        <v>0</v>
      </c>
      <c r="G4" s="71">
        <v>0</v>
      </c>
      <c r="H4" s="71">
        <v>0</v>
      </c>
      <c r="I4" s="71">
        <v>0</v>
      </c>
      <c r="J4" s="71">
        <v>0.199396532806671</v>
      </c>
      <c r="K4" s="71">
        <v>2.9449999999999998</v>
      </c>
      <c r="L4" s="71">
        <v>-7.4999999999999997E-2</v>
      </c>
      <c r="M4" s="71">
        <v>0.44</v>
      </c>
      <c r="N4" s="71">
        <v>0.28999999999999998</v>
      </c>
      <c r="O4" s="71">
        <v>0.20499999999999999</v>
      </c>
      <c r="P4" s="71">
        <v>1.0368965328066699</v>
      </c>
      <c r="Q4" s="71">
        <v>0.20499999999999999</v>
      </c>
      <c r="R4" s="71">
        <v>0.52499999999999902</v>
      </c>
      <c r="S4" s="71">
        <v>0.45500000000000002</v>
      </c>
      <c r="T4" s="71">
        <v>0.6</v>
      </c>
      <c r="U4" s="71">
        <v>0</v>
      </c>
      <c r="V4" s="71">
        <v>5.5E-2</v>
      </c>
      <c r="W4" s="103">
        <f t="shared" si="0"/>
        <v>0.40874999999999978</v>
      </c>
      <c r="X4" s="103">
        <f t="shared" si="1"/>
        <v>0.54223521897238136</v>
      </c>
      <c r="Y4" t="s">
        <v>636</v>
      </c>
    </row>
    <row r="5" spans="1:25" ht="17.25" x14ac:dyDescent="0.35">
      <c r="B5" s="70" t="s">
        <v>637</v>
      </c>
      <c r="C5" s="73"/>
      <c r="D5" s="71">
        <v>0.53249999999999997</v>
      </c>
      <c r="E5" s="71">
        <v>0</v>
      </c>
      <c r="F5" s="71">
        <v>0</v>
      </c>
      <c r="G5" s="71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  <c r="P5" s="71">
        <v>0</v>
      </c>
      <c r="Q5" s="71">
        <v>0</v>
      </c>
      <c r="R5" s="71">
        <v>0</v>
      </c>
      <c r="S5" s="71">
        <v>0</v>
      </c>
      <c r="T5" s="71">
        <v>0</v>
      </c>
      <c r="U5" s="71">
        <v>0</v>
      </c>
      <c r="V5" s="71">
        <v>0</v>
      </c>
      <c r="W5" s="103">
        <f t="shared" si="0"/>
        <v>0</v>
      </c>
      <c r="X5" s="103">
        <f t="shared" si="1"/>
        <v>0.53249999999999997</v>
      </c>
      <c r="Y5" t="s">
        <v>637</v>
      </c>
    </row>
    <row r="6" spans="1:25" ht="17.25" x14ac:dyDescent="0.35">
      <c r="B6" s="70" t="s">
        <v>638</v>
      </c>
      <c r="C6" s="73"/>
      <c r="D6" s="71">
        <v>0.48</v>
      </c>
      <c r="E6" s="71">
        <v>-0.42120693438665702</v>
      </c>
      <c r="F6" s="71">
        <v>1.6125</v>
      </c>
      <c r="G6" s="71">
        <v>-0.52060346719332795</v>
      </c>
      <c r="H6" s="71">
        <v>0.63439653280667097</v>
      </c>
      <c r="I6" s="71">
        <v>1.82</v>
      </c>
      <c r="J6" s="71">
        <v>0.26999999999999902</v>
      </c>
      <c r="K6" s="71">
        <v>0.86</v>
      </c>
      <c r="L6" s="71">
        <v>2.7468965328066699</v>
      </c>
      <c r="M6" s="71">
        <v>0.62939653280667096</v>
      </c>
      <c r="N6" s="71">
        <v>0.86250000000000004</v>
      </c>
      <c r="O6" s="71">
        <v>1.2224999999999999</v>
      </c>
      <c r="P6" s="71">
        <v>0.45939653280667098</v>
      </c>
      <c r="Q6" s="71">
        <v>1.5</v>
      </c>
      <c r="R6" s="71">
        <v>1.4118965328066699</v>
      </c>
      <c r="S6" s="71">
        <v>1.97</v>
      </c>
      <c r="T6" s="71">
        <v>0.98</v>
      </c>
      <c r="U6" s="71">
        <v>0.38439653280667102</v>
      </c>
      <c r="V6" s="71">
        <v>0.83439653280667103</v>
      </c>
      <c r="W6" s="103">
        <f t="shared" si="0"/>
        <v>1.1161379196840024</v>
      </c>
      <c r="X6" s="103">
        <f t="shared" si="1"/>
        <v>0.93349817516140599</v>
      </c>
      <c r="Y6" t="s">
        <v>638</v>
      </c>
    </row>
    <row r="7" spans="1:25" ht="17.25" x14ac:dyDescent="0.35">
      <c r="B7" s="70" t="s">
        <v>639</v>
      </c>
      <c r="C7" s="73"/>
      <c r="D7" s="71">
        <v>0</v>
      </c>
      <c r="E7" s="71">
        <v>0</v>
      </c>
      <c r="F7" s="71">
        <v>0.18</v>
      </c>
      <c r="G7" s="71">
        <v>0</v>
      </c>
      <c r="H7" s="71">
        <v>9.9999999999999895E-2</v>
      </c>
      <c r="I7" s="71">
        <v>0.199396532806671</v>
      </c>
      <c r="J7" s="71">
        <v>-0.15</v>
      </c>
      <c r="K7" s="71">
        <v>1.0325</v>
      </c>
      <c r="L7" s="71">
        <v>0.26</v>
      </c>
      <c r="M7" s="71">
        <v>0</v>
      </c>
      <c r="N7" s="71">
        <v>0</v>
      </c>
      <c r="O7" s="71">
        <v>0</v>
      </c>
      <c r="P7" s="71">
        <v>0</v>
      </c>
      <c r="Q7" s="71">
        <v>0</v>
      </c>
      <c r="R7" s="71">
        <v>0</v>
      </c>
      <c r="S7" s="71">
        <v>0</v>
      </c>
      <c r="T7" s="71">
        <v>0</v>
      </c>
      <c r="U7" s="71">
        <v>0</v>
      </c>
      <c r="V7" s="71">
        <v>0</v>
      </c>
      <c r="W7" s="103">
        <f t="shared" si="0"/>
        <v>0</v>
      </c>
      <c r="X7" s="103">
        <f t="shared" si="1"/>
        <v>0.27031608880111185</v>
      </c>
      <c r="Y7" t="s">
        <v>639</v>
      </c>
    </row>
    <row r="8" spans="1:25" ht="17.25" x14ac:dyDescent="0.35">
      <c r="B8" s="70" t="s">
        <v>640</v>
      </c>
      <c r="C8" s="73"/>
      <c r="D8" s="71">
        <v>0</v>
      </c>
      <c r="E8" s="71">
        <v>0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  <c r="K8" s="71">
        <v>-0.62650866798332205</v>
      </c>
      <c r="L8" s="71">
        <v>0.35</v>
      </c>
      <c r="M8" s="71">
        <v>0</v>
      </c>
      <c r="N8" s="71">
        <v>0.1</v>
      </c>
      <c r="O8" s="71">
        <v>0</v>
      </c>
      <c r="P8" s="71">
        <v>0</v>
      </c>
      <c r="Q8" s="71">
        <v>0</v>
      </c>
      <c r="R8" s="71">
        <v>0</v>
      </c>
      <c r="S8" s="71">
        <v>0</v>
      </c>
      <c r="T8" s="71">
        <v>0</v>
      </c>
      <c r="U8" s="71">
        <v>0</v>
      </c>
      <c r="V8" s="71">
        <v>0</v>
      </c>
      <c r="W8" s="103">
        <f t="shared" si="0"/>
        <v>0</v>
      </c>
      <c r="X8" s="103">
        <f t="shared" si="1"/>
        <v>-5.8836222661107357E-2</v>
      </c>
      <c r="Y8" t="s">
        <v>640</v>
      </c>
    </row>
    <row r="9" spans="1:25" ht="17.25" x14ac:dyDescent="0.35">
      <c r="B9" s="70" t="s">
        <v>641</v>
      </c>
      <c r="C9" s="73"/>
      <c r="D9" s="71">
        <v>0.5</v>
      </c>
      <c r="E9" s="71">
        <v>1.1724999999999901</v>
      </c>
      <c r="F9" s="71">
        <v>0.76</v>
      </c>
      <c r="G9" s="71">
        <v>0.29189653280667099</v>
      </c>
      <c r="H9" s="71">
        <v>0.85</v>
      </c>
      <c r="I9" s="71">
        <v>2.3224999999999998</v>
      </c>
      <c r="J9" s="71">
        <v>1.9824999999999999</v>
      </c>
      <c r="K9" s="71">
        <v>3.78249999999999</v>
      </c>
      <c r="L9" s="71">
        <v>1.7124999999999999</v>
      </c>
      <c r="M9" s="71">
        <v>0.43</v>
      </c>
      <c r="N9" s="71">
        <v>1.9675</v>
      </c>
      <c r="O9" s="71">
        <v>1.1599999999999999</v>
      </c>
      <c r="P9" s="71">
        <v>0.5</v>
      </c>
      <c r="Q9" s="71">
        <v>1.5149999999999999</v>
      </c>
      <c r="R9" s="71">
        <v>1.4624999999999999</v>
      </c>
      <c r="S9" s="71">
        <v>1.1924999999999999</v>
      </c>
      <c r="T9" s="71">
        <v>2.4224999999999999</v>
      </c>
      <c r="U9" s="71">
        <v>1.385</v>
      </c>
      <c r="V9" s="71">
        <v>0.67</v>
      </c>
      <c r="W9" s="103">
        <f t="shared" si="0"/>
        <v>1.4264999999999999</v>
      </c>
      <c r="X9" s="103">
        <f t="shared" si="1"/>
        <v>1.3725998175161396</v>
      </c>
      <c r="Y9" t="s">
        <v>641</v>
      </c>
    </row>
    <row r="10" spans="1:25" ht="17.25" x14ac:dyDescent="0.35">
      <c r="B10" s="70" t="s">
        <v>642</v>
      </c>
      <c r="C10" s="73"/>
      <c r="D10" s="71">
        <v>0.7</v>
      </c>
      <c r="E10" s="71">
        <v>-9.4999999999999904E-2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71">
        <v>1.5825</v>
      </c>
      <c r="L10" s="71">
        <v>1.0074999999999901</v>
      </c>
      <c r="M10" s="71">
        <v>2.1749999999999998</v>
      </c>
      <c r="N10" s="71">
        <v>0.755</v>
      </c>
      <c r="O10" s="71">
        <v>0.55599133201667705</v>
      </c>
      <c r="P10" s="71">
        <v>1.5449999999999999</v>
      </c>
      <c r="Q10" s="71">
        <v>0.71499999999999997</v>
      </c>
      <c r="R10" s="71">
        <v>2.4424999999999999</v>
      </c>
      <c r="S10" s="71">
        <v>0.11499999999999901</v>
      </c>
      <c r="T10" s="71">
        <v>0.30499999999999999</v>
      </c>
      <c r="U10" s="71">
        <v>1.5093965328066701</v>
      </c>
      <c r="V10" s="71">
        <v>0.3</v>
      </c>
      <c r="W10" s="103">
        <f t="shared" si="0"/>
        <v>0.93437930656133383</v>
      </c>
      <c r="X10" s="103">
        <f t="shared" si="1"/>
        <v>0.97234913320166694</v>
      </c>
      <c r="Y10" t="s">
        <v>642</v>
      </c>
    </row>
    <row r="11" spans="1:25" ht="17.25" x14ac:dyDescent="0.35">
      <c r="B11" s="70" t="s">
        <v>643</v>
      </c>
      <c r="C11" s="73"/>
      <c r="D11" s="71">
        <v>1.4424999999999999</v>
      </c>
      <c r="E11" s="71">
        <v>0.28000000000000003</v>
      </c>
      <c r="F11" s="71">
        <v>0.40939653280667099</v>
      </c>
      <c r="G11" s="71">
        <v>0.05</v>
      </c>
      <c r="H11" s="71">
        <v>0.55000000000000004</v>
      </c>
      <c r="I11" s="71">
        <v>0.56879306561334197</v>
      </c>
      <c r="J11" s="71">
        <v>0.219999999999999</v>
      </c>
      <c r="K11" s="71">
        <v>1.8525</v>
      </c>
      <c r="L11" s="71">
        <v>1.0418965328066701</v>
      </c>
      <c r="M11" s="71">
        <v>0.86249999999999905</v>
      </c>
      <c r="N11" s="71">
        <v>-0.2</v>
      </c>
      <c r="O11" s="71">
        <v>1.4893965328066701</v>
      </c>
      <c r="P11" s="71">
        <v>1.24</v>
      </c>
      <c r="Q11" s="71">
        <v>0.81129306561334202</v>
      </c>
      <c r="R11" s="71">
        <v>0.73499999999999999</v>
      </c>
      <c r="S11" s="71">
        <v>9.9999999999999895E-2</v>
      </c>
      <c r="T11" s="71">
        <v>1.7124999999999999</v>
      </c>
      <c r="U11" s="71">
        <v>0.75939653280667097</v>
      </c>
      <c r="V11" s="71">
        <v>0.64</v>
      </c>
      <c r="W11" s="103">
        <f t="shared" si="0"/>
        <v>0.78937930656133415</v>
      </c>
      <c r="X11" s="103">
        <f t="shared" si="1"/>
        <v>0.76658801381333486</v>
      </c>
      <c r="Y11" t="s">
        <v>643</v>
      </c>
    </row>
    <row r="12" spans="1:25" ht="17.25" x14ac:dyDescent="0.35">
      <c r="B12" s="70" t="s">
        <v>644</v>
      </c>
      <c r="C12" s="73"/>
      <c r="D12" s="71">
        <v>0</v>
      </c>
      <c r="E12" s="71">
        <v>0.14939653280667101</v>
      </c>
      <c r="F12" s="71">
        <v>0</v>
      </c>
      <c r="G12" s="71">
        <v>0.125</v>
      </c>
      <c r="H12" s="71">
        <v>-0.375</v>
      </c>
      <c r="I12" s="71">
        <v>0.03</v>
      </c>
      <c r="J12" s="71">
        <v>7.4999999999999997E-2</v>
      </c>
      <c r="K12" s="71">
        <v>2.27599133201667</v>
      </c>
      <c r="L12" s="71">
        <v>7.49999999999999E-2</v>
      </c>
      <c r="M12" s="71">
        <v>0</v>
      </c>
      <c r="N12" s="71">
        <v>-2.5000000000000001E-2</v>
      </c>
      <c r="O12" s="71">
        <v>0</v>
      </c>
      <c r="P12" s="71">
        <v>0</v>
      </c>
      <c r="Q12" s="71">
        <v>0.15</v>
      </c>
      <c r="R12" s="71">
        <v>0.61250000000000004</v>
      </c>
      <c r="S12" s="71">
        <v>0.83499999999999996</v>
      </c>
      <c r="T12" s="71">
        <v>2.0649999999999999</v>
      </c>
      <c r="U12" s="71">
        <v>0.35499999999999998</v>
      </c>
      <c r="V12" s="71">
        <v>0.25</v>
      </c>
      <c r="W12" s="103">
        <f t="shared" si="0"/>
        <v>0.8234999999999999</v>
      </c>
      <c r="X12" s="103">
        <f t="shared" si="1"/>
        <v>0.47127770463023871</v>
      </c>
      <c r="Y12" t="s">
        <v>644</v>
      </c>
    </row>
    <row r="13" spans="1:25" ht="17.25" x14ac:dyDescent="0.35">
      <c r="B13" s="70" t="s">
        <v>645</v>
      </c>
      <c r="C13" s="73"/>
      <c r="D13" s="71">
        <v>0</v>
      </c>
      <c r="E13" s="71">
        <v>-0.200603467193328</v>
      </c>
      <c r="F13" s="71">
        <v>0.30939653280667101</v>
      </c>
      <c r="G13" s="71">
        <v>0.44</v>
      </c>
      <c r="H13" s="71">
        <v>0</v>
      </c>
      <c r="I13" s="71">
        <v>0.96</v>
      </c>
      <c r="J13" s="71">
        <v>0.88</v>
      </c>
      <c r="K13" s="71">
        <v>0.68</v>
      </c>
      <c r="L13" s="71">
        <v>-0.15060346719332801</v>
      </c>
      <c r="M13" s="71">
        <v>0.78499999999999903</v>
      </c>
      <c r="N13" s="71">
        <v>0.45499999999999902</v>
      </c>
      <c r="O13" s="71">
        <v>0.48</v>
      </c>
      <c r="P13" s="71">
        <v>0.74</v>
      </c>
      <c r="Q13" s="71">
        <v>0</v>
      </c>
      <c r="R13" s="71">
        <v>0.38</v>
      </c>
      <c r="S13" s="71">
        <v>-0.10060346719332799</v>
      </c>
      <c r="T13" s="71">
        <v>0.13</v>
      </c>
      <c r="U13" s="71">
        <v>-2.0603467193328898E-2</v>
      </c>
      <c r="V13" s="71">
        <v>-9.9999999999999895E-2</v>
      </c>
      <c r="W13" s="103">
        <f t="shared" si="0"/>
        <v>5.7758613122668633E-2</v>
      </c>
      <c r="X13" s="103">
        <f t="shared" si="1"/>
        <v>0.35418641650208477</v>
      </c>
      <c r="Y13" t="s">
        <v>645</v>
      </c>
    </row>
    <row r="14" spans="1:25" ht="17.25" x14ac:dyDescent="0.35">
      <c r="B14" s="70" t="s">
        <v>646</v>
      </c>
      <c r="C14" s="73"/>
      <c r="D14" s="71">
        <v>1.5225</v>
      </c>
      <c r="E14" s="71">
        <v>0.4</v>
      </c>
      <c r="F14" s="71">
        <v>1.7324999999999999</v>
      </c>
      <c r="G14" s="71">
        <v>0.88249999999999995</v>
      </c>
      <c r="H14" s="71">
        <v>1.1125</v>
      </c>
      <c r="I14" s="71">
        <v>1.78</v>
      </c>
      <c r="J14" s="71">
        <v>-1.99999999999999E-2</v>
      </c>
      <c r="K14" s="71">
        <v>0.359396532806671</v>
      </c>
      <c r="L14" s="71">
        <v>1.63</v>
      </c>
      <c r="M14" s="71">
        <v>1.43379306561334</v>
      </c>
      <c r="N14" s="71">
        <v>-0.45</v>
      </c>
      <c r="O14" s="71">
        <v>0.239396532806671</v>
      </c>
      <c r="P14" s="71">
        <v>0.31</v>
      </c>
      <c r="Q14" s="71">
        <v>1.2749999999999999</v>
      </c>
      <c r="R14" s="71">
        <v>0.25</v>
      </c>
      <c r="S14" s="71">
        <v>-7.0603467193328898E-2</v>
      </c>
      <c r="T14" s="71">
        <v>0.72939653280667005</v>
      </c>
      <c r="U14" s="71">
        <v>1.6850000000000001</v>
      </c>
      <c r="V14" s="71">
        <v>0.42999999999999899</v>
      </c>
      <c r="W14" s="103">
        <f t="shared" si="0"/>
        <v>0.60475861312266799</v>
      </c>
      <c r="X14" s="103">
        <f t="shared" si="1"/>
        <v>0.8016515366757907</v>
      </c>
      <c r="Y14" t="s">
        <v>646</v>
      </c>
    </row>
    <row r="15" spans="1:25" ht="17.25" x14ac:dyDescent="0.35">
      <c r="B15" s="70" t="s">
        <v>647</v>
      </c>
      <c r="C15" s="73"/>
      <c r="D15" s="71">
        <v>0.26</v>
      </c>
      <c r="E15" s="71">
        <v>0.45</v>
      </c>
      <c r="F15" s="71">
        <v>0.65999999999999903</v>
      </c>
      <c r="G15" s="71">
        <v>0.11</v>
      </c>
      <c r="H15" s="71">
        <v>5.93965328066711E-2</v>
      </c>
      <c r="I15" s="71">
        <v>1.1499999999999999</v>
      </c>
      <c r="J15" s="71">
        <v>1.8225</v>
      </c>
      <c r="K15" s="71">
        <v>0.3</v>
      </c>
      <c r="L15" s="71">
        <v>-4.1810401579986799E-2</v>
      </c>
      <c r="M15" s="71">
        <v>0.43</v>
      </c>
      <c r="N15" s="71">
        <v>0.45</v>
      </c>
      <c r="O15" s="71">
        <v>0.43</v>
      </c>
      <c r="P15" s="71">
        <v>0.76</v>
      </c>
      <c r="Q15" s="71">
        <v>0.13</v>
      </c>
      <c r="R15" s="71">
        <v>0.51</v>
      </c>
      <c r="S15" s="71">
        <v>0.35</v>
      </c>
      <c r="T15" s="71">
        <v>1.585</v>
      </c>
      <c r="U15" s="71">
        <v>0.49</v>
      </c>
      <c r="V15" s="71">
        <v>0.28000000000000003</v>
      </c>
      <c r="W15" s="103">
        <f t="shared" si="0"/>
        <v>0.64300000000000002</v>
      </c>
      <c r="X15" s="103">
        <f t="shared" si="1"/>
        <v>0.53605716480140431</v>
      </c>
      <c r="Y15" t="s">
        <v>647</v>
      </c>
    </row>
    <row r="16" spans="1:25" ht="17.25" x14ac:dyDescent="0.35">
      <c r="B16" s="70" t="s">
        <v>648</v>
      </c>
      <c r="C16" s="73"/>
      <c r="D16" s="71">
        <v>0</v>
      </c>
      <c r="E16" s="71">
        <v>-0.5</v>
      </c>
      <c r="F16" s="71">
        <v>0.75</v>
      </c>
      <c r="G16" s="71">
        <v>0.49249999999999999</v>
      </c>
      <c r="H16" s="71">
        <v>0.28999999999999998</v>
      </c>
      <c r="I16" s="71">
        <v>1.3325</v>
      </c>
      <c r="J16" s="71">
        <v>-0.2</v>
      </c>
      <c r="K16" s="71">
        <v>0.18</v>
      </c>
      <c r="L16" s="71">
        <v>0.57999999999999996</v>
      </c>
      <c r="M16" s="71">
        <v>2.56</v>
      </c>
      <c r="N16" s="71">
        <v>-6.0346719332893197E-4</v>
      </c>
      <c r="O16" s="71">
        <v>0.63</v>
      </c>
      <c r="P16" s="71">
        <v>0.85</v>
      </c>
      <c r="Q16" s="71">
        <v>0.1</v>
      </c>
      <c r="R16" s="71">
        <v>1.03</v>
      </c>
      <c r="S16" s="71">
        <v>0.61</v>
      </c>
      <c r="T16" s="71">
        <v>1.29</v>
      </c>
      <c r="U16" s="71">
        <v>-0.01</v>
      </c>
      <c r="V16" s="71">
        <v>-0.120603467193328</v>
      </c>
      <c r="W16" s="103">
        <f t="shared" si="0"/>
        <v>0.55987930656133444</v>
      </c>
      <c r="X16" s="103">
        <f t="shared" si="1"/>
        <v>0.54798850364518559</v>
      </c>
      <c r="Y16" t="s">
        <v>648</v>
      </c>
    </row>
    <row r="17" spans="2:25" ht="17.25" x14ac:dyDescent="0.35">
      <c r="B17" s="70" t="s">
        <v>649</v>
      </c>
      <c r="C17" s="73"/>
      <c r="D17" s="71">
        <v>0.18</v>
      </c>
      <c r="E17" s="71">
        <v>0</v>
      </c>
      <c r="F17" s="71">
        <v>-0.25</v>
      </c>
      <c r="G17" s="71">
        <v>0</v>
      </c>
      <c r="H17" s="71">
        <v>0.18</v>
      </c>
      <c r="I17" s="71">
        <v>1.02</v>
      </c>
      <c r="J17" s="71">
        <v>-9.5603467193328906E-2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103">
        <f t="shared" si="0"/>
        <v>0</v>
      </c>
      <c r="X17" s="103">
        <f t="shared" si="1"/>
        <v>0.20687930656133419</v>
      </c>
      <c r="Y17" t="s">
        <v>649</v>
      </c>
    </row>
    <row r="18" spans="2:25" ht="17.25" x14ac:dyDescent="0.35">
      <c r="B18" s="70" t="s">
        <v>650</v>
      </c>
      <c r="C18" s="73"/>
      <c r="D18" s="71">
        <v>0.16</v>
      </c>
      <c r="E18" s="71">
        <v>-9.9999999999999895E-2</v>
      </c>
      <c r="F18" s="71">
        <v>2.12</v>
      </c>
      <c r="G18" s="71">
        <v>1.6975</v>
      </c>
      <c r="H18" s="71">
        <v>0.71250000000000002</v>
      </c>
      <c r="I18" s="71">
        <v>2.3025000000000002</v>
      </c>
      <c r="J18" s="71">
        <v>-0.19500000000000001</v>
      </c>
      <c r="K18" s="71">
        <v>0.56499999999999995</v>
      </c>
      <c r="L18" s="71">
        <v>1.165</v>
      </c>
      <c r="M18" s="71">
        <v>0.95</v>
      </c>
      <c r="N18" s="71">
        <v>0.66500000000000004</v>
      </c>
      <c r="O18" s="71">
        <v>0.4425</v>
      </c>
      <c r="P18" s="71">
        <v>2.1012499999999998</v>
      </c>
      <c r="Q18" s="71">
        <v>1.34249999999999</v>
      </c>
      <c r="R18" s="71">
        <v>0.25</v>
      </c>
      <c r="S18" s="71">
        <v>2.0425</v>
      </c>
      <c r="T18" s="71">
        <v>0.98</v>
      </c>
      <c r="U18" s="71">
        <v>2.5449999999999999</v>
      </c>
      <c r="V18" s="71">
        <v>1.0549999999999999</v>
      </c>
      <c r="W18" s="103">
        <f t="shared" si="0"/>
        <v>1.3744999999999998</v>
      </c>
      <c r="X18" s="103">
        <f t="shared" si="1"/>
        <v>1.0948026315789467</v>
      </c>
      <c r="Y18" t="s">
        <v>650</v>
      </c>
    </row>
    <row r="19" spans="2:25" ht="17.25" x14ac:dyDescent="0.35">
      <c r="B19" s="70" t="s">
        <v>651</v>
      </c>
      <c r="C19" s="73"/>
      <c r="D19" s="71">
        <v>-0.25</v>
      </c>
      <c r="E19" s="71">
        <v>0</v>
      </c>
      <c r="F19" s="71">
        <v>0.28000000000000003</v>
      </c>
      <c r="G19" s="71">
        <v>0</v>
      </c>
      <c r="H19" s="71">
        <v>0.53</v>
      </c>
      <c r="I19" s="71">
        <v>1.6325000000000001</v>
      </c>
      <c r="J19" s="71">
        <v>0.51</v>
      </c>
      <c r="K19" s="71">
        <v>1.7925</v>
      </c>
      <c r="L19" s="71">
        <v>0.73</v>
      </c>
      <c r="M19" s="71">
        <v>0.1</v>
      </c>
      <c r="N19" s="71">
        <v>1.0549999999999999</v>
      </c>
      <c r="O19" s="71">
        <v>0.18</v>
      </c>
      <c r="P19" s="71">
        <v>1.6325000000000001</v>
      </c>
      <c r="Q19" s="71">
        <v>0</v>
      </c>
      <c r="R19" s="71">
        <v>0.53499999999999903</v>
      </c>
      <c r="S19" s="71">
        <v>0.28000000000000003</v>
      </c>
      <c r="T19" s="71">
        <v>0.76</v>
      </c>
      <c r="U19" s="71">
        <v>0.59</v>
      </c>
      <c r="V19" s="71">
        <v>-0.14499999999999999</v>
      </c>
      <c r="W19" s="103">
        <f t="shared" si="0"/>
        <v>0.4039999999999998</v>
      </c>
      <c r="X19" s="103">
        <f t="shared" si="1"/>
        <v>0.6382812499999998</v>
      </c>
      <c r="Y19" t="s">
        <v>651</v>
      </c>
    </row>
    <row r="20" spans="2:25" ht="17.25" x14ac:dyDescent="0.35">
      <c r="B20" s="70" t="s">
        <v>652</v>
      </c>
      <c r="C20" s="73"/>
      <c r="D20" s="71">
        <v>0.33</v>
      </c>
      <c r="E20" s="71">
        <v>0.33</v>
      </c>
      <c r="F20" s="71">
        <v>0.48</v>
      </c>
      <c r="G20" s="71">
        <v>1.1299999999999999</v>
      </c>
      <c r="H20" s="71">
        <v>0.28189653280667099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1.5825</v>
      </c>
      <c r="P20" s="71">
        <v>0.55999999999999905</v>
      </c>
      <c r="Q20" s="71">
        <v>2.1724999999999999</v>
      </c>
      <c r="R20" s="71">
        <v>1.8825000000000001</v>
      </c>
      <c r="S20" s="71">
        <v>1.85</v>
      </c>
      <c r="T20" s="71">
        <v>0.78</v>
      </c>
      <c r="U20" s="71">
        <v>1.8975</v>
      </c>
      <c r="V20" s="71">
        <v>0.18</v>
      </c>
      <c r="W20" s="103">
        <f t="shared" si="0"/>
        <v>1.3180000000000001</v>
      </c>
      <c r="X20" s="103">
        <f t="shared" si="1"/>
        <v>1.0351458871389743</v>
      </c>
      <c r="Y20" t="s">
        <v>652</v>
      </c>
    </row>
    <row r="21" spans="2:25" ht="17.25" x14ac:dyDescent="0.35">
      <c r="B21" s="70" t="s">
        <v>653</v>
      </c>
      <c r="C21" s="73"/>
      <c r="D21" s="71">
        <v>1.0674999999999999</v>
      </c>
      <c r="E21" s="71">
        <v>1.7825</v>
      </c>
      <c r="F21" s="71">
        <v>1.27999999999999</v>
      </c>
      <c r="G21" s="71">
        <v>0.48249999999999899</v>
      </c>
      <c r="H21" s="71">
        <v>1.0549999999999999</v>
      </c>
      <c r="I21" s="71">
        <v>0.57499999999999996</v>
      </c>
      <c r="J21" s="71">
        <v>0.96</v>
      </c>
      <c r="K21" s="71">
        <v>1.8774999999999999</v>
      </c>
      <c r="L21" s="71">
        <v>1.0674999999999999</v>
      </c>
      <c r="M21" s="71">
        <v>1.2574999999999901</v>
      </c>
      <c r="N21" s="71">
        <v>0.65689653280667104</v>
      </c>
      <c r="O21" s="71">
        <v>1.68</v>
      </c>
      <c r="P21" s="71">
        <v>0.92999999999999905</v>
      </c>
      <c r="Q21" s="71">
        <v>0.44999999999999901</v>
      </c>
      <c r="R21" s="71">
        <v>0.96499999999999997</v>
      </c>
      <c r="S21" s="71">
        <v>0.35439653280667099</v>
      </c>
      <c r="T21" s="71">
        <v>1.46</v>
      </c>
      <c r="U21" s="71">
        <v>1.0368965328066699</v>
      </c>
      <c r="V21" s="71">
        <v>-0.11499999999999901</v>
      </c>
      <c r="W21" s="103">
        <f t="shared" si="0"/>
        <v>0.74025861312266839</v>
      </c>
      <c r="X21" s="103">
        <f t="shared" si="1"/>
        <v>0.990694189390526</v>
      </c>
      <c r="Y21" t="s">
        <v>653</v>
      </c>
    </row>
    <row r="22" spans="2:25" ht="17.25" x14ac:dyDescent="0.35">
      <c r="B22" s="70" t="s">
        <v>654</v>
      </c>
      <c r="C22" s="73"/>
      <c r="D22" s="71">
        <v>-0.151206934386657</v>
      </c>
      <c r="E22" s="71">
        <v>0.53</v>
      </c>
      <c r="F22" s="71">
        <v>0</v>
      </c>
      <c r="G22" s="71">
        <v>0</v>
      </c>
      <c r="H22" s="71">
        <v>0</v>
      </c>
      <c r="I22" s="71">
        <v>9.9999999999999895E-2</v>
      </c>
      <c r="J22" s="71">
        <v>0.26</v>
      </c>
      <c r="K22" s="71">
        <v>1.1825000000000001</v>
      </c>
      <c r="L22" s="71">
        <v>0.18</v>
      </c>
      <c r="M22" s="71">
        <v>0.13</v>
      </c>
      <c r="N22" s="71">
        <v>0.56000000000000005</v>
      </c>
      <c r="O22" s="71">
        <v>0</v>
      </c>
      <c r="P22" s="71">
        <v>0.2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103">
        <f t="shared" si="0"/>
        <v>0</v>
      </c>
      <c r="X22" s="103">
        <f t="shared" si="1"/>
        <v>0.33236589617926038</v>
      </c>
      <c r="Y22" t="s">
        <v>654</v>
      </c>
    </row>
    <row r="23" spans="2:25" ht="17.25" x14ac:dyDescent="0.35">
      <c r="B23" s="70" t="s">
        <v>655</v>
      </c>
      <c r="C23" s="73"/>
      <c r="D23" s="71">
        <v>1.3625</v>
      </c>
      <c r="E23" s="71">
        <v>0.03</v>
      </c>
      <c r="F23" s="71">
        <v>1.2124999999999999</v>
      </c>
      <c r="G23" s="71">
        <v>-0.4</v>
      </c>
      <c r="H23" s="71">
        <v>-0.37120693438665697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103">
        <f t="shared" si="0"/>
        <v>0</v>
      </c>
      <c r="X23" s="103">
        <f t="shared" si="1"/>
        <v>0.36675861312266866</v>
      </c>
      <c r="Y23" t="s">
        <v>655</v>
      </c>
    </row>
    <row r="24" spans="2:25" ht="17.25" x14ac:dyDescent="0.35">
      <c r="B24" s="70" t="s">
        <v>656</v>
      </c>
      <c r="C24" s="73"/>
      <c r="D24" s="71">
        <v>3.6724999999999999</v>
      </c>
      <c r="E24" s="71">
        <v>2.9396532806671E-2</v>
      </c>
      <c r="F24" s="71">
        <v>1.2649999999999999</v>
      </c>
      <c r="G24" s="71">
        <v>2.0825</v>
      </c>
      <c r="H24" s="71">
        <v>0.61</v>
      </c>
      <c r="I24" s="71">
        <v>1.9675</v>
      </c>
      <c r="J24" s="71">
        <v>0.13</v>
      </c>
      <c r="K24" s="71">
        <v>0.45999999999999902</v>
      </c>
      <c r="L24" s="71">
        <v>4.6174999999999997</v>
      </c>
      <c r="M24" s="71">
        <v>1.7450000000000001</v>
      </c>
      <c r="N24" s="71">
        <v>0.41499999999999998</v>
      </c>
      <c r="O24" s="71">
        <v>2.0125000000000002</v>
      </c>
      <c r="P24" s="71">
        <v>1.2124999999999999</v>
      </c>
      <c r="Q24" s="71">
        <v>2.82439653280667</v>
      </c>
      <c r="R24" s="71">
        <v>0.69</v>
      </c>
      <c r="S24" s="71">
        <v>1.43189653280667</v>
      </c>
      <c r="T24" s="71">
        <v>2.8774999999999999</v>
      </c>
      <c r="U24" s="71">
        <v>1.1200000000000001</v>
      </c>
      <c r="V24" s="71">
        <v>0.745</v>
      </c>
      <c r="W24" s="103">
        <f t="shared" si="0"/>
        <v>1.3728793065613341</v>
      </c>
      <c r="X24" s="103">
        <f t="shared" si="1"/>
        <v>1.5741152420221058</v>
      </c>
      <c r="Y24" t="s">
        <v>656</v>
      </c>
    </row>
    <row r="25" spans="2:25" ht="17.25" x14ac:dyDescent="0.35">
      <c r="B25" s="70" t="s">
        <v>657</v>
      </c>
      <c r="C25" s="73"/>
      <c r="D25" s="71">
        <v>0</v>
      </c>
      <c r="E25" s="71">
        <v>0</v>
      </c>
      <c r="F25" s="71">
        <v>0.32999999999999902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71">
        <v>0</v>
      </c>
      <c r="P25" s="71">
        <v>0</v>
      </c>
      <c r="Q25" s="71">
        <v>0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103">
        <f t="shared" si="0"/>
        <v>0</v>
      </c>
      <c r="X25" s="103">
        <f t="shared" si="1"/>
        <v>0.32999999999999902</v>
      </c>
      <c r="Y25" t="s">
        <v>657</v>
      </c>
    </row>
    <row r="26" spans="2:25" ht="17.25" x14ac:dyDescent="0.35">
      <c r="B26" s="70" t="s">
        <v>658</v>
      </c>
      <c r="C26" s="73"/>
      <c r="D26" s="71">
        <v>1</v>
      </c>
      <c r="E26" s="71">
        <v>0.03</v>
      </c>
      <c r="F26" s="71">
        <v>0</v>
      </c>
      <c r="G26" s="71">
        <v>0.23</v>
      </c>
      <c r="H26" s="71">
        <v>0.3</v>
      </c>
      <c r="I26" s="71">
        <v>1.5725</v>
      </c>
      <c r="J26" s="71">
        <v>-0.37060346719332798</v>
      </c>
      <c r="K26" s="71">
        <v>0.42939653280667101</v>
      </c>
      <c r="L26" s="71">
        <v>-5.0603467193328901E-2</v>
      </c>
      <c r="M26" s="71">
        <v>0.22939653280667099</v>
      </c>
      <c r="N26" s="71">
        <v>9.8793065613342099E-2</v>
      </c>
      <c r="O26" s="71">
        <v>0.45</v>
      </c>
      <c r="P26" s="71">
        <v>1.57249999999999</v>
      </c>
      <c r="Q26" s="71">
        <v>1.2925</v>
      </c>
      <c r="R26" s="71">
        <v>-0.12</v>
      </c>
      <c r="S26" s="71">
        <v>0.73</v>
      </c>
      <c r="T26" s="71">
        <v>0.28000000000000003</v>
      </c>
      <c r="U26" s="71">
        <v>0.7</v>
      </c>
      <c r="V26" s="71">
        <v>0.05</v>
      </c>
      <c r="W26" s="103">
        <f t="shared" si="0"/>
        <v>0.32799999999999996</v>
      </c>
      <c r="X26" s="103">
        <f t="shared" si="1"/>
        <v>0.46799328871333429</v>
      </c>
      <c r="Y26" t="s">
        <v>658</v>
      </c>
    </row>
    <row r="27" spans="2:25" ht="17.25" x14ac:dyDescent="0.35">
      <c r="B27" s="70" t="s">
        <v>659</v>
      </c>
      <c r="C27" s="73"/>
      <c r="D27" s="71">
        <v>0</v>
      </c>
      <c r="E27" s="71">
        <v>0.4</v>
      </c>
      <c r="F27" s="71">
        <v>0</v>
      </c>
      <c r="G27" s="71">
        <v>0.73</v>
      </c>
      <c r="H27" s="71">
        <v>1.2649999999999999</v>
      </c>
      <c r="I27" s="71">
        <v>0.18</v>
      </c>
      <c r="J27" s="71">
        <v>0.18</v>
      </c>
      <c r="K27" s="71">
        <v>0</v>
      </c>
      <c r="L27" s="71">
        <v>0</v>
      </c>
      <c r="M27" s="71">
        <v>7.9999999999999905E-2</v>
      </c>
      <c r="N27" s="71">
        <v>0</v>
      </c>
      <c r="O27" s="71">
        <v>0.26</v>
      </c>
      <c r="P27" s="71">
        <v>1.7625</v>
      </c>
      <c r="Q27" s="71">
        <v>0.17499999999999999</v>
      </c>
      <c r="R27" s="71">
        <v>0.17499999999999999</v>
      </c>
      <c r="S27" s="71">
        <v>0.38500000000000001</v>
      </c>
      <c r="T27" s="71">
        <v>1.0874999999999999</v>
      </c>
      <c r="U27" s="71">
        <v>1.2050000000000001</v>
      </c>
      <c r="V27" s="71">
        <v>5.0000000000000001E-3</v>
      </c>
      <c r="W27" s="103">
        <f t="shared" si="0"/>
        <v>0.57150000000000001</v>
      </c>
      <c r="X27" s="103">
        <f t="shared" si="1"/>
        <v>0.5635714285714285</v>
      </c>
      <c r="Y27" t="s">
        <v>659</v>
      </c>
    </row>
  </sheetData>
  <sortState xmlns:xlrd2="http://schemas.microsoft.com/office/spreadsheetml/2017/richdata2" ref="B2:X27">
    <sortCondition ref="B2:B27"/>
  </sortState>
  <conditionalFormatting sqref="A1:C1 W1:X1">
    <cfRule type="cellIs" dxfId="1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0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scale="77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178</v>
      </c>
      <c r="C1" s="2" t="s">
        <v>179</v>
      </c>
      <c r="D1" s="2"/>
    </row>
    <row r="2" spans="1:5" x14ac:dyDescent="0.25">
      <c r="A2" s="1"/>
      <c r="B2" s="2" t="s">
        <v>180</v>
      </c>
      <c r="C2" s="2" t="s">
        <v>181</v>
      </c>
      <c r="D2" s="2" t="s">
        <v>182</v>
      </c>
      <c r="E2" s="2" t="s">
        <v>708</v>
      </c>
    </row>
    <row r="3" spans="1:5" x14ac:dyDescent="0.25">
      <c r="A3" s="1" t="s">
        <v>183</v>
      </c>
      <c r="B3" s="2" t="s">
        <v>184</v>
      </c>
      <c r="C3" s="2" t="s">
        <v>185</v>
      </c>
      <c r="D3" s="2"/>
      <c r="E3" t="s">
        <v>713</v>
      </c>
    </row>
    <row r="4" spans="1:5" x14ac:dyDescent="0.25">
      <c r="A4" s="1" t="s">
        <v>186</v>
      </c>
      <c r="B4" s="2" t="s">
        <v>187</v>
      </c>
      <c r="C4" s="2" t="s">
        <v>188</v>
      </c>
      <c r="D4" s="2"/>
      <c r="E4" t="s">
        <v>707</v>
      </c>
    </row>
    <row r="5" spans="1:5" x14ac:dyDescent="0.25">
      <c r="A5" s="1" t="s">
        <v>189</v>
      </c>
      <c r="B5" s="2" t="s">
        <v>190</v>
      </c>
      <c r="C5" s="2" t="s">
        <v>191</v>
      </c>
      <c r="D5" s="2"/>
      <c r="E5" s="2" t="s">
        <v>714</v>
      </c>
    </row>
    <row r="6" spans="1:5" x14ac:dyDescent="0.25">
      <c r="A6" s="1" t="s">
        <v>192</v>
      </c>
      <c r="B6" s="2" t="s">
        <v>193</v>
      </c>
      <c r="C6" s="2" t="s">
        <v>194</v>
      </c>
      <c r="D6" s="2" t="s">
        <v>195</v>
      </c>
      <c r="E6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404F-3C3C-4A92-B3B6-82FC7068F358}">
  <dimension ref="A1:X4"/>
  <sheetViews>
    <sheetView tabSelected="1" workbookViewId="0">
      <selection activeCell="L3" sqref="L3"/>
    </sheetView>
  </sheetViews>
  <sheetFormatPr defaultRowHeight="15" x14ac:dyDescent="0.25"/>
  <sheetData>
    <row r="1" spans="1:24" x14ac:dyDescent="0.25">
      <c r="B1" t="s">
        <v>803</v>
      </c>
      <c r="C1" t="s">
        <v>787</v>
      </c>
      <c r="D1" t="s">
        <v>806</v>
      </c>
      <c r="E1" t="s">
        <v>931</v>
      </c>
      <c r="I1" t="s">
        <v>934</v>
      </c>
    </row>
    <row r="2" spans="1:24" x14ac:dyDescent="0.25">
      <c r="A2" t="s">
        <v>1</v>
      </c>
    </row>
    <row r="3" spans="1:24" ht="18" x14ac:dyDescent="0.35">
      <c r="A3" t="s">
        <v>932</v>
      </c>
      <c r="I3" s="127" t="s">
        <v>186</v>
      </c>
      <c r="J3" s="127"/>
      <c r="K3" s="127"/>
      <c r="L3" s="127"/>
      <c r="M3" s="127"/>
      <c r="N3" s="127" t="s">
        <v>183</v>
      </c>
      <c r="O3" s="127"/>
      <c r="P3" s="127"/>
      <c r="Q3" s="127"/>
      <c r="R3" s="127"/>
      <c r="S3" s="127" t="s">
        <v>189</v>
      </c>
      <c r="T3" s="127"/>
      <c r="U3" s="127"/>
      <c r="V3" s="127"/>
      <c r="W3" s="127"/>
      <c r="X3" s="127" t="s">
        <v>805</v>
      </c>
    </row>
    <row r="4" spans="1:24" x14ac:dyDescent="0.25">
      <c r="A4" t="s">
        <v>933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CE8-ACA3-493F-8632-DCF94DBE3B94}">
  <sheetPr>
    <pageSetUpPr fitToPage="1"/>
  </sheetPr>
  <dimension ref="A1:P25"/>
  <sheetViews>
    <sheetView workbookViewId="0">
      <selection activeCell="N8" sqref="N8:P10"/>
    </sheetView>
  </sheetViews>
  <sheetFormatPr defaultRowHeight="15" x14ac:dyDescent="0.25"/>
  <cols>
    <col min="1" max="1" width="31.7109375" customWidth="1"/>
    <col min="2" max="3" width="4.42578125" style="4" bestFit="1" customWidth="1"/>
    <col min="4" max="4" width="2.85546875" style="4" bestFit="1" customWidth="1"/>
    <col min="5" max="5" width="12.7109375" bestFit="1" customWidth="1"/>
    <col min="6" max="6" width="12.28515625" bestFit="1" customWidth="1"/>
    <col min="8" max="8" width="42.5703125" style="104" bestFit="1" customWidth="1"/>
    <col min="9" max="9" width="13.140625" style="105" bestFit="1" customWidth="1"/>
    <col min="10" max="10" width="12.85546875" style="105" bestFit="1" customWidth="1"/>
    <col min="11" max="11" width="13.140625" style="105" bestFit="1" customWidth="1"/>
    <col min="12" max="12" width="12" style="105" bestFit="1" customWidth="1"/>
    <col min="13" max="13" width="9.140625" style="104"/>
    <col min="14" max="14" width="21.140625" bestFit="1" customWidth="1"/>
    <col min="15" max="15" width="6.42578125" bestFit="1" customWidth="1"/>
    <col min="16" max="16" width="21" bestFit="1" customWidth="1"/>
  </cols>
  <sheetData>
    <row r="1" spans="1:16" ht="30.75" x14ac:dyDescent="0.55000000000000004">
      <c r="A1" s="235" t="s">
        <v>782</v>
      </c>
      <c r="B1" s="235"/>
      <c r="C1" s="235"/>
      <c r="D1" s="235"/>
      <c r="E1" s="235"/>
      <c r="F1" s="235"/>
    </row>
    <row r="2" spans="1:16" ht="17.25" x14ac:dyDescent="0.35">
      <c r="A2" s="19"/>
      <c r="B2" s="20" t="s">
        <v>605</v>
      </c>
      <c r="C2" s="20" t="s">
        <v>604</v>
      </c>
      <c r="D2" s="20" t="s">
        <v>603</v>
      </c>
      <c r="E2" s="20" t="s">
        <v>801</v>
      </c>
      <c r="F2" s="20" t="s">
        <v>781</v>
      </c>
    </row>
    <row r="3" spans="1:16" ht="21" x14ac:dyDescent="0.4">
      <c r="A3" s="21" t="s">
        <v>186</v>
      </c>
      <c r="B3" s="22">
        <v>49</v>
      </c>
      <c r="C3" s="22">
        <v>41</v>
      </c>
      <c r="D3" s="22">
        <v>4</v>
      </c>
      <c r="E3" s="22">
        <v>12</v>
      </c>
      <c r="F3" s="22">
        <v>14</v>
      </c>
    </row>
    <row r="4" spans="1:16" ht="21" x14ac:dyDescent="0.4">
      <c r="A4" s="21" t="s">
        <v>189</v>
      </c>
      <c r="B4" s="53">
        <v>49</v>
      </c>
      <c r="C4" s="53">
        <v>61</v>
      </c>
      <c r="D4" s="53">
        <v>2</v>
      </c>
      <c r="E4" s="53">
        <v>11</v>
      </c>
      <c r="F4" s="53">
        <v>17</v>
      </c>
    </row>
    <row r="5" spans="1:16" ht="21" x14ac:dyDescent="0.4">
      <c r="A5" s="51" t="s">
        <v>183</v>
      </c>
      <c r="B5" s="52">
        <v>1</v>
      </c>
      <c r="C5" s="52">
        <v>5</v>
      </c>
      <c r="D5" s="52">
        <v>0</v>
      </c>
      <c r="E5" s="52">
        <v>0</v>
      </c>
      <c r="F5" s="52">
        <v>1</v>
      </c>
    </row>
    <row r="6" spans="1:16" ht="21" x14ac:dyDescent="0.4">
      <c r="A6" s="117" t="s">
        <v>805</v>
      </c>
      <c r="B6" s="118">
        <v>0</v>
      </c>
      <c r="C6" s="118">
        <v>0</v>
      </c>
      <c r="D6" s="118">
        <v>0</v>
      </c>
      <c r="E6" s="118">
        <v>0</v>
      </c>
      <c r="F6" s="118">
        <v>0</v>
      </c>
    </row>
    <row r="8" spans="1:16" ht="21" x14ac:dyDescent="0.4">
      <c r="H8" s="236" t="s">
        <v>830</v>
      </c>
      <c r="I8" s="236"/>
      <c r="J8" s="236"/>
      <c r="K8" s="236"/>
      <c r="L8" s="236"/>
      <c r="N8" s="236" t="s">
        <v>832</v>
      </c>
      <c r="O8" s="236"/>
      <c r="P8" s="236"/>
    </row>
    <row r="9" spans="1:16" ht="21" x14ac:dyDescent="0.4">
      <c r="H9" s="119"/>
      <c r="I9" s="119"/>
      <c r="J9" s="119"/>
      <c r="K9" s="119"/>
      <c r="L9" s="119"/>
      <c r="N9" s="119"/>
      <c r="O9" s="119"/>
      <c r="P9" s="119"/>
    </row>
    <row r="10" spans="1:16" ht="21" x14ac:dyDescent="0.4">
      <c r="H10" s="21"/>
      <c r="I10" s="22" t="s">
        <v>803</v>
      </c>
      <c r="J10" s="53" t="s">
        <v>787</v>
      </c>
      <c r="K10" s="52" t="s">
        <v>806</v>
      </c>
      <c r="L10" s="118" t="s">
        <v>805</v>
      </c>
      <c r="N10" s="22" t="s">
        <v>186</v>
      </c>
      <c r="O10" s="119" t="s">
        <v>824</v>
      </c>
      <c r="P10" s="53" t="s">
        <v>189</v>
      </c>
    </row>
    <row r="11" spans="1:16" ht="21" x14ac:dyDescent="0.4">
      <c r="H11" s="120" t="s">
        <v>829</v>
      </c>
      <c r="I11" s="124" t="s">
        <v>802</v>
      </c>
      <c r="J11" s="119" t="s">
        <v>807</v>
      </c>
      <c r="K11" s="119" t="s">
        <v>808</v>
      </c>
      <c r="L11" s="119" t="s">
        <v>809</v>
      </c>
    </row>
    <row r="12" spans="1:16" ht="21" x14ac:dyDescent="0.4">
      <c r="H12" s="121" t="s">
        <v>189</v>
      </c>
      <c r="I12" s="119" t="s">
        <v>810</v>
      </c>
      <c r="J12" s="124" t="s">
        <v>802</v>
      </c>
      <c r="K12" s="119" t="s">
        <v>811</v>
      </c>
      <c r="L12" s="119" t="s">
        <v>812</v>
      </c>
    </row>
    <row r="13" spans="1:16" ht="21" x14ac:dyDescent="0.4">
      <c r="H13" s="122" t="s">
        <v>804</v>
      </c>
      <c r="I13" s="119" t="s">
        <v>813</v>
      </c>
      <c r="J13" s="119" t="s">
        <v>814</v>
      </c>
      <c r="K13" s="124" t="s">
        <v>802</v>
      </c>
      <c r="L13" s="119" t="s">
        <v>815</v>
      </c>
    </row>
    <row r="14" spans="1:16" ht="21" x14ac:dyDescent="0.4">
      <c r="H14" s="123" t="s">
        <v>805</v>
      </c>
      <c r="I14" s="119" t="s">
        <v>816</v>
      </c>
      <c r="J14" s="119" t="s">
        <v>825</v>
      </c>
      <c r="K14" s="119" t="s">
        <v>817</v>
      </c>
      <c r="L14" s="124" t="s">
        <v>802</v>
      </c>
    </row>
    <row r="15" spans="1:16" ht="21" x14ac:dyDescent="0.4">
      <c r="H15" s="21"/>
      <c r="I15" s="119"/>
      <c r="J15" s="119"/>
      <c r="K15" s="119"/>
      <c r="L15" s="119"/>
    </row>
    <row r="16" spans="1:16" ht="21" x14ac:dyDescent="0.4">
      <c r="H16" s="236" t="s">
        <v>831</v>
      </c>
      <c r="I16" s="236"/>
      <c r="J16" s="236"/>
      <c r="K16" s="236"/>
      <c r="L16" s="236"/>
    </row>
    <row r="17" spans="8:12" ht="21" x14ac:dyDescent="0.4">
      <c r="H17" s="119"/>
      <c r="I17" s="119"/>
      <c r="J17" s="119"/>
      <c r="K17" s="119"/>
      <c r="L17" s="119"/>
    </row>
    <row r="18" spans="8:12" ht="21" x14ac:dyDescent="0.4">
      <c r="H18" s="21"/>
      <c r="I18" s="22" t="s">
        <v>803</v>
      </c>
      <c r="J18" s="53" t="s">
        <v>787</v>
      </c>
      <c r="K18" s="52" t="s">
        <v>806</v>
      </c>
      <c r="L18" s="118" t="s">
        <v>805</v>
      </c>
    </row>
    <row r="19" spans="8:12" ht="21" x14ac:dyDescent="0.4">
      <c r="H19" s="120" t="s">
        <v>829</v>
      </c>
      <c r="I19" s="124" t="s">
        <v>802</v>
      </c>
      <c r="J19" s="119" t="s">
        <v>822</v>
      </c>
      <c r="K19" s="119" t="s">
        <v>819</v>
      </c>
      <c r="L19" s="124" t="s">
        <v>802</v>
      </c>
    </row>
    <row r="20" spans="8:12" ht="21" x14ac:dyDescent="0.4">
      <c r="H20" s="121" t="s">
        <v>189</v>
      </c>
      <c r="I20" s="119" t="s">
        <v>823</v>
      </c>
      <c r="J20" s="124" t="s">
        <v>802</v>
      </c>
      <c r="K20" s="119" t="s">
        <v>821</v>
      </c>
      <c r="L20" s="124" t="s">
        <v>802</v>
      </c>
    </row>
    <row r="21" spans="8:12" ht="21" x14ac:dyDescent="0.4">
      <c r="H21" s="122" t="s">
        <v>804</v>
      </c>
      <c r="I21" s="119" t="s">
        <v>818</v>
      </c>
      <c r="J21" s="119" t="s">
        <v>820</v>
      </c>
      <c r="K21" s="124" t="s">
        <v>802</v>
      </c>
      <c r="L21" s="124" t="s">
        <v>802</v>
      </c>
    </row>
    <row r="22" spans="8:12" ht="21" x14ac:dyDescent="0.4">
      <c r="H22" s="123" t="s">
        <v>805</v>
      </c>
      <c r="I22" s="124" t="s">
        <v>802</v>
      </c>
      <c r="J22" s="124" t="s">
        <v>802</v>
      </c>
      <c r="K22" s="124" t="s">
        <v>802</v>
      </c>
      <c r="L22" s="124" t="s">
        <v>802</v>
      </c>
    </row>
    <row r="23" spans="8:12" ht="21" x14ac:dyDescent="0.4">
      <c r="H23" s="21"/>
      <c r="I23" s="119"/>
      <c r="J23" s="119"/>
      <c r="K23" s="119"/>
      <c r="L23" s="119"/>
    </row>
    <row r="24" spans="8:12" ht="21" x14ac:dyDescent="0.4">
      <c r="K24" s="119"/>
      <c r="L24" s="119"/>
    </row>
    <row r="25" spans="8:12" ht="21" x14ac:dyDescent="0.4">
      <c r="K25" s="119"/>
      <c r="L25" s="119"/>
    </row>
  </sheetData>
  <mergeCells count="4">
    <mergeCell ref="A1:F1"/>
    <mergeCell ref="H8:L8"/>
    <mergeCell ref="H16:L16"/>
    <mergeCell ref="N8:P8"/>
  </mergeCells>
  <conditionalFormatting sqref="A3:A4 A4:F4">
    <cfRule type="containsText" dxfId="60" priority="34" operator="containsText" text="Ferris State">
      <formula>NOT(ISERROR(SEARCH("Ferris State",A3)))</formula>
    </cfRule>
    <cfRule type="containsText" dxfId="59" priority="35" operator="containsText" text="Michigan Tech">
      <formula>NOT(ISERROR(SEARCH("Michigan Tech",A3)))</formula>
    </cfRule>
    <cfRule type="containsText" dxfId="58" priority="36" operator="containsText" text="Michigan State">
      <formula>NOT(ISERROR(SEARCH("Michigan State",A3)))</formula>
    </cfRule>
  </conditionalFormatting>
  <conditionalFormatting sqref="B3:F3">
    <cfRule type="containsText" dxfId="57" priority="31" operator="containsText" text="Ferris State">
      <formula>NOT(ISERROR(SEARCH("Ferris State",B3)))</formula>
    </cfRule>
    <cfRule type="containsText" dxfId="56" priority="32" operator="containsText" text="Michigan Tech">
      <formula>NOT(ISERROR(SEARCH("Michigan Tech",B3)))</formula>
    </cfRule>
    <cfRule type="containsText" dxfId="55" priority="33" operator="containsText" text="Michigan State">
      <formula>NOT(ISERROR(SEARCH("Michigan State",B3)))</formula>
    </cfRule>
  </conditionalFormatting>
  <conditionalFormatting sqref="H8:H12">
    <cfRule type="containsText" dxfId="54" priority="1" operator="containsText" text="Ferris State">
      <formula>NOT(ISERROR(SEARCH("Ferris State",H8)))</formula>
    </cfRule>
    <cfRule type="containsText" dxfId="53" priority="2" operator="containsText" text="Michigan Tech">
      <formula>NOT(ISERROR(SEARCH("Michigan Tech",H8)))</formula>
    </cfRule>
    <cfRule type="containsText" dxfId="52" priority="3" operator="containsText" text="Michigan State">
      <formula>NOT(ISERROR(SEARCH("Michigan State",H8)))</formula>
    </cfRule>
  </conditionalFormatting>
  <conditionalFormatting sqref="I10:J10 O10:P10 H16:H20 I18:J18">
    <cfRule type="containsText" dxfId="51" priority="4" operator="containsText" text="Ferris State">
      <formula>NOT(ISERROR(SEARCH("Ferris State",H10)))</formula>
    </cfRule>
    <cfRule type="containsText" dxfId="50" priority="5" operator="containsText" text="Michigan Tech">
      <formula>NOT(ISERROR(SEARCH("Michigan Tech",H10)))</formula>
    </cfRule>
    <cfRule type="containsText" dxfId="49" priority="6" operator="containsText" text="Michigan State">
      <formula>NOT(ISERROR(SEARCH("Michigan State",H10)))</formula>
    </cfRule>
  </conditionalFormatting>
  <conditionalFormatting sqref="I11:L14 H15:L15 I19:L22 H23:L23 K24:L25">
    <cfRule type="containsText" dxfId="48" priority="16" operator="containsText" text="Ferris State">
      <formula>NOT(ISERROR(SEARCH("Ferris State",H11)))</formula>
    </cfRule>
    <cfRule type="containsText" dxfId="47" priority="17" operator="containsText" text="Michigan Tech">
      <formula>NOT(ISERROR(SEARCH("Michigan Tech",H11)))</formula>
    </cfRule>
    <cfRule type="containsText" dxfId="46" priority="18" operator="containsText" text="Michigan State">
      <formula>NOT(ISERROR(SEARCH("Michigan State",H11)))</formula>
    </cfRule>
  </conditionalFormatting>
  <conditionalFormatting sqref="N8:N10">
    <cfRule type="containsText" dxfId="45" priority="7" operator="containsText" text="Ferris State">
      <formula>NOT(ISERROR(SEARCH("Ferris State",N8)))</formula>
    </cfRule>
    <cfRule type="containsText" dxfId="44" priority="8" operator="containsText" text="Michigan Tech">
      <formula>NOT(ISERROR(SEARCH("Michigan Tech",N8)))</formula>
    </cfRule>
    <cfRule type="containsText" dxfId="43" priority="9" operator="containsText" text="Michigan State">
      <formula>NOT(ISERROR(SEARCH("Michigan State",N8)))</formula>
    </cfRule>
  </conditionalFormatting>
  <pageMargins left="0.7" right="0.7" top="0.75" bottom="0.75" header="0.3" footer="0.3"/>
  <pageSetup paperSize="6" scale="2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sheetPr>
    <pageSetUpPr fitToPage="1"/>
  </sheetPr>
  <dimension ref="A1:F59"/>
  <sheetViews>
    <sheetView workbookViewId="0">
      <selection activeCell="F59" sqref="A1:F59"/>
    </sheetView>
  </sheetViews>
  <sheetFormatPr defaultRowHeight="14.25" x14ac:dyDescent="0.3"/>
  <cols>
    <col min="1" max="1" width="5.5703125" style="107" bestFit="1" customWidth="1"/>
    <col min="2" max="2" width="15.7109375" style="108" bestFit="1" customWidth="1"/>
    <col min="3" max="3" width="15.85546875" style="108" bestFit="1" customWidth="1"/>
    <col min="4" max="4" width="17.42578125" style="108" customWidth="1"/>
    <col min="5" max="5" width="15.85546875" style="108" bestFit="1" customWidth="1"/>
    <col min="6" max="6" width="18.5703125" style="108" bestFit="1" customWidth="1"/>
    <col min="7" max="16384" width="9.140625" style="110"/>
  </cols>
  <sheetData>
    <row r="1" spans="1:6" s="109" customFormat="1" x14ac:dyDescent="0.3">
      <c r="A1" s="106" t="s">
        <v>720</v>
      </c>
      <c r="B1" s="106" t="s">
        <v>196</v>
      </c>
      <c r="C1" s="106" t="s">
        <v>197</v>
      </c>
      <c r="D1" s="106" t="s">
        <v>789</v>
      </c>
      <c r="E1" s="106" t="s">
        <v>790</v>
      </c>
      <c r="F1" s="106" t="s">
        <v>828</v>
      </c>
    </row>
    <row r="2" spans="1:6" x14ac:dyDescent="0.3">
      <c r="A2" s="107">
        <v>2022</v>
      </c>
      <c r="B2" s="108" t="s">
        <v>198</v>
      </c>
      <c r="C2" s="108" t="s">
        <v>183</v>
      </c>
      <c r="D2" s="108" t="s">
        <v>189</v>
      </c>
      <c r="E2" s="108" t="s">
        <v>186</v>
      </c>
      <c r="F2" s="108" t="s">
        <v>199</v>
      </c>
    </row>
    <row r="3" spans="1:6" s="45" customFormat="1" ht="11.25" customHeight="1" x14ac:dyDescent="0.25">
      <c r="A3" s="116">
        <v>2021</v>
      </c>
      <c r="B3" s="111"/>
      <c r="C3" s="111"/>
      <c r="D3" s="112" t="s">
        <v>826</v>
      </c>
      <c r="E3" s="111"/>
      <c r="F3" s="111"/>
    </row>
    <row r="4" spans="1:6" s="115" customFormat="1" ht="11.25" customHeight="1" x14ac:dyDescent="0.25">
      <c r="A4" s="116">
        <v>2020</v>
      </c>
      <c r="B4" s="113"/>
      <c r="C4" s="113"/>
      <c r="D4" s="114" t="s">
        <v>200</v>
      </c>
      <c r="E4" s="113"/>
      <c r="F4" s="113"/>
    </row>
    <row r="5" spans="1:6" s="45" customFormat="1" ht="11.25" customHeight="1" x14ac:dyDescent="0.25">
      <c r="A5" s="116">
        <v>2019</v>
      </c>
      <c r="B5" s="46" t="s">
        <v>189</v>
      </c>
      <c r="C5" s="46" t="s">
        <v>201</v>
      </c>
      <c r="D5" s="46" t="s">
        <v>186</v>
      </c>
      <c r="E5" s="46" t="s">
        <v>183</v>
      </c>
      <c r="F5" s="46" t="s">
        <v>202</v>
      </c>
    </row>
    <row r="6" spans="1:6" s="45" customFormat="1" ht="11.25" customHeight="1" x14ac:dyDescent="0.25">
      <c r="A6" s="116">
        <v>2018</v>
      </c>
      <c r="B6" s="46" t="s">
        <v>203</v>
      </c>
      <c r="C6" s="46" t="s">
        <v>189</v>
      </c>
      <c r="D6" s="46" t="s">
        <v>201</v>
      </c>
      <c r="E6" s="46" t="s">
        <v>186</v>
      </c>
      <c r="F6" s="46" t="s">
        <v>204</v>
      </c>
    </row>
    <row r="7" spans="1:6" s="45" customFormat="1" ht="11.25" customHeight="1" x14ac:dyDescent="0.25">
      <c r="A7" s="116">
        <v>2017</v>
      </c>
      <c r="B7" s="46" t="s">
        <v>205</v>
      </c>
      <c r="C7" s="46" t="s">
        <v>189</v>
      </c>
      <c r="D7" s="46" t="s">
        <v>201</v>
      </c>
      <c r="E7" s="46" t="s">
        <v>186</v>
      </c>
      <c r="F7" s="46" t="s">
        <v>206</v>
      </c>
    </row>
    <row r="8" spans="1:6" s="45" customFormat="1" ht="11.25" customHeight="1" x14ac:dyDescent="0.25">
      <c r="A8" s="116">
        <v>2016</v>
      </c>
      <c r="B8" s="46" t="s">
        <v>198</v>
      </c>
      <c r="C8" s="46" t="s">
        <v>189</v>
      </c>
      <c r="D8" s="46" t="s">
        <v>201</v>
      </c>
      <c r="E8" s="46" t="s">
        <v>186</v>
      </c>
      <c r="F8" s="46" t="s">
        <v>207</v>
      </c>
    </row>
    <row r="9" spans="1:6" s="45" customFormat="1" ht="11.25" customHeight="1" x14ac:dyDescent="0.25">
      <c r="A9" s="116">
        <v>2015</v>
      </c>
      <c r="B9" s="46" t="s">
        <v>201</v>
      </c>
      <c r="C9" s="46" t="s">
        <v>189</v>
      </c>
      <c r="D9" s="46" t="s">
        <v>208</v>
      </c>
      <c r="E9" s="46" t="s">
        <v>186</v>
      </c>
      <c r="F9" s="46" t="s">
        <v>209</v>
      </c>
    </row>
    <row r="10" spans="1:6" s="45" customFormat="1" ht="11.25" customHeight="1" x14ac:dyDescent="0.25">
      <c r="A10" s="116">
        <v>2014</v>
      </c>
      <c r="B10" s="46" t="s">
        <v>201</v>
      </c>
      <c r="C10" s="46" t="s">
        <v>186</v>
      </c>
      <c r="D10" s="46" t="s">
        <v>189</v>
      </c>
      <c r="E10" s="46" t="s">
        <v>183</v>
      </c>
      <c r="F10" s="46" t="s">
        <v>210</v>
      </c>
    </row>
    <row r="11" spans="1:6" s="45" customFormat="1" ht="11.25" customHeight="1" x14ac:dyDescent="0.25">
      <c r="A11" s="116">
        <v>2013</v>
      </c>
      <c r="B11" s="46" t="s">
        <v>198</v>
      </c>
      <c r="C11" s="46" t="s">
        <v>189</v>
      </c>
      <c r="D11" s="46" t="s">
        <v>186</v>
      </c>
      <c r="E11" s="46" t="s">
        <v>201</v>
      </c>
      <c r="F11" s="46" t="s">
        <v>211</v>
      </c>
    </row>
    <row r="12" spans="1:6" s="45" customFormat="1" ht="11.25" customHeight="1" x14ac:dyDescent="0.25">
      <c r="A12" s="116">
        <v>2012</v>
      </c>
      <c r="B12" s="46" t="s">
        <v>189</v>
      </c>
      <c r="C12" s="46" t="s">
        <v>198</v>
      </c>
      <c r="D12" s="46" t="s">
        <v>201</v>
      </c>
      <c r="E12" s="46" t="s">
        <v>186</v>
      </c>
      <c r="F12" s="46" t="s">
        <v>212</v>
      </c>
    </row>
    <row r="13" spans="1:6" s="45" customFormat="1" ht="11.25" customHeight="1" x14ac:dyDescent="0.25">
      <c r="A13" s="116">
        <v>2011</v>
      </c>
      <c r="B13" s="46" t="s">
        <v>201</v>
      </c>
      <c r="C13" s="46" t="s">
        <v>186</v>
      </c>
      <c r="D13" s="46" t="s">
        <v>213</v>
      </c>
      <c r="E13" s="46" t="s">
        <v>189</v>
      </c>
      <c r="F13" s="46" t="s">
        <v>214</v>
      </c>
    </row>
    <row r="14" spans="1:6" s="45" customFormat="1" ht="11.25" customHeight="1" x14ac:dyDescent="0.25">
      <c r="A14" s="116">
        <v>2010</v>
      </c>
      <c r="B14" s="46" t="s">
        <v>201</v>
      </c>
      <c r="C14" s="46" t="s">
        <v>215</v>
      </c>
      <c r="D14" s="46" t="s">
        <v>186</v>
      </c>
      <c r="E14" s="46" t="s">
        <v>189</v>
      </c>
      <c r="F14" s="46" t="s">
        <v>216</v>
      </c>
    </row>
    <row r="15" spans="1:6" s="45" customFormat="1" ht="11.25" customHeight="1" x14ac:dyDescent="0.25">
      <c r="A15" s="116">
        <v>2009</v>
      </c>
      <c r="B15" s="46" t="s">
        <v>186</v>
      </c>
      <c r="C15" s="46" t="s">
        <v>217</v>
      </c>
      <c r="D15" s="46" t="s">
        <v>201</v>
      </c>
      <c r="E15" s="46" t="s">
        <v>189</v>
      </c>
      <c r="F15" s="46" t="s">
        <v>218</v>
      </c>
    </row>
    <row r="16" spans="1:6" s="45" customFormat="1" ht="11.25" customHeight="1" x14ac:dyDescent="0.25">
      <c r="A16" s="116">
        <v>2008</v>
      </c>
      <c r="B16" s="46" t="s">
        <v>201</v>
      </c>
      <c r="C16" s="46" t="s">
        <v>186</v>
      </c>
      <c r="D16" s="46" t="s">
        <v>189</v>
      </c>
      <c r="E16" s="46" t="s">
        <v>219</v>
      </c>
      <c r="F16" s="46" t="s">
        <v>220</v>
      </c>
    </row>
    <row r="17" spans="1:6" s="45" customFormat="1" ht="11.25" customHeight="1" x14ac:dyDescent="0.25">
      <c r="A17" s="116">
        <v>2007</v>
      </c>
      <c r="B17" s="46" t="s">
        <v>201</v>
      </c>
      <c r="C17" s="46" t="s">
        <v>189</v>
      </c>
      <c r="D17" s="46" t="s">
        <v>791</v>
      </c>
      <c r="E17" s="46" t="s">
        <v>186</v>
      </c>
      <c r="F17" s="46" t="s">
        <v>221</v>
      </c>
    </row>
    <row r="18" spans="1:6" s="45" customFormat="1" ht="11.25" customHeight="1" x14ac:dyDescent="0.25">
      <c r="A18" s="116">
        <v>2006</v>
      </c>
      <c r="B18" s="46" t="s">
        <v>186</v>
      </c>
      <c r="C18" s="46" t="s">
        <v>201</v>
      </c>
      <c r="D18" s="46" t="s">
        <v>222</v>
      </c>
      <c r="E18" s="46" t="s">
        <v>189</v>
      </c>
      <c r="F18" s="46" t="s">
        <v>223</v>
      </c>
    </row>
    <row r="19" spans="1:6" s="45" customFormat="1" ht="11.25" customHeight="1" x14ac:dyDescent="0.25">
      <c r="A19" s="116">
        <v>2005</v>
      </c>
      <c r="B19" s="46" t="s">
        <v>215</v>
      </c>
      <c r="C19" s="46" t="s">
        <v>186</v>
      </c>
      <c r="D19" s="46" t="s">
        <v>201</v>
      </c>
      <c r="E19" s="46" t="s">
        <v>189</v>
      </c>
      <c r="F19" s="46" t="s">
        <v>224</v>
      </c>
    </row>
    <row r="20" spans="1:6" s="45" customFormat="1" ht="11.25" customHeight="1" x14ac:dyDescent="0.25">
      <c r="A20" s="116">
        <v>2004</v>
      </c>
      <c r="B20" s="46" t="s">
        <v>186</v>
      </c>
      <c r="C20" s="46" t="s">
        <v>201</v>
      </c>
      <c r="D20" s="46" t="s">
        <v>225</v>
      </c>
      <c r="E20" s="46" t="s">
        <v>189</v>
      </c>
      <c r="F20" s="46" t="s">
        <v>226</v>
      </c>
    </row>
    <row r="21" spans="1:6" s="45" customFormat="1" ht="11.25" customHeight="1" x14ac:dyDescent="0.25">
      <c r="A21" s="116">
        <v>2003</v>
      </c>
      <c r="B21" s="46" t="s">
        <v>213</v>
      </c>
      <c r="C21" s="46" t="s">
        <v>186</v>
      </c>
      <c r="D21" s="46" t="s">
        <v>201</v>
      </c>
      <c r="E21" s="46" t="s">
        <v>189</v>
      </c>
      <c r="F21" s="46" t="s">
        <v>227</v>
      </c>
    </row>
    <row r="22" spans="1:6" s="45" customFormat="1" ht="11.25" customHeight="1" x14ac:dyDescent="0.25">
      <c r="A22" s="116">
        <v>2002</v>
      </c>
      <c r="B22" s="46" t="s">
        <v>228</v>
      </c>
      <c r="C22" s="46" t="s">
        <v>201</v>
      </c>
      <c r="D22" s="46" t="s">
        <v>186</v>
      </c>
      <c r="E22" s="46" t="s">
        <v>189</v>
      </c>
      <c r="F22" s="46" t="s">
        <v>229</v>
      </c>
    </row>
    <row r="23" spans="1:6" s="45" customFormat="1" ht="11.25" customHeight="1" x14ac:dyDescent="0.25">
      <c r="A23" s="116">
        <v>2001</v>
      </c>
      <c r="B23" s="46" t="s">
        <v>219</v>
      </c>
      <c r="C23" s="46" t="s">
        <v>186</v>
      </c>
      <c r="D23" s="46" t="s">
        <v>201</v>
      </c>
      <c r="E23" s="46" t="s">
        <v>189</v>
      </c>
      <c r="F23" s="46" t="s">
        <v>230</v>
      </c>
    </row>
    <row r="24" spans="1:6" s="45" customFormat="1" ht="11.25" customHeight="1" x14ac:dyDescent="0.25">
      <c r="A24" s="116">
        <v>2000</v>
      </c>
      <c r="B24" s="46" t="s">
        <v>186</v>
      </c>
      <c r="C24" s="46" t="s">
        <v>189</v>
      </c>
      <c r="D24" s="46" t="s">
        <v>213</v>
      </c>
      <c r="E24" s="46" t="s">
        <v>201</v>
      </c>
      <c r="F24" s="46" t="s">
        <v>231</v>
      </c>
    </row>
    <row r="25" spans="1:6" s="45" customFormat="1" ht="11.25" customHeight="1" x14ac:dyDescent="0.25">
      <c r="A25" s="116">
        <v>1999</v>
      </c>
      <c r="B25" s="46" t="s">
        <v>186</v>
      </c>
      <c r="C25" s="46" t="s">
        <v>201</v>
      </c>
      <c r="D25" s="46" t="s">
        <v>189</v>
      </c>
      <c r="E25" s="46" t="s">
        <v>203</v>
      </c>
      <c r="F25" s="46" t="s">
        <v>232</v>
      </c>
    </row>
    <row r="26" spans="1:6" s="45" customFormat="1" ht="11.25" customHeight="1" x14ac:dyDescent="0.25">
      <c r="A26" s="116">
        <v>1998</v>
      </c>
      <c r="B26" s="46" t="s">
        <v>186</v>
      </c>
      <c r="C26" s="46" t="s">
        <v>201</v>
      </c>
      <c r="D26" s="46" t="s">
        <v>208</v>
      </c>
      <c r="E26" s="46" t="s">
        <v>189</v>
      </c>
      <c r="F26" s="46" t="s">
        <v>233</v>
      </c>
    </row>
    <row r="27" spans="1:6" s="45" customFormat="1" ht="11.25" customHeight="1" x14ac:dyDescent="0.25">
      <c r="A27" s="116">
        <v>1997</v>
      </c>
      <c r="B27" s="46" t="s">
        <v>186</v>
      </c>
      <c r="C27" s="46" t="s">
        <v>201</v>
      </c>
      <c r="D27" s="46" t="s">
        <v>189</v>
      </c>
      <c r="E27" s="46" t="s">
        <v>792</v>
      </c>
      <c r="F27" s="46" t="s">
        <v>234</v>
      </c>
    </row>
    <row r="28" spans="1:6" s="45" customFormat="1" ht="11.25" customHeight="1" x14ac:dyDescent="0.25">
      <c r="A28" s="116">
        <v>1996</v>
      </c>
      <c r="B28" s="46" t="s">
        <v>201</v>
      </c>
      <c r="C28" s="46" t="s">
        <v>203</v>
      </c>
      <c r="D28" s="46" t="s">
        <v>186</v>
      </c>
      <c r="E28" s="46" t="s">
        <v>189</v>
      </c>
      <c r="F28" s="46" t="s">
        <v>235</v>
      </c>
    </row>
    <row r="29" spans="1:6" s="45" customFormat="1" ht="11.25" customHeight="1" x14ac:dyDescent="0.25">
      <c r="A29" s="116">
        <v>1995</v>
      </c>
      <c r="B29" s="46" t="s">
        <v>201</v>
      </c>
      <c r="C29" s="46" t="s">
        <v>186</v>
      </c>
      <c r="D29" s="46" t="s">
        <v>189</v>
      </c>
      <c r="E29" s="46" t="s">
        <v>208</v>
      </c>
      <c r="F29" s="46" t="s">
        <v>235</v>
      </c>
    </row>
    <row r="30" spans="1:6" s="45" customFormat="1" ht="11.25" customHeight="1" x14ac:dyDescent="0.25">
      <c r="A30" s="116">
        <v>1994</v>
      </c>
      <c r="B30" s="46" t="s">
        <v>201</v>
      </c>
      <c r="C30" s="46" t="s">
        <v>186</v>
      </c>
      <c r="D30" s="46" t="s">
        <v>189</v>
      </c>
      <c r="E30" s="46" t="s">
        <v>793</v>
      </c>
      <c r="F30" s="46" t="s">
        <v>235</v>
      </c>
    </row>
    <row r="31" spans="1:6" s="45" customFormat="1" ht="11.25" customHeight="1" x14ac:dyDescent="0.25">
      <c r="A31" s="116">
        <v>1993</v>
      </c>
      <c r="B31" s="46" t="s">
        <v>201</v>
      </c>
      <c r="C31" s="46" t="s">
        <v>186</v>
      </c>
      <c r="D31" s="46" t="s">
        <v>189</v>
      </c>
      <c r="E31" s="46" t="s">
        <v>236</v>
      </c>
      <c r="F31" s="46" t="s">
        <v>237</v>
      </c>
    </row>
    <row r="32" spans="1:6" s="45" customFormat="1" ht="11.25" customHeight="1" x14ac:dyDescent="0.25">
      <c r="A32" s="116">
        <v>1992</v>
      </c>
      <c r="B32" s="46" t="s">
        <v>201</v>
      </c>
      <c r="C32" s="46" t="s">
        <v>208</v>
      </c>
      <c r="D32" s="46" t="s">
        <v>186</v>
      </c>
      <c r="E32" s="46" t="s">
        <v>189</v>
      </c>
      <c r="F32" s="46" t="s">
        <v>238</v>
      </c>
    </row>
    <row r="33" spans="1:6" s="45" customFormat="1" ht="11.25" customHeight="1" x14ac:dyDescent="0.25">
      <c r="A33" s="116">
        <v>1991</v>
      </c>
      <c r="B33" s="46" t="s">
        <v>201</v>
      </c>
      <c r="C33" s="46" t="s">
        <v>189</v>
      </c>
      <c r="D33" s="46" t="s">
        <v>186</v>
      </c>
      <c r="E33" s="46" t="s">
        <v>222</v>
      </c>
      <c r="F33" s="46" t="s">
        <v>239</v>
      </c>
    </row>
    <row r="34" spans="1:6" s="45" customFormat="1" ht="11.25" customHeight="1" x14ac:dyDescent="0.25">
      <c r="A34" s="116">
        <v>1990</v>
      </c>
      <c r="B34" s="46" t="s">
        <v>201</v>
      </c>
      <c r="C34" s="46" t="s">
        <v>240</v>
      </c>
      <c r="D34" s="46" t="s">
        <v>189</v>
      </c>
      <c r="E34" s="46" t="s">
        <v>186</v>
      </c>
      <c r="F34" s="46" t="s">
        <v>239</v>
      </c>
    </row>
    <row r="35" spans="1:6" s="45" customFormat="1" ht="11.25" customHeight="1" x14ac:dyDescent="0.25">
      <c r="A35" s="116">
        <v>1989</v>
      </c>
      <c r="B35" s="46" t="s">
        <v>201</v>
      </c>
      <c r="C35" s="46" t="s">
        <v>186</v>
      </c>
      <c r="D35" s="46" t="s">
        <v>189</v>
      </c>
      <c r="E35" s="46" t="s">
        <v>208</v>
      </c>
      <c r="F35" s="46" t="s">
        <v>241</v>
      </c>
    </row>
    <row r="36" spans="1:6" s="45" customFormat="1" ht="11.25" customHeight="1" x14ac:dyDescent="0.25">
      <c r="A36" s="116">
        <v>1988</v>
      </c>
      <c r="B36" s="46" t="s">
        <v>201</v>
      </c>
      <c r="C36" s="46" t="s">
        <v>219</v>
      </c>
      <c r="D36" s="46" t="s">
        <v>186</v>
      </c>
      <c r="E36" s="46" t="s">
        <v>189</v>
      </c>
      <c r="F36" s="46" t="s">
        <v>242</v>
      </c>
    </row>
    <row r="37" spans="1:6" s="45" customFormat="1" ht="11.25" customHeight="1" x14ac:dyDescent="0.25">
      <c r="A37" s="116">
        <v>1987</v>
      </c>
      <c r="B37" s="46" t="s">
        <v>243</v>
      </c>
      <c r="C37" s="46" t="s">
        <v>186</v>
      </c>
      <c r="D37" s="46" t="s">
        <v>201</v>
      </c>
      <c r="E37" s="46" t="s">
        <v>189</v>
      </c>
      <c r="F37" s="46" t="s">
        <v>244</v>
      </c>
    </row>
    <row r="38" spans="1:6" s="45" customFormat="1" ht="11.25" customHeight="1" x14ac:dyDescent="0.25">
      <c r="A38" s="116">
        <v>1986</v>
      </c>
      <c r="B38" s="46" t="s">
        <v>198</v>
      </c>
      <c r="C38" s="46" t="s">
        <v>201</v>
      </c>
      <c r="D38" s="46" t="s">
        <v>186</v>
      </c>
      <c r="E38" s="46" t="s">
        <v>189</v>
      </c>
      <c r="F38" s="46" t="s">
        <v>245</v>
      </c>
    </row>
    <row r="39" spans="1:6" s="45" customFormat="1" ht="11.25" customHeight="1" x14ac:dyDescent="0.25">
      <c r="A39" s="116">
        <v>1985</v>
      </c>
      <c r="B39" s="46" t="s">
        <v>186</v>
      </c>
      <c r="C39" s="46" t="s">
        <v>217</v>
      </c>
      <c r="D39" s="46" t="s">
        <v>201</v>
      </c>
      <c r="E39" s="46" t="s">
        <v>189</v>
      </c>
      <c r="F39" s="46" t="s">
        <v>246</v>
      </c>
    </row>
    <row r="40" spans="1:6" s="45" customFormat="1" ht="11.25" customHeight="1" x14ac:dyDescent="0.25">
      <c r="A40" s="116">
        <v>1984</v>
      </c>
      <c r="B40" s="46" t="s">
        <v>186</v>
      </c>
      <c r="C40" s="46" t="s">
        <v>189</v>
      </c>
      <c r="D40" s="46" t="s">
        <v>201</v>
      </c>
      <c r="E40" s="46" t="s">
        <v>205</v>
      </c>
      <c r="F40" s="46" t="s">
        <v>247</v>
      </c>
    </row>
    <row r="41" spans="1:6" s="45" customFormat="1" ht="11.25" customHeight="1" x14ac:dyDescent="0.25">
      <c r="A41" s="116">
        <v>1983</v>
      </c>
      <c r="B41" s="46" t="s">
        <v>186</v>
      </c>
      <c r="C41" s="46" t="s">
        <v>189</v>
      </c>
      <c r="D41" s="46" t="s">
        <v>208</v>
      </c>
      <c r="E41" s="46" t="s">
        <v>201</v>
      </c>
      <c r="F41" s="46" t="s">
        <v>248</v>
      </c>
    </row>
    <row r="42" spans="1:6" s="45" customFormat="1" ht="11.25" customHeight="1" x14ac:dyDescent="0.25">
      <c r="A42" s="116">
        <v>1982</v>
      </c>
      <c r="B42" s="46" t="s">
        <v>186</v>
      </c>
      <c r="C42" s="46" t="s">
        <v>189</v>
      </c>
      <c r="D42" s="46" t="s">
        <v>201</v>
      </c>
      <c r="E42" s="46" t="s">
        <v>236</v>
      </c>
      <c r="F42" s="46" t="s">
        <v>249</v>
      </c>
    </row>
    <row r="43" spans="1:6" s="45" customFormat="1" ht="11.25" customHeight="1" x14ac:dyDescent="0.25">
      <c r="A43" s="116">
        <v>1981</v>
      </c>
      <c r="B43" s="46" t="s">
        <v>236</v>
      </c>
      <c r="C43" s="46" t="s">
        <v>189</v>
      </c>
      <c r="D43" s="46" t="s">
        <v>201</v>
      </c>
      <c r="E43" s="46" t="s">
        <v>186</v>
      </c>
      <c r="F43" s="46" t="s">
        <v>250</v>
      </c>
    </row>
    <row r="44" spans="1:6" s="45" customFormat="1" ht="11.25" customHeight="1" x14ac:dyDescent="0.25">
      <c r="A44" s="116">
        <v>1980</v>
      </c>
      <c r="B44" s="46" t="s">
        <v>189</v>
      </c>
      <c r="C44" s="46" t="s">
        <v>201</v>
      </c>
      <c r="D44" s="46" t="s">
        <v>186</v>
      </c>
      <c r="E44" s="46" t="s">
        <v>222</v>
      </c>
      <c r="F44" s="46" t="s">
        <v>251</v>
      </c>
    </row>
    <row r="45" spans="1:6" s="45" customFormat="1" ht="11.25" customHeight="1" x14ac:dyDescent="0.25">
      <c r="A45" s="116">
        <v>1979</v>
      </c>
      <c r="B45" s="46" t="s">
        <v>189</v>
      </c>
      <c r="C45" s="46" t="s">
        <v>201</v>
      </c>
      <c r="D45" s="46" t="s">
        <v>243</v>
      </c>
      <c r="E45" s="46" t="s">
        <v>186</v>
      </c>
      <c r="F45" s="46" t="s">
        <v>252</v>
      </c>
    </row>
    <row r="46" spans="1:6" s="45" customFormat="1" ht="11.25" customHeight="1" x14ac:dyDescent="0.25">
      <c r="A46" s="116">
        <v>1978</v>
      </c>
      <c r="B46" s="46" t="s">
        <v>189</v>
      </c>
      <c r="C46" s="46" t="s">
        <v>253</v>
      </c>
      <c r="D46" s="46" t="s">
        <v>228</v>
      </c>
      <c r="E46" s="46" t="s">
        <v>201</v>
      </c>
      <c r="F46" s="46" t="s">
        <v>254</v>
      </c>
    </row>
    <row r="47" spans="1:6" s="45" customFormat="1" ht="11.25" customHeight="1" x14ac:dyDescent="0.25">
      <c r="A47" s="116">
        <v>1977</v>
      </c>
      <c r="B47" s="46" t="s">
        <v>189</v>
      </c>
      <c r="C47" s="46" t="s">
        <v>201</v>
      </c>
      <c r="D47" s="46" t="s">
        <v>203</v>
      </c>
      <c r="E47" s="46" t="s">
        <v>198</v>
      </c>
      <c r="F47" s="46" t="s">
        <v>255</v>
      </c>
    </row>
    <row r="48" spans="1:6" s="45" customFormat="1" ht="11.25" customHeight="1" x14ac:dyDescent="0.25">
      <c r="A48" s="116">
        <v>1976</v>
      </c>
      <c r="B48" s="46" t="s">
        <v>189</v>
      </c>
      <c r="C48" s="46" t="s">
        <v>201</v>
      </c>
      <c r="D48" s="46" t="s">
        <v>794</v>
      </c>
      <c r="E48" s="46" t="s">
        <v>205</v>
      </c>
      <c r="F48" s="46" t="s">
        <v>256</v>
      </c>
    </row>
    <row r="49" spans="1:6" s="45" customFormat="1" ht="11.25" customHeight="1" x14ac:dyDescent="0.25">
      <c r="A49" s="116">
        <v>1975</v>
      </c>
      <c r="B49" s="46" t="s">
        <v>201</v>
      </c>
      <c r="C49" s="46" t="s">
        <v>189</v>
      </c>
      <c r="D49" s="46" t="s">
        <v>228</v>
      </c>
      <c r="E49" s="46" t="s">
        <v>795</v>
      </c>
      <c r="F49" s="46" t="s">
        <v>257</v>
      </c>
    </row>
    <row r="50" spans="1:6" s="45" customFormat="1" ht="11.25" customHeight="1" x14ac:dyDescent="0.25">
      <c r="A50" s="116">
        <v>1974</v>
      </c>
      <c r="B50" s="46" t="s">
        <v>189</v>
      </c>
      <c r="C50" s="46" t="s">
        <v>201</v>
      </c>
      <c r="D50" s="46" t="s">
        <v>222</v>
      </c>
      <c r="E50" s="46" t="s">
        <v>796</v>
      </c>
      <c r="F50" s="46" t="s">
        <v>258</v>
      </c>
    </row>
    <row r="51" spans="1:6" s="45" customFormat="1" ht="11.25" customHeight="1" x14ac:dyDescent="0.25">
      <c r="A51" s="116">
        <v>1973</v>
      </c>
      <c r="B51" s="46" t="s">
        <v>186</v>
      </c>
      <c r="C51" s="46" t="s">
        <v>189</v>
      </c>
      <c r="D51" s="46" t="s">
        <v>213</v>
      </c>
      <c r="E51" s="46" t="s">
        <v>795</v>
      </c>
      <c r="F51" s="46" t="s">
        <v>259</v>
      </c>
    </row>
    <row r="52" spans="1:6" s="45" customFormat="1" ht="11.25" customHeight="1" x14ac:dyDescent="0.25">
      <c r="A52" s="116">
        <v>1972</v>
      </c>
      <c r="B52" s="46" t="s">
        <v>222</v>
      </c>
      <c r="C52" s="46" t="s">
        <v>189</v>
      </c>
      <c r="D52" s="46" t="s">
        <v>228</v>
      </c>
      <c r="E52" s="46" t="s">
        <v>201</v>
      </c>
      <c r="F52" s="46" t="s">
        <v>260</v>
      </c>
    </row>
    <row r="53" spans="1:6" s="45" customFormat="1" ht="11.25" customHeight="1" x14ac:dyDescent="0.25">
      <c r="A53" s="116">
        <v>1971</v>
      </c>
      <c r="B53" s="46" t="s">
        <v>189</v>
      </c>
      <c r="C53" s="46" t="s">
        <v>186</v>
      </c>
      <c r="D53" s="46" t="s">
        <v>797</v>
      </c>
      <c r="E53" s="46" t="s">
        <v>236</v>
      </c>
      <c r="F53" s="46" t="s">
        <v>261</v>
      </c>
    </row>
    <row r="54" spans="1:6" s="45" customFormat="1" ht="11.25" customHeight="1" x14ac:dyDescent="0.25">
      <c r="A54" s="116">
        <v>1970</v>
      </c>
      <c r="B54" s="46" t="s">
        <v>189</v>
      </c>
      <c r="C54" s="46" t="s">
        <v>201</v>
      </c>
      <c r="D54" s="46" t="s">
        <v>798</v>
      </c>
      <c r="E54" s="46" t="s">
        <v>794</v>
      </c>
      <c r="F54" s="46" t="s">
        <v>262</v>
      </c>
    </row>
    <row r="55" spans="1:6" s="45" customFormat="1" ht="11.25" customHeight="1" x14ac:dyDescent="0.25">
      <c r="A55" s="116">
        <v>1969</v>
      </c>
      <c r="B55" s="46" t="s">
        <v>225</v>
      </c>
      <c r="C55" s="46" t="s">
        <v>186</v>
      </c>
      <c r="D55" s="46" t="s">
        <v>189</v>
      </c>
      <c r="E55" s="46" t="s">
        <v>799</v>
      </c>
      <c r="F55" s="46" t="s">
        <v>263</v>
      </c>
    </row>
    <row r="56" spans="1:6" s="45" customFormat="1" ht="11.25" customHeight="1" x14ac:dyDescent="0.25">
      <c r="A56" s="116">
        <v>1968</v>
      </c>
      <c r="B56" s="46" t="s">
        <v>189</v>
      </c>
      <c r="C56" s="46" t="s">
        <v>243</v>
      </c>
      <c r="D56" s="46" t="s">
        <v>186</v>
      </c>
      <c r="E56" s="46" t="s">
        <v>201</v>
      </c>
      <c r="F56" s="46" t="s">
        <v>264</v>
      </c>
    </row>
    <row r="57" spans="1:6" s="45" customFormat="1" ht="11.25" customHeight="1" x14ac:dyDescent="0.25">
      <c r="A57" s="116">
        <v>1967</v>
      </c>
      <c r="B57" s="46" t="s">
        <v>219</v>
      </c>
      <c r="C57" s="46" t="s">
        <v>189</v>
      </c>
      <c r="D57" s="46" t="s">
        <v>186</v>
      </c>
      <c r="E57" s="46" t="s">
        <v>800</v>
      </c>
      <c r="F57" s="46" t="s">
        <v>265</v>
      </c>
    </row>
    <row r="58" spans="1:6" s="45" customFormat="1" ht="11.25" customHeight="1" x14ac:dyDescent="0.25">
      <c r="A58" s="116">
        <v>1966</v>
      </c>
      <c r="B58" s="46" t="s">
        <v>201</v>
      </c>
      <c r="C58" s="46" t="s">
        <v>186</v>
      </c>
      <c r="D58" s="46" t="s">
        <v>189</v>
      </c>
      <c r="E58" s="46" t="s">
        <v>800</v>
      </c>
      <c r="F58" s="46" t="s">
        <v>266</v>
      </c>
    </row>
    <row r="59" spans="1:6" s="45" customFormat="1" ht="11.25" customHeight="1" x14ac:dyDescent="0.25">
      <c r="A59" s="116">
        <v>1965</v>
      </c>
      <c r="B59" s="46" t="s">
        <v>267</v>
      </c>
      <c r="C59" s="46" t="s">
        <v>189</v>
      </c>
      <c r="D59" s="46" t="s">
        <v>228</v>
      </c>
      <c r="E59" s="46" t="s">
        <v>215</v>
      </c>
      <c r="F59" s="46" t="s">
        <v>268</v>
      </c>
    </row>
  </sheetData>
  <conditionalFormatting sqref="A2:E2 A3:A4 C3:E4 A5:E59">
    <cfRule type="containsText" dxfId="42" priority="8" operator="containsText" text="Michigan Tech">
      <formula>NOT(ISERROR(SEARCH("Michigan Tech",A2)))</formula>
    </cfRule>
    <cfRule type="containsText" dxfId="41" priority="9" operator="containsText" text="Michigan State">
      <formula>NOT(ISERROR(SEARCH("Michigan State",A2)))</formula>
    </cfRule>
  </conditionalFormatting>
  <conditionalFormatting sqref="C3:E4 A2:E2 A3:A4 A5:E59">
    <cfRule type="containsText" dxfId="40" priority="7" operator="containsText" text="Ferris State">
      <formula>NOT(ISERROR(SEARCH("Ferris State",A2)))</formula>
    </cfRule>
  </conditionalFormatting>
  <conditionalFormatting sqref="D3:D4">
    <cfRule type="containsText" dxfId="39" priority="4" operator="containsText" text="Ferris State">
      <formula>NOT(ISERROR(SEARCH("Ferris State",D3)))</formula>
    </cfRule>
    <cfRule type="containsText" dxfId="38" priority="5" operator="containsText" text="Michigan Tech">
      <formula>NOT(ISERROR(SEARCH("Michigan Tech",D3)))</formula>
    </cfRule>
    <cfRule type="containsText" dxfId="37" priority="6" operator="containsText" text="Michigan State">
      <formula>NOT(ISERROR(SEARCH("Michigan State",D3)))</formula>
    </cfRule>
  </conditionalFormatting>
  <conditionalFormatting sqref="F2:F59">
    <cfRule type="containsText" dxfId="36" priority="1" operator="containsText" text="MTU">
      <formula>NOT(ISERROR(SEARCH("MTU",F2)))</formula>
    </cfRule>
    <cfRule type="containsText" dxfId="35" priority="2" operator="containsText" text="MSU">
      <formula>NOT(ISERROR(SEARCH("MSU",F2)))</formula>
    </cfRule>
    <cfRule type="containsText" dxfId="34" priority="3" operator="containsText" text="Michigan State">
      <formula>NOT(ISERROR(SEARCH("Michigan State",F2)))</formula>
    </cfRule>
  </conditionalFormatting>
  <pageMargins left="0.25" right="0.25" top="0.75" bottom="0.75" header="0.3" footer="0.3"/>
  <pageSetup paperSize="6" scale="71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sheetPr>
    <pageSetUpPr fitToPage="1"/>
  </sheetPr>
  <dimension ref="A1:R31"/>
  <sheetViews>
    <sheetView workbookViewId="0">
      <selection activeCell="O1" sqref="A1:O31"/>
    </sheetView>
  </sheetViews>
  <sheetFormatPr defaultRowHeight="12.75" x14ac:dyDescent="0.2"/>
  <cols>
    <col min="1" max="1" width="2.7109375" style="12" bestFit="1" customWidth="1"/>
    <col min="2" max="2" width="5" style="12" bestFit="1" customWidth="1"/>
    <col min="3" max="3" width="15.42578125" style="13" bestFit="1" customWidth="1"/>
    <col min="4" max="4" width="5.5703125" style="13" customWidth="1"/>
    <col min="5" max="5" width="2.85546875" style="11" bestFit="1" customWidth="1"/>
    <col min="6" max="6" width="4.5703125" style="11" bestFit="1" customWidth="1"/>
    <col min="7" max="7" width="4.140625" style="11" bestFit="1" customWidth="1"/>
    <col min="8" max="8" width="5.5703125" style="11" bestFit="1" customWidth="1"/>
    <col min="9" max="9" width="8" style="11" customWidth="1"/>
    <col min="10" max="10" width="4.28515625" style="11" bestFit="1" customWidth="1"/>
    <col min="11" max="11" width="4.85546875" style="11" bestFit="1" customWidth="1"/>
    <col min="12" max="12" width="4.28515625" style="11" bestFit="1" customWidth="1"/>
    <col min="13" max="13" width="8.42578125" style="27" bestFit="1" customWidth="1"/>
    <col min="14" max="14" width="17.5703125" style="13" bestFit="1" customWidth="1"/>
    <col min="15" max="15" width="17.7109375" style="13" bestFit="1" customWidth="1"/>
    <col min="16" max="16" width="10" style="10" hidden="1" customWidth="1"/>
    <col min="17" max="17" width="6.42578125" style="10" hidden="1" customWidth="1"/>
    <col min="18" max="18" width="15.85546875" style="10" bestFit="1" customWidth="1"/>
    <col min="19" max="19" width="9.140625" style="10"/>
    <col min="20" max="20" width="20" style="10" bestFit="1" customWidth="1"/>
    <col min="21" max="16384" width="9.140625" style="10"/>
  </cols>
  <sheetData>
    <row r="1" spans="1:18" customFormat="1" ht="19.5" customHeight="1" x14ac:dyDescent="0.35">
      <c r="A1" s="23" t="s">
        <v>711</v>
      </c>
      <c r="B1" s="23" t="s">
        <v>599</v>
      </c>
      <c r="C1" s="24" t="s">
        <v>1</v>
      </c>
      <c r="D1" s="25" t="s">
        <v>602</v>
      </c>
      <c r="E1" s="25" t="s">
        <v>778</v>
      </c>
      <c r="F1" s="25" t="s">
        <v>780</v>
      </c>
      <c r="G1" s="25" t="s">
        <v>783</v>
      </c>
      <c r="H1" s="25" t="s">
        <v>779</v>
      </c>
      <c r="I1" s="23" t="s">
        <v>827</v>
      </c>
      <c r="J1" s="23" t="s">
        <v>2</v>
      </c>
      <c r="K1" s="23" t="s">
        <v>786</v>
      </c>
      <c r="L1" s="23" t="s">
        <v>785</v>
      </c>
      <c r="M1" s="28" t="s">
        <v>5</v>
      </c>
      <c r="N1" s="24" t="s">
        <v>6</v>
      </c>
      <c r="O1" s="24" t="s">
        <v>7</v>
      </c>
      <c r="P1" s="24" t="s">
        <v>8</v>
      </c>
      <c r="Q1" s="24" t="s">
        <v>716</v>
      </c>
      <c r="R1" s="24" t="s">
        <v>930</v>
      </c>
    </row>
    <row r="2" spans="1:18" s="26" customFormat="1" x14ac:dyDescent="0.25">
      <c r="A2" s="33" t="s">
        <v>172</v>
      </c>
      <c r="B2" s="33" t="s">
        <v>602</v>
      </c>
      <c r="C2" s="34" t="s">
        <v>173</v>
      </c>
      <c r="D2" s="199" t="s">
        <v>983</v>
      </c>
      <c r="E2" s="143"/>
      <c r="F2" s="143"/>
      <c r="G2" s="143"/>
      <c r="H2" s="143"/>
      <c r="I2" s="171"/>
      <c r="J2" s="33" t="s">
        <v>11</v>
      </c>
      <c r="K2" s="33" t="s">
        <v>19</v>
      </c>
      <c r="L2" s="33" t="s">
        <v>174</v>
      </c>
      <c r="M2" s="35" t="s">
        <v>175</v>
      </c>
      <c r="N2" s="34" t="s">
        <v>176</v>
      </c>
      <c r="O2" s="34" t="s">
        <v>177</v>
      </c>
      <c r="P2" s="33"/>
      <c r="Q2" s="33"/>
      <c r="R2" s="134" t="s">
        <v>935</v>
      </c>
    </row>
    <row r="3" spans="1:18" s="26" customFormat="1" x14ac:dyDescent="0.25">
      <c r="A3" s="36" t="s">
        <v>53</v>
      </c>
      <c r="B3" s="36" t="s">
        <v>600</v>
      </c>
      <c r="C3" s="37" t="s">
        <v>54</v>
      </c>
      <c r="D3" s="143">
        <v>1</v>
      </c>
      <c r="E3" s="143">
        <v>14</v>
      </c>
      <c r="F3" s="143">
        <v>15</v>
      </c>
      <c r="G3" s="143">
        <v>6</v>
      </c>
      <c r="H3" s="143">
        <v>-4</v>
      </c>
      <c r="I3" s="171">
        <v>1.0678555999374999</v>
      </c>
      <c r="J3" s="36" t="s">
        <v>41</v>
      </c>
      <c r="K3" s="36" t="s">
        <v>27</v>
      </c>
      <c r="L3" s="36" t="s">
        <v>55</v>
      </c>
      <c r="M3" s="38" t="s">
        <v>56</v>
      </c>
      <c r="N3" s="37" t="s">
        <v>57</v>
      </c>
      <c r="O3" s="37" t="s">
        <v>58</v>
      </c>
      <c r="P3" s="36"/>
      <c r="Q3" s="36" t="s">
        <v>717</v>
      </c>
      <c r="R3" s="134" t="s">
        <v>703</v>
      </c>
    </row>
    <row r="4" spans="1:18" s="26" customFormat="1" x14ac:dyDescent="0.25">
      <c r="A4" s="33" t="s">
        <v>46</v>
      </c>
      <c r="B4" s="33" t="s">
        <v>600</v>
      </c>
      <c r="C4" s="34" t="s">
        <v>47</v>
      </c>
      <c r="D4" s="143">
        <v>0</v>
      </c>
      <c r="E4" s="143">
        <v>2</v>
      </c>
      <c r="F4" s="143">
        <v>2</v>
      </c>
      <c r="G4" s="143">
        <v>4</v>
      </c>
      <c r="H4" s="143">
        <v>-5</v>
      </c>
      <c r="I4" s="171">
        <v>0.25913792815384618</v>
      </c>
      <c r="J4" s="33" t="s">
        <v>11</v>
      </c>
      <c r="K4" s="33" t="s">
        <v>48</v>
      </c>
      <c r="L4" s="33" t="s">
        <v>49</v>
      </c>
      <c r="M4" s="35" t="s">
        <v>50</v>
      </c>
      <c r="N4" s="34" t="s">
        <v>51</v>
      </c>
      <c r="O4" s="34" t="s">
        <v>52</v>
      </c>
      <c r="P4" s="33"/>
      <c r="Q4" s="33"/>
      <c r="R4" s="134" t="s">
        <v>687</v>
      </c>
    </row>
    <row r="5" spans="1:18" s="26" customFormat="1" x14ac:dyDescent="0.25">
      <c r="A5" s="36" t="s">
        <v>9</v>
      </c>
      <c r="B5" s="36" t="s">
        <v>600</v>
      </c>
      <c r="C5" s="37" t="s">
        <v>10</v>
      </c>
      <c r="D5" s="143">
        <v>0</v>
      </c>
      <c r="E5" s="143">
        <v>1</v>
      </c>
      <c r="F5" s="143">
        <v>1</v>
      </c>
      <c r="G5" s="143">
        <v>2</v>
      </c>
      <c r="H5" s="143">
        <v>0</v>
      </c>
      <c r="I5" s="171">
        <v>0.44406608883333343</v>
      </c>
      <c r="J5" s="36" t="s">
        <v>11</v>
      </c>
      <c r="K5" s="36" t="s">
        <v>12</v>
      </c>
      <c r="L5" s="36" t="s">
        <v>13</v>
      </c>
      <c r="M5" s="38" t="s">
        <v>14</v>
      </c>
      <c r="N5" s="37" t="s">
        <v>15</v>
      </c>
      <c r="O5" s="37" t="s">
        <v>16</v>
      </c>
      <c r="P5" s="36"/>
      <c r="Q5" s="36" t="s">
        <v>717</v>
      </c>
      <c r="R5" s="134" t="s">
        <v>691</v>
      </c>
    </row>
    <row r="6" spans="1:18" s="26" customFormat="1" x14ac:dyDescent="0.25">
      <c r="A6" s="33" t="s">
        <v>17</v>
      </c>
      <c r="B6" s="33" t="s">
        <v>600</v>
      </c>
      <c r="C6" s="34" t="s">
        <v>18</v>
      </c>
      <c r="D6" s="143"/>
      <c r="E6" s="143"/>
      <c r="F6" s="143"/>
      <c r="G6" s="143"/>
      <c r="H6" s="143"/>
      <c r="I6" s="171"/>
      <c r="J6" s="33" t="s">
        <v>11</v>
      </c>
      <c r="K6" s="33" t="s">
        <v>19</v>
      </c>
      <c r="L6" s="33" t="s">
        <v>20</v>
      </c>
      <c r="M6" s="35" t="s">
        <v>21</v>
      </c>
      <c r="N6" s="34" t="s">
        <v>22</v>
      </c>
      <c r="O6" s="34" t="s">
        <v>23</v>
      </c>
      <c r="P6" s="33"/>
      <c r="Q6" s="33"/>
      <c r="R6" s="134" t="s">
        <v>938</v>
      </c>
    </row>
    <row r="7" spans="1:18" s="26" customFormat="1" x14ac:dyDescent="0.25">
      <c r="A7" s="36" t="s">
        <v>32</v>
      </c>
      <c r="B7" s="36" t="s">
        <v>600</v>
      </c>
      <c r="C7" s="37" t="s">
        <v>33</v>
      </c>
      <c r="D7" s="143">
        <v>1</v>
      </c>
      <c r="E7" s="143">
        <v>5</v>
      </c>
      <c r="F7" s="143">
        <v>6</v>
      </c>
      <c r="G7" s="143">
        <v>4</v>
      </c>
      <c r="H7" s="143">
        <v>4</v>
      </c>
      <c r="I7" s="171">
        <v>0.93992456662500001</v>
      </c>
      <c r="J7" s="36" t="s">
        <v>34</v>
      </c>
      <c r="K7" s="36" t="s">
        <v>27</v>
      </c>
      <c r="L7" s="36" t="s">
        <v>35</v>
      </c>
      <c r="M7" s="38" t="s">
        <v>36</v>
      </c>
      <c r="N7" s="37" t="s">
        <v>37</v>
      </c>
      <c r="O7" s="37" t="s">
        <v>38</v>
      </c>
      <c r="P7" s="36"/>
      <c r="Q7" s="36" t="s">
        <v>717</v>
      </c>
      <c r="R7" s="134" t="s">
        <v>694</v>
      </c>
    </row>
    <row r="8" spans="1:18" s="26" customFormat="1" x14ac:dyDescent="0.25">
      <c r="A8" s="33" t="s">
        <v>136</v>
      </c>
      <c r="B8" s="33" t="s">
        <v>601</v>
      </c>
      <c r="C8" s="34" t="s">
        <v>137</v>
      </c>
      <c r="D8" s="143">
        <v>1</v>
      </c>
      <c r="E8" s="143">
        <v>2</v>
      </c>
      <c r="F8" s="143">
        <v>3</v>
      </c>
      <c r="G8" s="143">
        <v>6</v>
      </c>
      <c r="H8" s="143">
        <v>-9</v>
      </c>
      <c r="I8" s="171">
        <v>0.3547126399333333</v>
      </c>
      <c r="J8" s="33" t="s">
        <v>41</v>
      </c>
      <c r="K8" s="33" t="s">
        <v>27</v>
      </c>
      <c r="L8" s="33" t="s">
        <v>138</v>
      </c>
      <c r="M8" s="35" t="s">
        <v>139</v>
      </c>
      <c r="N8" s="34" t="s">
        <v>140</v>
      </c>
      <c r="O8" s="34" t="s">
        <v>141</v>
      </c>
      <c r="P8" s="33"/>
      <c r="Q8" s="33"/>
      <c r="R8" s="134" t="s">
        <v>690</v>
      </c>
    </row>
    <row r="9" spans="1:18" s="26" customFormat="1" x14ac:dyDescent="0.25">
      <c r="A9" s="36" t="s">
        <v>130</v>
      </c>
      <c r="B9" s="36" t="s">
        <v>601</v>
      </c>
      <c r="C9" s="37" t="s">
        <v>131</v>
      </c>
      <c r="D9" s="143">
        <v>0</v>
      </c>
      <c r="E9" s="143">
        <v>0</v>
      </c>
      <c r="F9" s="143">
        <v>0</v>
      </c>
      <c r="G9" s="143">
        <v>2</v>
      </c>
      <c r="H9" s="143">
        <v>0</v>
      </c>
      <c r="I9" s="171">
        <v>0.17587930660000001</v>
      </c>
      <c r="J9" s="36" t="s">
        <v>11</v>
      </c>
      <c r="K9" s="36" t="s">
        <v>67</v>
      </c>
      <c r="L9" s="36" t="s">
        <v>132</v>
      </c>
      <c r="M9" s="38" t="s">
        <v>133</v>
      </c>
      <c r="N9" s="37" t="s">
        <v>134</v>
      </c>
      <c r="O9" s="37" t="s">
        <v>135</v>
      </c>
      <c r="P9" s="36"/>
      <c r="Q9" s="36" t="s">
        <v>717</v>
      </c>
      <c r="R9" s="134" t="s">
        <v>686</v>
      </c>
    </row>
    <row r="10" spans="1:18" s="26" customFormat="1" x14ac:dyDescent="0.25">
      <c r="A10" s="36" t="s">
        <v>142</v>
      </c>
      <c r="B10" s="36" t="s">
        <v>601</v>
      </c>
      <c r="C10" s="37" t="s">
        <v>143</v>
      </c>
      <c r="D10" s="143">
        <v>2</v>
      </c>
      <c r="E10" s="143">
        <v>1</v>
      </c>
      <c r="F10" s="143">
        <v>3</v>
      </c>
      <c r="G10" s="143">
        <v>14</v>
      </c>
      <c r="H10" s="143">
        <v>-10</v>
      </c>
      <c r="I10" s="171">
        <v>0.3167672331875</v>
      </c>
      <c r="J10" s="36" t="s">
        <v>101</v>
      </c>
      <c r="K10" s="36" t="s">
        <v>102</v>
      </c>
      <c r="L10" s="36" t="s">
        <v>35</v>
      </c>
      <c r="M10" s="38" t="s">
        <v>144</v>
      </c>
      <c r="N10" s="37" t="s">
        <v>145</v>
      </c>
      <c r="O10" s="37" t="s">
        <v>146</v>
      </c>
      <c r="P10" s="36"/>
      <c r="Q10" s="36" t="s">
        <v>717</v>
      </c>
      <c r="R10" s="134" t="s">
        <v>701</v>
      </c>
    </row>
    <row r="11" spans="1:18" s="26" customFormat="1" x14ac:dyDescent="0.25">
      <c r="A11" s="33" t="s">
        <v>92</v>
      </c>
      <c r="B11" s="33" t="s">
        <v>601</v>
      </c>
      <c r="C11" s="34" t="s">
        <v>93</v>
      </c>
      <c r="D11" s="143">
        <v>0</v>
      </c>
      <c r="E11" s="143">
        <v>1</v>
      </c>
      <c r="F11" s="143">
        <v>1</v>
      </c>
      <c r="G11" s="143">
        <v>8</v>
      </c>
      <c r="H11" s="143">
        <v>-4</v>
      </c>
      <c r="I11" s="171">
        <v>6.5508613199999982E-2</v>
      </c>
      <c r="J11" s="33" t="s">
        <v>34</v>
      </c>
      <c r="K11" s="33" t="s">
        <v>94</v>
      </c>
      <c r="L11" s="33" t="s">
        <v>95</v>
      </c>
      <c r="M11" s="35" t="s">
        <v>96</v>
      </c>
      <c r="N11" s="34" t="s">
        <v>97</v>
      </c>
      <c r="O11" s="34" t="s">
        <v>98</v>
      </c>
      <c r="P11" s="33"/>
      <c r="Q11" s="33"/>
      <c r="R11" s="134" t="s">
        <v>693</v>
      </c>
    </row>
    <row r="12" spans="1:18" s="26" customFormat="1" x14ac:dyDescent="0.25">
      <c r="A12" s="33" t="s">
        <v>86</v>
      </c>
      <c r="B12" s="33" t="s">
        <v>601</v>
      </c>
      <c r="C12" s="34" t="s">
        <v>87</v>
      </c>
      <c r="D12" s="143">
        <v>1</v>
      </c>
      <c r="E12" s="143">
        <v>4</v>
      </c>
      <c r="F12" s="143">
        <v>5</v>
      </c>
      <c r="G12" s="143">
        <v>2</v>
      </c>
      <c r="H12" s="143">
        <v>2</v>
      </c>
      <c r="I12" s="171">
        <v>0.57499999999999996</v>
      </c>
      <c r="J12" s="33" t="s">
        <v>11</v>
      </c>
      <c r="K12" s="33" t="s">
        <v>12</v>
      </c>
      <c r="L12" s="33" t="s">
        <v>88</v>
      </c>
      <c r="M12" s="35" t="s">
        <v>89</v>
      </c>
      <c r="N12" s="34" t="s">
        <v>90</v>
      </c>
      <c r="O12" s="34" t="s">
        <v>91</v>
      </c>
      <c r="P12" s="33"/>
      <c r="Q12" s="33"/>
      <c r="R12" s="134" t="s">
        <v>696</v>
      </c>
    </row>
    <row r="13" spans="1:18" s="26" customFormat="1" x14ac:dyDescent="0.25">
      <c r="A13" s="33" t="s">
        <v>72</v>
      </c>
      <c r="B13" s="33" t="s">
        <v>601</v>
      </c>
      <c r="C13" s="34" t="s">
        <v>73</v>
      </c>
      <c r="D13" s="143">
        <v>1</v>
      </c>
      <c r="E13" s="143">
        <v>10</v>
      </c>
      <c r="F13" s="143">
        <v>11</v>
      </c>
      <c r="G13" s="143">
        <v>2</v>
      </c>
      <c r="H13" s="143">
        <v>0</v>
      </c>
      <c r="I13" s="171">
        <v>0.83379310220000002</v>
      </c>
      <c r="J13" s="33" t="s">
        <v>34</v>
      </c>
      <c r="K13" s="33" t="s">
        <v>74</v>
      </c>
      <c r="L13" s="33" t="s">
        <v>75</v>
      </c>
      <c r="M13" s="35" t="s">
        <v>76</v>
      </c>
      <c r="N13" s="34" t="s">
        <v>77</v>
      </c>
      <c r="O13" s="34" t="s">
        <v>78</v>
      </c>
      <c r="P13" s="33"/>
      <c r="Q13" s="33"/>
      <c r="R13" s="134" t="s">
        <v>699</v>
      </c>
    </row>
    <row r="14" spans="1:18" s="26" customFormat="1" x14ac:dyDescent="0.25">
      <c r="A14" s="33" t="s">
        <v>153</v>
      </c>
      <c r="B14" s="33" t="s">
        <v>601</v>
      </c>
      <c r="C14" s="34" t="s">
        <v>154</v>
      </c>
      <c r="D14" s="143">
        <v>2</v>
      </c>
      <c r="E14" s="143">
        <v>4</v>
      </c>
      <c r="F14" s="143">
        <v>6</v>
      </c>
      <c r="G14" s="143">
        <v>2</v>
      </c>
      <c r="H14" s="143">
        <v>-5</v>
      </c>
      <c r="I14" s="171">
        <v>0.50610742561538458</v>
      </c>
      <c r="J14" s="33" t="s">
        <v>41</v>
      </c>
      <c r="K14" s="33" t="s">
        <v>61</v>
      </c>
      <c r="L14" s="33" t="s">
        <v>155</v>
      </c>
      <c r="M14" s="35" t="s">
        <v>156</v>
      </c>
      <c r="N14" s="34" t="s">
        <v>157</v>
      </c>
      <c r="O14" s="34" t="s">
        <v>158</v>
      </c>
      <c r="P14" s="33"/>
      <c r="Q14" s="33"/>
      <c r="R14" s="134" t="s">
        <v>705</v>
      </c>
    </row>
    <row r="15" spans="1:18" s="26" customFormat="1" x14ac:dyDescent="0.25">
      <c r="A15" s="33" t="s">
        <v>113</v>
      </c>
      <c r="B15" s="33" t="s">
        <v>601</v>
      </c>
      <c r="C15" s="34" t="s">
        <v>114</v>
      </c>
      <c r="D15" s="143">
        <v>1</v>
      </c>
      <c r="E15" s="143">
        <v>1</v>
      </c>
      <c r="F15" s="143">
        <v>2</v>
      </c>
      <c r="G15" s="143">
        <v>2</v>
      </c>
      <c r="H15" s="143">
        <v>-2</v>
      </c>
      <c r="I15" s="171">
        <v>0.51656608883333333</v>
      </c>
      <c r="J15" s="33" t="s">
        <v>41</v>
      </c>
      <c r="K15" s="33" t="s">
        <v>12</v>
      </c>
      <c r="L15" s="33" t="s">
        <v>13</v>
      </c>
      <c r="M15" s="35" t="s">
        <v>115</v>
      </c>
      <c r="N15" s="34" t="s">
        <v>116</v>
      </c>
      <c r="O15" s="34" t="s">
        <v>78</v>
      </c>
      <c r="P15" s="33"/>
      <c r="Q15" s="33"/>
      <c r="R15" s="134" t="s">
        <v>689</v>
      </c>
    </row>
    <row r="16" spans="1:18" s="26" customFormat="1" x14ac:dyDescent="0.25">
      <c r="A16" s="33" t="s">
        <v>99</v>
      </c>
      <c r="B16" s="33" t="s">
        <v>601</v>
      </c>
      <c r="C16" s="34" t="s">
        <v>100</v>
      </c>
      <c r="D16" s="143">
        <v>4</v>
      </c>
      <c r="E16" s="143">
        <v>2</v>
      </c>
      <c r="F16" s="143">
        <v>6</v>
      </c>
      <c r="G16" s="143">
        <v>6</v>
      </c>
      <c r="H16" s="143">
        <v>-9</v>
      </c>
      <c r="I16" s="171">
        <v>0.366330816625</v>
      </c>
      <c r="J16" s="33" t="s">
        <v>101</v>
      </c>
      <c r="K16" s="33" t="s">
        <v>102</v>
      </c>
      <c r="L16" s="33" t="s">
        <v>103</v>
      </c>
      <c r="M16" s="35" t="s">
        <v>104</v>
      </c>
      <c r="N16" s="34" t="s">
        <v>105</v>
      </c>
      <c r="O16" s="34" t="s">
        <v>106</v>
      </c>
      <c r="P16" s="33"/>
      <c r="Q16" s="33"/>
      <c r="R16" s="134" t="s">
        <v>698</v>
      </c>
    </row>
    <row r="17" spans="1:18" s="26" customFormat="1" x14ac:dyDescent="0.25">
      <c r="A17" s="33" t="s">
        <v>147</v>
      </c>
      <c r="B17" s="33" t="s">
        <v>601</v>
      </c>
      <c r="C17" s="34" t="s">
        <v>148</v>
      </c>
      <c r="D17" s="143">
        <v>1</v>
      </c>
      <c r="E17" s="143">
        <v>6</v>
      </c>
      <c r="F17" s="143">
        <v>7</v>
      </c>
      <c r="G17" s="143">
        <v>12</v>
      </c>
      <c r="H17" s="143">
        <v>-5</v>
      </c>
      <c r="I17" s="171">
        <v>0.69914869987499995</v>
      </c>
      <c r="J17" s="33" t="s">
        <v>11</v>
      </c>
      <c r="K17" s="33" t="s">
        <v>67</v>
      </c>
      <c r="L17" s="33" t="s">
        <v>149</v>
      </c>
      <c r="M17" s="35" t="s">
        <v>150</v>
      </c>
      <c r="N17" s="34" t="s">
        <v>151</v>
      </c>
      <c r="O17" s="34" t="s">
        <v>152</v>
      </c>
      <c r="P17" s="33"/>
      <c r="Q17" s="33"/>
      <c r="R17" s="134" t="s">
        <v>702</v>
      </c>
    </row>
    <row r="18" spans="1:18" s="26" customFormat="1" x14ac:dyDescent="0.25">
      <c r="A18" s="33" t="s">
        <v>39</v>
      </c>
      <c r="B18" s="33" t="s">
        <v>600</v>
      </c>
      <c r="C18" s="34" t="s">
        <v>40</v>
      </c>
      <c r="D18" s="143">
        <v>0</v>
      </c>
      <c r="E18" s="143">
        <v>0</v>
      </c>
      <c r="F18" s="143">
        <v>0</v>
      </c>
      <c r="G18" s="143">
        <v>4</v>
      </c>
      <c r="H18" s="143">
        <v>0</v>
      </c>
      <c r="I18" s="171">
        <v>0.320549566625</v>
      </c>
      <c r="J18" s="33" t="s">
        <v>41</v>
      </c>
      <c r="K18" s="33" t="s">
        <v>12</v>
      </c>
      <c r="L18" s="33" t="s">
        <v>42</v>
      </c>
      <c r="M18" s="35" t="s">
        <v>43</v>
      </c>
      <c r="N18" s="34" t="s">
        <v>44</v>
      </c>
      <c r="O18" s="34" t="s">
        <v>45</v>
      </c>
      <c r="P18" s="33"/>
      <c r="Q18" s="33"/>
      <c r="R18" s="134" t="s">
        <v>684</v>
      </c>
    </row>
    <row r="19" spans="1:18" s="26" customFormat="1" x14ac:dyDescent="0.25">
      <c r="A19" s="36" t="s">
        <v>79</v>
      </c>
      <c r="B19" s="36" t="s">
        <v>601</v>
      </c>
      <c r="C19" s="37" t="s">
        <v>80</v>
      </c>
      <c r="D19" s="143">
        <v>7</v>
      </c>
      <c r="E19" s="143">
        <v>2</v>
      </c>
      <c r="F19" s="143">
        <v>9</v>
      </c>
      <c r="G19" s="143">
        <v>12</v>
      </c>
      <c r="H19" s="143">
        <v>2</v>
      </c>
      <c r="I19" s="171">
        <v>0.73964978331249986</v>
      </c>
      <c r="J19" s="36" t="s">
        <v>11</v>
      </c>
      <c r="K19" s="36" t="s">
        <v>81</v>
      </c>
      <c r="L19" s="36" t="s">
        <v>82</v>
      </c>
      <c r="M19" s="38" t="s">
        <v>83</v>
      </c>
      <c r="N19" s="37" t="s">
        <v>84</v>
      </c>
      <c r="O19" s="37" t="s">
        <v>85</v>
      </c>
      <c r="P19" s="36"/>
      <c r="Q19" s="36" t="s">
        <v>717</v>
      </c>
      <c r="R19" s="134" t="s">
        <v>697</v>
      </c>
    </row>
    <row r="20" spans="1:18" s="26" customFormat="1" x14ac:dyDescent="0.25">
      <c r="A20" s="33" t="s">
        <v>24</v>
      </c>
      <c r="B20" s="33" t="s">
        <v>600</v>
      </c>
      <c r="C20" s="34" t="s">
        <v>25</v>
      </c>
      <c r="D20" s="143">
        <v>1</v>
      </c>
      <c r="E20" s="143">
        <v>1</v>
      </c>
      <c r="F20" s="143">
        <v>2</v>
      </c>
      <c r="G20" s="143">
        <v>8</v>
      </c>
      <c r="H20" s="143">
        <v>-2</v>
      </c>
      <c r="I20" s="171">
        <v>0.41938038324999999</v>
      </c>
      <c r="J20" s="33" t="s">
        <v>26</v>
      </c>
      <c r="K20" s="33" t="s">
        <v>27</v>
      </c>
      <c r="L20" s="33" t="s">
        <v>28</v>
      </c>
      <c r="M20" s="35" t="s">
        <v>29</v>
      </c>
      <c r="N20" s="34" t="s">
        <v>30</v>
      </c>
      <c r="O20" s="34" t="s">
        <v>31</v>
      </c>
      <c r="P20" s="33"/>
      <c r="Q20" s="33"/>
      <c r="R20" s="134" t="s">
        <v>700</v>
      </c>
    </row>
    <row r="21" spans="1:18" s="26" customFormat="1" x14ac:dyDescent="0.25">
      <c r="A21" s="36" t="s">
        <v>159</v>
      </c>
      <c r="B21" s="36" t="s">
        <v>601</v>
      </c>
      <c r="C21" s="37" t="s">
        <v>160</v>
      </c>
      <c r="D21" s="143">
        <v>11</v>
      </c>
      <c r="E21" s="143">
        <v>4</v>
      </c>
      <c r="F21" s="143">
        <v>15</v>
      </c>
      <c r="G21" s="143">
        <v>34</v>
      </c>
      <c r="H21" s="143">
        <v>5</v>
      </c>
      <c r="I21" s="171">
        <v>1.110204733125</v>
      </c>
      <c r="J21" s="36" t="s">
        <v>11</v>
      </c>
      <c r="K21" s="36" t="s">
        <v>48</v>
      </c>
      <c r="L21" s="36" t="s">
        <v>49</v>
      </c>
      <c r="M21" s="38" t="s">
        <v>161</v>
      </c>
      <c r="N21" s="37" t="s">
        <v>162</v>
      </c>
      <c r="O21" s="37" t="s">
        <v>52</v>
      </c>
      <c r="P21" s="36"/>
      <c r="Q21" s="36" t="s">
        <v>717</v>
      </c>
      <c r="R21" s="134" t="s">
        <v>685</v>
      </c>
    </row>
    <row r="22" spans="1:18" s="26" customFormat="1" x14ac:dyDescent="0.25">
      <c r="A22" s="36" t="s">
        <v>125</v>
      </c>
      <c r="B22" s="36" t="s">
        <v>601</v>
      </c>
      <c r="C22" s="37" t="s">
        <v>126</v>
      </c>
      <c r="D22" s="143">
        <v>0</v>
      </c>
      <c r="E22" s="143">
        <v>0</v>
      </c>
      <c r="F22" s="143">
        <v>0</v>
      </c>
      <c r="G22" s="143">
        <v>9</v>
      </c>
      <c r="H22" s="143">
        <v>-10</v>
      </c>
      <c r="I22" s="171">
        <v>0.38444888557142859</v>
      </c>
      <c r="J22" s="36" t="s">
        <v>11</v>
      </c>
      <c r="K22" s="36" t="s">
        <v>94</v>
      </c>
      <c r="L22" s="36" t="s">
        <v>68</v>
      </c>
      <c r="M22" s="38" t="s">
        <v>127</v>
      </c>
      <c r="N22" s="37" t="s">
        <v>128</v>
      </c>
      <c r="O22" s="37" t="s">
        <v>129</v>
      </c>
      <c r="P22" s="36"/>
      <c r="Q22" s="36" t="s">
        <v>717</v>
      </c>
      <c r="R22" s="134" t="s">
        <v>688</v>
      </c>
    </row>
    <row r="23" spans="1:18" s="26" customFormat="1" x14ac:dyDescent="0.25">
      <c r="A23" s="36" t="s">
        <v>107</v>
      </c>
      <c r="B23" s="36" t="s">
        <v>601</v>
      </c>
      <c r="C23" s="37" t="s">
        <v>108</v>
      </c>
      <c r="D23" s="143">
        <v>2</v>
      </c>
      <c r="E23" s="143">
        <v>2</v>
      </c>
      <c r="F23" s="143">
        <v>4</v>
      </c>
      <c r="G23" s="143">
        <v>16</v>
      </c>
      <c r="H23" s="143">
        <v>1</v>
      </c>
      <c r="I23" s="171">
        <v>0.55021838206666673</v>
      </c>
      <c r="J23" s="36" t="s">
        <v>101</v>
      </c>
      <c r="K23" s="36" t="s">
        <v>48</v>
      </c>
      <c r="L23" s="36" t="s">
        <v>109</v>
      </c>
      <c r="M23" s="38" t="s">
        <v>110</v>
      </c>
      <c r="N23" s="37" t="s">
        <v>111</v>
      </c>
      <c r="O23" s="37" t="s">
        <v>112</v>
      </c>
      <c r="P23" s="36"/>
      <c r="Q23" s="36" t="s">
        <v>717</v>
      </c>
      <c r="R23" s="134" t="s">
        <v>706</v>
      </c>
    </row>
    <row r="24" spans="1:18" s="26" customFormat="1" x14ac:dyDescent="0.25">
      <c r="A24" s="36" t="s">
        <v>65</v>
      </c>
      <c r="B24" s="36" t="s">
        <v>601</v>
      </c>
      <c r="C24" s="37" t="s">
        <v>66</v>
      </c>
      <c r="D24" s="143">
        <v>0</v>
      </c>
      <c r="E24" s="143">
        <v>0</v>
      </c>
      <c r="F24" s="143">
        <v>0</v>
      </c>
      <c r="G24" s="143">
        <v>0</v>
      </c>
      <c r="H24" s="143">
        <v>-3</v>
      </c>
      <c r="I24" s="171">
        <v>6.9999999999999993E-2</v>
      </c>
      <c r="J24" s="36" t="s">
        <v>41</v>
      </c>
      <c r="K24" s="36" t="s">
        <v>67</v>
      </c>
      <c r="L24" s="36" t="s">
        <v>68</v>
      </c>
      <c r="M24" s="38" t="s">
        <v>69</v>
      </c>
      <c r="N24" s="37" t="s">
        <v>70</v>
      </c>
      <c r="O24" s="37" t="s">
        <v>71</v>
      </c>
      <c r="P24" s="36"/>
      <c r="Q24" s="36" t="s">
        <v>717</v>
      </c>
      <c r="R24" s="134" t="s">
        <v>695</v>
      </c>
    </row>
    <row r="25" spans="1:18" s="26" customFormat="1" x14ac:dyDescent="0.25">
      <c r="A25" s="33" t="s">
        <v>117</v>
      </c>
      <c r="B25" s="33" t="s">
        <v>601</v>
      </c>
      <c r="C25" s="34" t="s">
        <v>118</v>
      </c>
      <c r="D25" s="143">
        <v>3</v>
      </c>
      <c r="E25" s="143">
        <v>1</v>
      </c>
      <c r="F25" s="143">
        <v>4</v>
      </c>
      <c r="G25" s="143">
        <v>10</v>
      </c>
      <c r="H25" s="143">
        <v>1</v>
      </c>
      <c r="I25" s="171">
        <v>0.83361405115384624</v>
      </c>
      <c r="J25" s="33" t="s">
        <v>34</v>
      </c>
      <c r="K25" s="33" t="s">
        <v>27</v>
      </c>
      <c r="L25" s="33" t="s">
        <v>35</v>
      </c>
      <c r="M25" s="35" t="s">
        <v>119</v>
      </c>
      <c r="N25" s="34" t="s">
        <v>120</v>
      </c>
      <c r="O25" s="34" t="s">
        <v>121</v>
      </c>
      <c r="P25" s="33"/>
      <c r="Q25" s="33"/>
      <c r="R25" s="134" t="s">
        <v>692</v>
      </c>
    </row>
    <row r="26" spans="1:18" s="26" customFormat="1" x14ac:dyDescent="0.25">
      <c r="A26" s="33" t="s">
        <v>59</v>
      </c>
      <c r="B26" s="33" t="s">
        <v>600</v>
      </c>
      <c r="C26" s="34" t="s">
        <v>60</v>
      </c>
      <c r="D26" s="143">
        <v>1</v>
      </c>
      <c r="E26" s="143">
        <v>2</v>
      </c>
      <c r="F26" s="143">
        <v>3</v>
      </c>
      <c r="G26" s="143">
        <v>6</v>
      </c>
      <c r="H26" s="143">
        <v>-3</v>
      </c>
      <c r="I26" s="171">
        <v>0.3711877332222222</v>
      </c>
      <c r="J26" s="33" t="s">
        <v>34</v>
      </c>
      <c r="K26" s="33" t="s">
        <v>61</v>
      </c>
      <c r="L26" s="33" t="s">
        <v>62</v>
      </c>
      <c r="M26" s="35" t="s">
        <v>63</v>
      </c>
      <c r="N26" s="34" t="s">
        <v>64</v>
      </c>
      <c r="O26" s="34" t="s">
        <v>52</v>
      </c>
      <c r="P26" s="33"/>
      <c r="Q26" s="33"/>
      <c r="R26" s="134" t="s">
        <v>704</v>
      </c>
    </row>
    <row r="27" spans="1:18" s="26" customFormat="1" x14ac:dyDescent="0.25">
      <c r="A27" s="36" t="s">
        <v>168</v>
      </c>
      <c r="B27" s="36" t="s">
        <v>602</v>
      </c>
      <c r="C27" s="37" t="s">
        <v>169</v>
      </c>
      <c r="D27" s="143"/>
      <c r="E27" s="143"/>
      <c r="F27" s="143"/>
      <c r="G27" s="143"/>
      <c r="H27" s="143"/>
      <c r="I27" s="171"/>
      <c r="J27" s="36" t="s">
        <v>41</v>
      </c>
      <c r="K27" s="36" t="s">
        <v>27</v>
      </c>
      <c r="L27" s="36" t="s">
        <v>75</v>
      </c>
      <c r="M27" s="38" t="s">
        <v>170</v>
      </c>
      <c r="N27" s="37" t="s">
        <v>171</v>
      </c>
      <c r="O27" s="37" t="s">
        <v>121</v>
      </c>
      <c r="P27" s="36"/>
      <c r="Q27" s="36" t="s">
        <v>717</v>
      </c>
      <c r="R27" s="134" t="s">
        <v>939</v>
      </c>
    </row>
    <row r="28" spans="1:18" s="26" customFormat="1" x14ac:dyDescent="0.25">
      <c r="A28" s="33" t="s">
        <v>163</v>
      </c>
      <c r="B28" s="33" t="s">
        <v>602</v>
      </c>
      <c r="C28" s="34" t="s">
        <v>164</v>
      </c>
      <c r="D28" s="199" t="s">
        <v>984</v>
      </c>
      <c r="E28" s="143"/>
      <c r="F28" s="143"/>
      <c r="G28" s="143"/>
      <c r="H28" s="143"/>
      <c r="I28" s="171"/>
      <c r="J28" s="33" t="s">
        <v>101</v>
      </c>
      <c r="K28" s="33" t="s">
        <v>48</v>
      </c>
      <c r="L28" s="33" t="s">
        <v>20</v>
      </c>
      <c r="M28" s="35" t="s">
        <v>165</v>
      </c>
      <c r="N28" s="34" t="s">
        <v>166</v>
      </c>
      <c r="O28" s="34" t="s">
        <v>167</v>
      </c>
      <c r="P28" s="33"/>
      <c r="Q28" s="33"/>
      <c r="R28" s="134" t="s">
        <v>936</v>
      </c>
    </row>
    <row r="29" spans="1:18" s="26" customFormat="1" x14ac:dyDescent="0.25">
      <c r="A29" s="33" t="s">
        <v>122</v>
      </c>
      <c r="B29" s="33" t="s">
        <v>601</v>
      </c>
      <c r="C29" s="34" t="s">
        <v>123</v>
      </c>
      <c r="D29" s="143"/>
      <c r="E29" s="143"/>
      <c r="F29" s="143"/>
      <c r="G29" s="143"/>
      <c r="H29" s="143"/>
      <c r="I29" s="171"/>
      <c r="J29" s="33" t="s">
        <v>101</v>
      </c>
      <c r="K29" s="33" t="s">
        <v>74</v>
      </c>
      <c r="L29" s="33" t="s">
        <v>82</v>
      </c>
      <c r="M29" s="35" t="s">
        <v>124</v>
      </c>
      <c r="N29" s="34" t="s">
        <v>37</v>
      </c>
      <c r="O29" s="34" t="s">
        <v>121</v>
      </c>
      <c r="P29" s="33"/>
      <c r="Q29" s="33"/>
      <c r="R29" s="134" t="s">
        <v>940</v>
      </c>
    </row>
    <row r="30" spans="1:18" s="26" customFormat="1" x14ac:dyDescent="0.25">
      <c r="A30" s="33"/>
      <c r="B30" s="33"/>
      <c r="C30" s="34"/>
      <c r="D30" s="42"/>
      <c r="E30" s="42"/>
      <c r="F30" s="42"/>
      <c r="G30" s="42"/>
      <c r="H30" s="42"/>
      <c r="I30" s="33"/>
      <c r="J30" s="33"/>
      <c r="K30" s="33"/>
      <c r="L30" s="33"/>
      <c r="M30" s="41"/>
      <c r="N30" s="34"/>
      <c r="O30" s="34"/>
      <c r="P30" s="33"/>
      <c r="Q30" s="33"/>
      <c r="R30" s="134"/>
    </row>
    <row r="31" spans="1:18" s="26" customFormat="1" x14ac:dyDescent="0.25">
      <c r="A31" s="233"/>
      <c r="B31" s="233"/>
      <c r="C31" s="40" t="s">
        <v>784</v>
      </c>
      <c r="D31" s="232"/>
      <c r="E31" s="234"/>
      <c r="F31" s="234"/>
      <c r="G31" s="234"/>
      <c r="H31" s="234"/>
      <c r="I31" s="233"/>
      <c r="J31" s="34"/>
      <c r="K31" s="34"/>
      <c r="L31" s="94"/>
      <c r="M31" s="93"/>
      <c r="N31" s="94"/>
      <c r="O31" s="95"/>
      <c r="P31" s="39"/>
      <c r="Q31" s="39"/>
      <c r="R31" s="134"/>
    </row>
  </sheetData>
  <phoneticPr fontId="53" type="noConversion"/>
  <conditionalFormatting sqref="A1:C1 I1 K1:P1">
    <cfRule type="cellIs" dxfId="33" priority="25" operator="equal">
      <formula>0</formula>
    </cfRule>
  </conditionalFormatting>
  <conditionalFormatting sqref="D2:D29">
    <cfRule type="cellIs" dxfId="32" priority="13" stopIfTrue="1" operator="equal">
      <formula>0</formula>
    </cfRule>
    <cfRule type="colorScale" priority="14">
      <colorScale>
        <cfvo type="min"/>
        <cfvo type="max"/>
        <color rgb="FFFCFCFF"/>
        <color rgb="FFFFCD00"/>
      </colorScale>
    </cfRule>
    <cfRule type="colorScale" priority="15">
      <colorScale>
        <cfvo type="min"/>
        <cfvo type="max"/>
        <color theme="0"/>
        <color rgb="FFFFEF9C"/>
      </colorScale>
    </cfRule>
  </conditionalFormatting>
  <conditionalFormatting sqref="D1:H1">
    <cfRule type="cellIs" dxfId="31" priority="193" operator="equal">
      <formula>0</formula>
    </cfRule>
    <cfRule type="colorScale" priority="194">
      <colorScale>
        <cfvo type="min"/>
        <cfvo type="max"/>
        <color rgb="FFFCFCFF"/>
        <color rgb="FF63BE7B"/>
      </colorScale>
    </cfRule>
  </conditionalFormatting>
  <conditionalFormatting sqref="E2:E29">
    <cfRule type="cellIs" dxfId="30" priority="10" stopIfTrue="1" operator="equal">
      <formula>0</formula>
    </cfRule>
    <cfRule type="colorScale" priority="11">
      <colorScale>
        <cfvo type="min"/>
        <cfvo type="max"/>
        <color rgb="FFFCFCFF"/>
        <color rgb="FFFFCD00"/>
      </colorScale>
    </cfRule>
    <cfRule type="colorScale" priority="12">
      <colorScale>
        <cfvo type="min"/>
        <cfvo type="max"/>
        <color theme="0"/>
        <color rgb="FFFFEF9C"/>
      </colorScale>
    </cfRule>
  </conditionalFormatting>
  <conditionalFormatting sqref="F2:F29">
    <cfRule type="cellIs" dxfId="29" priority="7" stopIfTrue="1" operator="equal">
      <formula>0</formula>
    </cfRule>
    <cfRule type="colorScale" priority="8">
      <colorScale>
        <cfvo type="min"/>
        <cfvo type="max"/>
        <color rgb="FFFCFCFF"/>
        <color rgb="FFFFCD00"/>
      </colorScale>
    </cfRule>
    <cfRule type="colorScale" priority="9">
      <colorScale>
        <cfvo type="min"/>
        <cfvo type="max"/>
        <color theme="0"/>
        <color rgb="FFFFEF9C"/>
      </colorScale>
    </cfRule>
  </conditionalFormatting>
  <conditionalFormatting sqref="G2:G29">
    <cfRule type="cellIs" dxfId="28" priority="4" stopIfTrue="1" operator="equal">
      <formula>0</formula>
    </cfRule>
    <cfRule type="colorScale" priority="5">
      <colorScale>
        <cfvo type="min"/>
        <cfvo type="max"/>
        <color rgb="FFFCFCFF"/>
        <color rgb="FFFFCD00"/>
      </colorScale>
    </cfRule>
    <cfRule type="colorScale" priority="6">
      <colorScale>
        <cfvo type="min"/>
        <cfvo type="max"/>
        <color theme="0"/>
        <color rgb="FFFFEF9C"/>
      </colorScale>
    </cfRule>
  </conditionalFormatting>
  <conditionalFormatting sqref="H2:H29">
    <cfRule type="cellIs" dxfId="27" priority="1" stopIfTrue="1" operator="equal">
      <formula>0</formula>
    </cfRule>
    <cfRule type="colorScale" priority="2">
      <colorScale>
        <cfvo type="min"/>
        <cfvo type="max"/>
        <color rgb="FFFCFCFF"/>
        <color rgb="FFFFCD00"/>
      </colorScale>
    </cfRule>
    <cfRule type="colorScale" priority="3">
      <colorScale>
        <cfvo type="min"/>
        <cfvo type="max"/>
        <color theme="0"/>
        <color rgb="FFFFEF9C"/>
      </colorScale>
    </cfRule>
  </conditionalFormatting>
  <conditionalFormatting sqref="I2:I29">
    <cfRule type="cellIs" dxfId="26" priority="16" stopIfTrue="1" operator="equal">
      <formula>0</formula>
    </cfRule>
    <cfRule type="colorScale" priority="17">
      <colorScale>
        <cfvo type="min"/>
        <cfvo type="max"/>
        <color rgb="FFFCFCFF"/>
        <color rgb="FFFFCD00"/>
      </colorScale>
    </cfRule>
    <cfRule type="colorScale" priority="18">
      <colorScale>
        <cfvo type="min"/>
        <cfvo type="max"/>
        <color theme="0"/>
        <color rgb="FFFFEF9C"/>
      </colorScale>
    </cfRule>
  </conditionalFormatting>
  <conditionalFormatting sqref="J1">
    <cfRule type="cellIs" dxfId="25" priority="19" operator="equal">
      <formula>0</formula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K1:P1 I1 A1:C1">
    <cfRule type="colorScale" priority="197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4CF4-185B-4DE4-BFA1-551FE8A2DA48}">
  <dimension ref="A1:F26"/>
  <sheetViews>
    <sheetView workbookViewId="0">
      <selection sqref="A1:F26"/>
    </sheetView>
  </sheetViews>
  <sheetFormatPr defaultRowHeight="15" x14ac:dyDescent="0.25"/>
  <cols>
    <col min="1" max="1" width="22.5703125" bestFit="1" customWidth="1"/>
    <col min="2" max="2" width="4.7109375" bestFit="1" customWidth="1"/>
    <col min="3" max="3" width="4.5703125" bestFit="1" customWidth="1"/>
    <col min="4" max="4" width="6.5703125" bestFit="1" customWidth="1"/>
    <col min="5" max="5" width="6.85546875" bestFit="1" customWidth="1"/>
    <col min="6" max="6" width="5.85546875" bestFit="1" customWidth="1"/>
  </cols>
  <sheetData>
    <row r="1" spans="1:6" x14ac:dyDescent="0.25">
      <c r="A1" t="s">
        <v>941</v>
      </c>
      <c r="B1" t="s">
        <v>602</v>
      </c>
      <c r="C1" t="s">
        <v>778</v>
      </c>
      <c r="D1" t="s">
        <v>904</v>
      </c>
      <c r="E1" t="s">
        <v>779</v>
      </c>
      <c r="F1" t="s">
        <v>783</v>
      </c>
    </row>
    <row r="2" spans="1:6" x14ac:dyDescent="0.25">
      <c r="A2" t="s">
        <v>924</v>
      </c>
      <c r="B2">
        <v>0</v>
      </c>
      <c r="C2">
        <v>0</v>
      </c>
      <c r="D2">
        <v>0</v>
      </c>
      <c r="E2">
        <v>4</v>
      </c>
      <c r="F2">
        <v>0</v>
      </c>
    </row>
    <row r="3" spans="1:6" x14ac:dyDescent="0.25">
      <c r="A3" t="s">
        <v>905</v>
      </c>
      <c r="B3">
        <v>11</v>
      </c>
      <c r="C3">
        <v>4</v>
      </c>
      <c r="D3">
        <v>15</v>
      </c>
      <c r="E3">
        <v>34</v>
      </c>
      <c r="F3">
        <v>5</v>
      </c>
    </row>
    <row r="4" spans="1:6" x14ac:dyDescent="0.25">
      <c r="A4" t="s">
        <v>928</v>
      </c>
      <c r="B4">
        <v>0</v>
      </c>
      <c r="C4">
        <v>0</v>
      </c>
      <c r="D4">
        <v>0</v>
      </c>
      <c r="E4">
        <v>2</v>
      </c>
      <c r="F4">
        <v>0</v>
      </c>
    </row>
    <row r="5" spans="1:6" x14ac:dyDescent="0.25">
      <c r="A5" t="s">
        <v>921</v>
      </c>
      <c r="B5">
        <v>0</v>
      </c>
      <c r="C5">
        <v>2</v>
      </c>
      <c r="D5">
        <v>2</v>
      </c>
      <c r="E5">
        <v>4</v>
      </c>
      <c r="F5">
        <v>-5</v>
      </c>
    </row>
    <row r="6" spans="1:6" x14ac:dyDescent="0.25">
      <c r="A6" t="s">
        <v>925</v>
      </c>
      <c r="B6">
        <v>0</v>
      </c>
      <c r="C6">
        <v>0</v>
      </c>
      <c r="D6">
        <v>0</v>
      </c>
      <c r="E6">
        <v>9</v>
      </c>
      <c r="F6">
        <v>-10</v>
      </c>
    </row>
    <row r="7" spans="1:6" x14ac:dyDescent="0.25">
      <c r="A7" t="s">
        <v>919</v>
      </c>
      <c r="B7">
        <v>1</v>
      </c>
      <c r="C7">
        <v>1</v>
      </c>
      <c r="D7">
        <v>2</v>
      </c>
      <c r="E7">
        <v>2</v>
      </c>
      <c r="F7">
        <v>-2</v>
      </c>
    </row>
    <row r="8" spans="1:6" x14ac:dyDescent="0.25">
      <c r="A8" t="s">
        <v>917</v>
      </c>
      <c r="B8">
        <v>1</v>
      </c>
      <c r="C8">
        <v>2</v>
      </c>
      <c r="D8">
        <v>3</v>
      </c>
      <c r="E8">
        <v>6</v>
      </c>
      <c r="F8">
        <v>-9</v>
      </c>
    </row>
    <row r="9" spans="1:6" x14ac:dyDescent="0.25">
      <c r="A9" t="s">
        <v>923</v>
      </c>
      <c r="B9">
        <v>0</v>
      </c>
      <c r="C9">
        <v>1</v>
      </c>
      <c r="D9">
        <v>1</v>
      </c>
      <c r="E9">
        <v>2</v>
      </c>
      <c r="F9">
        <v>0</v>
      </c>
    </row>
    <row r="10" spans="1:6" x14ac:dyDescent="0.25">
      <c r="A10" t="s">
        <v>915</v>
      </c>
      <c r="B10">
        <v>3</v>
      </c>
      <c r="C10">
        <v>1</v>
      </c>
      <c r="D10">
        <v>4</v>
      </c>
      <c r="E10">
        <v>10</v>
      </c>
      <c r="F10">
        <v>1</v>
      </c>
    </row>
    <row r="11" spans="1:6" x14ac:dyDescent="0.25">
      <c r="A11" t="s">
        <v>922</v>
      </c>
      <c r="B11">
        <v>0</v>
      </c>
      <c r="C11">
        <v>1</v>
      </c>
      <c r="D11">
        <v>1</v>
      </c>
      <c r="E11">
        <v>8</v>
      </c>
      <c r="F11">
        <v>-4</v>
      </c>
    </row>
    <row r="12" spans="1:6" x14ac:dyDescent="0.25">
      <c r="A12" t="s">
        <v>911</v>
      </c>
      <c r="B12">
        <v>1</v>
      </c>
      <c r="C12">
        <v>5</v>
      </c>
      <c r="D12">
        <v>6</v>
      </c>
      <c r="E12">
        <v>4</v>
      </c>
      <c r="F12">
        <v>4</v>
      </c>
    </row>
    <row r="13" spans="1:6" x14ac:dyDescent="0.25">
      <c r="A13" t="s">
        <v>929</v>
      </c>
      <c r="B13">
        <v>0</v>
      </c>
      <c r="C13">
        <v>0</v>
      </c>
      <c r="D13">
        <v>0</v>
      </c>
      <c r="E13">
        <v>0</v>
      </c>
      <c r="F13">
        <v>-3</v>
      </c>
    </row>
    <row r="14" spans="1:6" x14ac:dyDescent="0.25">
      <c r="A14" t="s">
        <v>913</v>
      </c>
      <c r="B14">
        <v>1</v>
      </c>
      <c r="C14">
        <v>4</v>
      </c>
      <c r="D14">
        <v>5</v>
      </c>
      <c r="E14">
        <v>2</v>
      </c>
      <c r="F14">
        <v>2</v>
      </c>
    </row>
    <row r="15" spans="1:6" x14ac:dyDescent="0.25">
      <c r="A15" t="s">
        <v>908</v>
      </c>
      <c r="B15">
        <v>7</v>
      </c>
      <c r="C15">
        <v>2</v>
      </c>
      <c r="D15">
        <v>9</v>
      </c>
      <c r="E15">
        <v>12</v>
      </c>
      <c r="F15">
        <v>2</v>
      </c>
    </row>
    <row r="16" spans="1:6" x14ac:dyDescent="0.25">
      <c r="A16" t="s">
        <v>910</v>
      </c>
      <c r="B16">
        <v>4</v>
      </c>
      <c r="C16">
        <v>2</v>
      </c>
      <c r="D16">
        <v>6</v>
      </c>
      <c r="E16">
        <v>6</v>
      </c>
      <c r="F16">
        <v>-9</v>
      </c>
    </row>
    <row r="17" spans="1:6" x14ac:dyDescent="0.25">
      <c r="A17" t="s">
        <v>926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907</v>
      </c>
      <c r="B18">
        <v>1</v>
      </c>
      <c r="C18">
        <v>10</v>
      </c>
      <c r="D18">
        <v>11</v>
      </c>
      <c r="E18">
        <v>2</v>
      </c>
      <c r="F18">
        <v>0</v>
      </c>
    </row>
    <row r="19" spans="1:6" x14ac:dyDescent="0.25">
      <c r="A19" t="s">
        <v>920</v>
      </c>
      <c r="B19">
        <v>1</v>
      </c>
      <c r="C19">
        <v>1</v>
      </c>
      <c r="D19">
        <v>2</v>
      </c>
      <c r="E19">
        <v>8</v>
      </c>
      <c r="F19">
        <v>-2</v>
      </c>
    </row>
    <row r="20" spans="1:6" x14ac:dyDescent="0.25">
      <c r="A20" t="s">
        <v>916</v>
      </c>
      <c r="B20">
        <v>2</v>
      </c>
      <c r="C20">
        <v>1</v>
      </c>
      <c r="D20">
        <v>3</v>
      </c>
      <c r="E20">
        <v>14</v>
      </c>
      <c r="F20">
        <v>-10</v>
      </c>
    </row>
    <row r="21" spans="1:6" x14ac:dyDescent="0.25">
      <c r="A21" t="s">
        <v>927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909</v>
      </c>
      <c r="B22">
        <v>1</v>
      </c>
      <c r="C22">
        <v>6</v>
      </c>
      <c r="D22">
        <v>7</v>
      </c>
      <c r="E22">
        <v>12</v>
      </c>
      <c r="F22">
        <v>-5</v>
      </c>
    </row>
    <row r="23" spans="1:6" x14ac:dyDescent="0.25">
      <c r="A23" t="s">
        <v>906</v>
      </c>
      <c r="B23">
        <v>1</v>
      </c>
      <c r="C23">
        <v>14</v>
      </c>
      <c r="D23">
        <v>15</v>
      </c>
      <c r="E23">
        <v>6</v>
      </c>
      <c r="F23">
        <v>-4</v>
      </c>
    </row>
    <row r="24" spans="1:6" x14ac:dyDescent="0.25">
      <c r="A24" t="s">
        <v>918</v>
      </c>
      <c r="B24">
        <v>1</v>
      </c>
      <c r="C24">
        <v>2</v>
      </c>
      <c r="D24">
        <v>3</v>
      </c>
      <c r="E24">
        <v>6</v>
      </c>
      <c r="F24">
        <v>-3</v>
      </c>
    </row>
    <row r="25" spans="1:6" x14ac:dyDescent="0.25">
      <c r="A25" t="s">
        <v>912</v>
      </c>
      <c r="B25">
        <v>2</v>
      </c>
      <c r="C25">
        <v>4</v>
      </c>
      <c r="D25">
        <v>6</v>
      </c>
      <c r="E25">
        <v>2</v>
      </c>
      <c r="F25">
        <v>-5</v>
      </c>
    </row>
    <row r="26" spans="1:6" x14ac:dyDescent="0.25">
      <c r="A26" t="s">
        <v>914</v>
      </c>
      <c r="B26">
        <v>2</v>
      </c>
      <c r="C26">
        <v>2</v>
      </c>
      <c r="D26">
        <v>4</v>
      </c>
      <c r="E26">
        <v>16</v>
      </c>
      <c r="F2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sheetPr>
    <pageSetUpPr fitToPage="1"/>
  </sheetPr>
  <dimension ref="A1:K23"/>
  <sheetViews>
    <sheetView workbookViewId="0">
      <selection activeCell="A2" sqref="A2:H23"/>
    </sheetView>
  </sheetViews>
  <sheetFormatPr defaultRowHeight="15" x14ac:dyDescent="0.25"/>
  <cols>
    <col min="1" max="1" width="12" customWidth="1"/>
    <col min="2" max="2" width="4" style="4" bestFit="1" customWidth="1"/>
    <col min="3" max="3" width="34.85546875" style="49" bestFit="1" customWidth="1"/>
    <col min="4" max="4" width="4.5703125" style="47" bestFit="1" customWidth="1"/>
    <col min="5" max="5" width="3" style="48" bestFit="1" customWidth="1"/>
    <col min="6" max="6" width="2.42578125" style="48" bestFit="1" customWidth="1"/>
    <col min="7" max="7" width="3" style="48" bestFit="1" customWidth="1"/>
    <col min="8" max="8" width="5.28515625" style="48" bestFit="1" customWidth="1"/>
  </cols>
  <sheetData>
    <row r="1" spans="1:11" ht="17.25" x14ac:dyDescent="0.35">
      <c r="A1" s="8"/>
    </row>
    <row r="2" spans="1:11" ht="38.25" x14ac:dyDescent="0.7">
      <c r="A2" s="237" t="s">
        <v>966</v>
      </c>
      <c r="B2" s="237"/>
      <c r="C2" s="237"/>
      <c r="D2" s="237"/>
      <c r="E2" s="237"/>
      <c r="F2" s="237"/>
      <c r="G2" s="237"/>
      <c r="H2" s="237"/>
      <c r="K2" s="44" t="s">
        <v>788</v>
      </c>
    </row>
    <row r="3" spans="1:11" ht="22.5" x14ac:dyDescent="0.4">
      <c r="A3" s="209" t="s">
        <v>723</v>
      </c>
      <c r="B3" s="210"/>
      <c r="C3" s="211"/>
      <c r="D3" s="212"/>
      <c r="E3" s="213"/>
      <c r="F3" s="213"/>
      <c r="G3" s="213"/>
      <c r="H3" s="213"/>
    </row>
    <row r="4" spans="1:11" ht="22.5" x14ac:dyDescent="0.25">
      <c r="A4" s="175" t="s">
        <v>724</v>
      </c>
      <c r="B4" s="176"/>
      <c r="C4" s="175" t="s">
        <v>774</v>
      </c>
      <c r="D4" s="178" t="s">
        <v>605</v>
      </c>
      <c r="E4" s="176" t="s">
        <v>17</v>
      </c>
      <c r="F4" s="176" t="s">
        <v>802</v>
      </c>
      <c r="G4" s="176">
        <v>4</v>
      </c>
      <c r="H4" s="176" t="s">
        <v>752</v>
      </c>
    </row>
    <row r="5" spans="1:11" ht="22.5" x14ac:dyDescent="0.25">
      <c r="A5" s="175" t="s">
        <v>726</v>
      </c>
      <c r="B5" s="176"/>
      <c r="C5" s="175" t="s">
        <v>774</v>
      </c>
      <c r="D5" s="178" t="s">
        <v>604</v>
      </c>
      <c r="E5" s="176" t="s">
        <v>53</v>
      </c>
      <c r="F5" s="176" t="s">
        <v>802</v>
      </c>
      <c r="G5" s="176">
        <v>5</v>
      </c>
      <c r="H5" s="176"/>
    </row>
    <row r="6" spans="1:11" ht="22.5" x14ac:dyDescent="0.25">
      <c r="A6" s="175" t="s">
        <v>727</v>
      </c>
      <c r="B6" s="176" t="s">
        <v>753</v>
      </c>
      <c r="C6" s="175" t="s">
        <v>775</v>
      </c>
      <c r="D6" s="178" t="s">
        <v>604</v>
      </c>
      <c r="E6" s="176" t="s">
        <v>9</v>
      </c>
      <c r="F6" s="176" t="s">
        <v>802</v>
      </c>
      <c r="G6" s="176">
        <v>6</v>
      </c>
      <c r="H6" s="176"/>
    </row>
    <row r="7" spans="1:11" ht="22.5" x14ac:dyDescent="0.25">
      <c r="A7" s="175" t="s">
        <v>729</v>
      </c>
      <c r="B7" s="176"/>
      <c r="C7" s="175" t="s">
        <v>775</v>
      </c>
      <c r="D7" s="178" t="s">
        <v>603</v>
      </c>
      <c r="E7" s="176" t="s">
        <v>46</v>
      </c>
      <c r="F7" s="176" t="s">
        <v>802</v>
      </c>
      <c r="G7" s="176">
        <v>3</v>
      </c>
      <c r="H7" s="176" t="s">
        <v>752</v>
      </c>
    </row>
    <row r="8" spans="1:11" ht="22.5" x14ac:dyDescent="0.25">
      <c r="A8" s="175" t="s">
        <v>732</v>
      </c>
      <c r="B8" s="176"/>
      <c r="C8" s="175" t="s">
        <v>776</v>
      </c>
      <c r="D8" s="178" t="s">
        <v>605</v>
      </c>
      <c r="E8" s="176" t="s">
        <v>142</v>
      </c>
      <c r="F8" s="176" t="s">
        <v>802</v>
      </c>
      <c r="G8" s="176">
        <v>0</v>
      </c>
      <c r="H8" s="176"/>
    </row>
    <row r="9" spans="1:11" ht="22.5" x14ac:dyDescent="0.25">
      <c r="A9" s="175" t="s">
        <v>735</v>
      </c>
      <c r="B9" s="176" t="s">
        <v>753</v>
      </c>
      <c r="C9" s="175" t="s">
        <v>208</v>
      </c>
      <c r="D9" s="178" t="s">
        <v>605</v>
      </c>
      <c r="E9" s="176" t="s">
        <v>53</v>
      </c>
      <c r="F9" s="176" t="s">
        <v>802</v>
      </c>
      <c r="G9" s="176">
        <v>1</v>
      </c>
      <c r="H9" s="176" t="s">
        <v>752</v>
      </c>
    </row>
    <row r="10" spans="1:11" ht="22.5" x14ac:dyDescent="0.25">
      <c r="A10" s="175" t="s">
        <v>770</v>
      </c>
      <c r="B10" s="176" t="s">
        <v>753</v>
      </c>
      <c r="C10" s="175" t="s">
        <v>208</v>
      </c>
      <c r="D10" s="178" t="s">
        <v>604</v>
      </c>
      <c r="E10" s="176" t="s">
        <v>172</v>
      </c>
      <c r="F10" s="176" t="s">
        <v>802</v>
      </c>
      <c r="G10" s="176">
        <v>4</v>
      </c>
      <c r="H10" s="176"/>
    </row>
    <row r="11" spans="1:11" s="104" customFormat="1" ht="22.5" x14ac:dyDescent="0.25">
      <c r="A11" s="214" t="s">
        <v>736</v>
      </c>
      <c r="B11" s="215"/>
      <c r="C11" s="214"/>
      <c r="D11" s="215"/>
      <c r="E11" s="215"/>
      <c r="F11" s="215"/>
      <c r="G11" s="215"/>
      <c r="H11" s="215"/>
    </row>
    <row r="12" spans="1:11" ht="22.5" x14ac:dyDescent="0.25">
      <c r="A12" s="175" t="s">
        <v>737</v>
      </c>
      <c r="B12" s="176"/>
      <c r="C12" s="175" t="s">
        <v>769</v>
      </c>
      <c r="D12" s="178" t="s">
        <v>604</v>
      </c>
      <c r="E12" s="176" t="s">
        <v>53</v>
      </c>
      <c r="F12" s="176" t="s">
        <v>802</v>
      </c>
      <c r="G12" s="176">
        <v>5</v>
      </c>
      <c r="H12" s="176"/>
    </row>
    <row r="13" spans="1:11" ht="22.5" x14ac:dyDescent="0.25">
      <c r="A13" s="175" t="s">
        <v>738</v>
      </c>
      <c r="B13" s="176"/>
      <c r="C13" s="175" t="s">
        <v>769</v>
      </c>
      <c r="D13" s="178" t="s">
        <v>605</v>
      </c>
      <c r="E13" s="176" t="s">
        <v>53</v>
      </c>
      <c r="F13" s="176" t="s">
        <v>802</v>
      </c>
      <c r="G13" s="176">
        <v>1</v>
      </c>
      <c r="H13" s="176" t="s">
        <v>752</v>
      </c>
    </row>
    <row r="14" spans="1:11" ht="22.5" x14ac:dyDescent="0.25">
      <c r="A14" s="175" t="s">
        <v>739</v>
      </c>
      <c r="B14" s="176"/>
      <c r="C14" s="175" t="s">
        <v>633</v>
      </c>
      <c r="D14" s="178" t="s">
        <v>604</v>
      </c>
      <c r="E14" s="176" t="s">
        <v>53</v>
      </c>
      <c r="F14" s="176" t="s">
        <v>802</v>
      </c>
      <c r="G14" s="176">
        <v>6</v>
      </c>
      <c r="H14" s="176"/>
    </row>
    <row r="15" spans="1:11" ht="22.5" x14ac:dyDescent="0.25">
      <c r="A15" s="175" t="s">
        <v>741</v>
      </c>
      <c r="B15" s="176"/>
      <c r="C15" s="175" t="s">
        <v>633</v>
      </c>
      <c r="D15" s="178" t="s">
        <v>604</v>
      </c>
      <c r="E15" s="176" t="s">
        <v>53</v>
      </c>
      <c r="F15" s="176" t="s">
        <v>802</v>
      </c>
      <c r="G15" s="176">
        <v>3</v>
      </c>
      <c r="H15" s="176" t="s">
        <v>752</v>
      </c>
    </row>
    <row r="16" spans="1:11" ht="22.5" x14ac:dyDescent="0.25">
      <c r="A16" s="175" t="s">
        <v>742</v>
      </c>
      <c r="B16" s="176" t="s">
        <v>753</v>
      </c>
      <c r="C16" s="175" t="s">
        <v>189</v>
      </c>
      <c r="D16" s="178" t="s">
        <v>605</v>
      </c>
      <c r="E16" s="176" t="s">
        <v>46</v>
      </c>
      <c r="F16" s="176" t="s">
        <v>802</v>
      </c>
      <c r="G16" s="176">
        <v>2</v>
      </c>
      <c r="H16" s="176" t="s">
        <v>752</v>
      </c>
    </row>
    <row r="17" spans="1:8" ht="22.5" x14ac:dyDescent="0.25">
      <c r="A17" s="175" t="s">
        <v>743</v>
      </c>
      <c r="B17" s="176" t="s">
        <v>753</v>
      </c>
      <c r="C17" s="175" t="s">
        <v>189</v>
      </c>
      <c r="D17" s="178" t="s">
        <v>604</v>
      </c>
      <c r="E17" s="176" t="s">
        <v>53</v>
      </c>
      <c r="F17" s="176" t="s">
        <v>802</v>
      </c>
      <c r="G17" s="176">
        <v>3</v>
      </c>
      <c r="H17" s="176"/>
    </row>
    <row r="18" spans="1:8" s="104" customFormat="1" ht="22.5" x14ac:dyDescent="0.25">
      <c r="A18" s="214" t="s">
        <v>747</v>
      </c>
      <c r="B18" s="215"/>
      <c r="C18" s="214"/>
      <c r="D18" s="215"/>
      <c r="E18" s="215"/>
      <c r="F18" s="215"/>
      <c r="G18" s="215"/>
      <c r="H18" s="215"/>
    </row>
    <row r="19" spans="1:8" ht="22.5" x14ac:dyDescent="0.25">
      <c r="A19" s="175" t="s">
        <v>750</v>
      </c>
      <c r="B19" s="176"/>
      <c r="C19" s="175" t="s">
        <v>683</v>
      </c>
      <c r="D19" s="178" t="s">
        <v>605</v>
      </c>
      <c r="E19" s="176" t="s">
        <v>17</v>
      </c>
      <c r="F19" s="176" t="s">
        <v>802</v>
      </c>
      <c r="G19" s="176">
        <v>2</v>
      </c>
      <c r="H19" s="176"/>
    </row>
    <row r="20" spans="1:8" ht="22.5" x14ac:dyDescent="0.25">
      <c r="A20" s="175" t="s">
        <v>751</v>
      </c>
      <c r="B20" s="176"/>
      <c r="C20" s="175" t="s">
        <v>683</v>
      </c>
      <c r="D20" s="178" t="s">
        <v>604</v>
      </c>
      <c r="E20" s="176" t="s">
        <v>172</v>
      </c>
      <c r="F20" s="176" t="s">
        <v>802</v>
      </c>
      <c r="G20" s="176">
        <v>7</v>
      </c>
      <c r="H20" s="176"/>
    </row>
    <row r="21" spans="1:8" ht="22.5" x14ac:dyDescent="0.25">
      <c r="A21" s="175" t="s">
        <v>748</v>
      </c>
      <c r="B21" s="176" t="s">
        <v>753</v>
      </c>
      <c r="C21" s="175" t="s">
        <v>205</v>
      </c>
      <c r="D21" s="178" t="s">
        <v>604</v>
      </c>
      <c r="E21" s="176" t="s">
        <v>777</v>
      </c>
      <c r="F21" s="176" t="s">
        <v>802</v>
      </c>
      <c r="G21" s="176">
        <v>1</v>
      </c>
      <c r="H21" s="176"/>
    </row>
    <row r="22" spans="1:8" ht="22.5" x14ac:dyDescent="0.25">
      <c r="A22" s="216" t="s">
        <v>749</v>
      </c>
      <c r="B22" s="176" t="s">
        <v>753</v>
      </c>
      <c r="C22" s="175" t="s">
        <v>205</v>
      </c>
      <c r="D22" s="178" t="s">
        <v>604</v>
      </c>
      <c r="E22" s="176" t="s">
        <v>46</v>
      </c>
      <c r="F22" s="176" t="s">
        <v>802</v>
      </c>
      <c r="G22" s="176">
        <v>4</v>
      </c>
      <c r="H22" s="176"/>
    </row>
    <row r="23" spans="1:8" ht="22.5" x14ac:dyDescent="0.25">
      <c r="A23" s="175" t="s">
        <v>765</v>
      </c>
      <c r="B23" s="176"/>
      <c r="C23" s="175" t="s">
        <v>607</v>
      </c>
      <c r="D23" s="178" t="s">
        <v>604</v>
      </c>
      <c r="E23" s="176">
        <v>1</v>
      </c>
      <c r="F23" s="176" t="s">
        <v>802</v>
      </c>
      <c r="G23" s="176">
        <v>5</v>
      </c>
      <c r="H23" s="176"/>
    </row>
  </sheetData>
  <mergeCells count="1">
    <mergeCell ref="A2:H2"/>
  </mergeCells>
  <pageMargins left="0.7" right="0.7" top="0.75" bottom="0.75" header="0.3" footer="0.3"/>
  <pageSetup paperSize="6" scale="56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sheetPr>
    <pageSetUpPr fitToPage="1"/>
  </sheetPr>
  <dimension ref="A1:AB24"/>
  <sheetViews>
    <sheetView topLeftCell="B1" workbookViewId="0">
      <selection activeCell="B2" sqref="B2:V24"/>
    </sheetView>
  </sheetViews>
  <sheetFormatPr defaultRowHeight="12" x14ac:dyDescent="0.2"/>
  <cols>
    <col min="1" max="1" width="2" style="16" hidden="1" customWidth="1"/>
    <col min="2" max="2" width="18.28515625" style="15" bestFit="1" customWidth="1"/>
    <col min="3" max="3" width="4.42578125" style="16" hidden="1" customWidth="1"/>
    <col min="4" max="19" width="3.85546875" style="17" bestFit="1" customWidth="1"/>
    <col min="20" max="20" width="5.85546875" style="17" bestFit="1" customWidth="1"/>
    <col min="21" max="21" width="6.42578125" style="18" bestFit="1" customWidth="1"/>
    <col min="22" max="22" width="11.42578125" style="18" bestFit="1" customWidth="1"/>
    <col min="23" max="16384" width="9.140625" style="15"/>
  </cols>
  <sheetData>
    <row r="1" spans="1:24" s="43" customFormat="1" ht="15" x14ac:dyDescent="0.3">
      <c r="A1" s="217"/>
      <c r="B1" s="239" t="s">
        <v>949</v>
      </c>
      <c r="C1" s="239"/>
      <c r="D1" s="239"/>
      <c r="E1" s="239"/>
      <c r="F1" s="239"/>
      <c r="G1" s="239"/>
      <c r="H1" s="239"/>
      <c r="I1" s="238"/>
      <c r="J1" s="238"/>
      <c r="K1" s="238"/>
      <c r="L1" s="238"/>
      <c r="M1" s="9"/>
      <c r="N1" s="238"/>
      <c r="O1" s="238"/>
      <c r="P1" s="238" t="s">
        <v>974</v>
      </c>
      <c r="Q1" s="238"/>
      <c r="R1" s="238" t="s">
        <v>957</v>
      </c>
      <c r="S1" s="238"/>
      <c r="T1" s="9" t="s">
        <v>973</v>
      </c>
      <c r="U1" s="9" t="s">
        <v>950</v>
      </c>
      <c r="V1" s="9" t="s">
        <v>959</v>
      </c>
      <c r="W1" s="43" t="s">
        <v>607</v>
      </c>
      <c r="X1" s="43" t="s">
        <v>606</v>
      </c>
    </row>
    <row r="2" spans="1:24" ht="17.25" x14ac:dyDescent="0.35">
      <c r="A2" s="14"/>
      <c r="B2" s="30" t="s">
        <v>684</v>
      </c>
      <c r="C2" s="29"/>
      <c r="D2" s="32">
        <v>-0.15</v>
      </c>
      <c r="E2" s="32">
        <v>0.31</v>
      </c>
      <c r="F2" s="32">
        <v>-0.25060346700000002</v>
      </c>
      <c r="G2" s="32">
        <v>0.65</v>
      </c>
      <c r="H2" s="32">
        <v>0.66</v>
      </c>
      <c r="I2" s="32">
        <v>0.28000000000000003</v>
      </c>
      <c r="J2" s="32">
        <v>0.2</v>
      </c>
      <c r="K2" s="32">
        <v>0.98</v>
      </c>
      <c r="L2" s="32">
        <v>0.1</v>
      </c>
      <c r="M2" s="32">
        <v>0.1</v>
      </c>
      <c r="N2" s="32">
        <v>0.03</v>
      </c>
      <c r="O2" s="32">
        <v>0.56000000000000005</v>
      </c>
      <c r="P2" s="32">
        <v>1.21</v>
      </c>
      <c r="Q2" s="32">
        <v>0.05</v>
      </c>
      <c r="R2" s="32">
        <v>0.5</v>
      </c>
      <c r="S2" s="32">
        <v>-0.100603467</v>
      </c>
      <c r="T2" s="32">
        <v>0</v>
      </c>
      <c r="U2" s="102">
        <f t="shared" ref="U2:U24" si="0">+IF(SUM(O2:S2)=0,0,AVERAGEIF(O2:S2,"&lt;&gt;0"))</f>
        <v>0.44387930660000008</v>
      </c>
      <c r="V2" s="102">
        <f t="shared" ref="V2:V24" si="1">AVERAGEIF(D2:S2,"&lt;&gt;0")</f>
        <v>0.320549566625</v>
      </c>
      <c r="W2" s="15">
        <v>0</v>
      </c>
      <c r="X2" s="15" t="s">
        <v>684</v>
      </c>
    </row>
    <row r="3" spans="1:24" ht="17.25" x14ac:dyDescent="0.35">
      <c r="A3" s="14"/>
      <c r="B3" s="30" t="s">
        <v>685</v>
      </c>
      <c r="C3" s="29"/>
      <c r="D3" s="32">
        <v>2.2124999999999999</v>
      </c>
      <c r="E3" s="32">
        <v>1.03</v>
      </c>
      <c r="F3" s="32">
        <v>0.90500000000000003</v>
      </c>
      <c r="G3" s="32">
        <v>-0.4</v>
      </c>
      <c r="H3" s="32">
        <v>1.5825</v>
      </c>
      <c r="I3" s="32">
        <v>0.33189653299999999</v>
      </c>
      <c r="J3" s="32">
        <v>1.155</v>
      </c>
      <c r="K3" s="32">
        <v>2.2149999999999999</v>
      </c>
      <c r="L3" s="32">
        <v>0.15</v>
      </c>
      <c r="M3" s="32">
        <v>0.149396533</v>
      </c>
      <c r="N3" s="32">
        <v>3.0449999999999999</v>
      </c>
      <c r="O3" s="32">
        <v>1.4624999999999999</v>
      </c>
      <c r="P3" s="32">
        <v>1.3334913319999999</v>
      </c>
      <c r="Q3" s="32">
        <v>0.50849133199999996</v>
      </c>
      <c r="R3" s="32">
        <v>0.8</v>
      </c>
      <c r="S3" s="32">
        <v>1.2825</v>
      </c>
      <c r="T3" s="32">
        <v>0.7</v>
      </c>
      <c r="U3" s="102">
        <f t="shared" si="0"/>
        <v>1.0773965327999999</v>
      </c>
      <c r="V3" s="102">
        <f t="shared" si="1"/>
        <v>1.110204733125</v>
      </c>
      <c r="W3" s="15">
        <v>0.7</v>
      </c>
      <c r="X3" s="15" t="s">
        <v>685</v>
      </c>
    </row>
    <row r="4" spans="1:24" ht="17.25" x14ac:dyDescent="0.35">
      <c r="A4" s="14"/>
      <c r="B4" s="30" t="s">
        <v>686</v>
      </c>
      <c r="C4" s="29"/>
      <c r="D4" s="32">
        <v>-0.37560346700000002</v>
      </c>
      <c r="E4" s="32">
        <v>0</v>
      </c>
      <c r="F4" s="32">
        <v>0.33</v>
      </c>
      <c r="G4" s="32">
        <v>0</v>
      </c>
      <c r="H4" s="32">
        <v>0</v>
      </c>
      <c r="I4" s="32">
        <v>0</v>
      </c>
      <c r="J4" s="32">
        <v>0</v>
      </c>
      <c r="K4" s="32">
        <v>0.375</v>
      </c>
      <c r="L4" s="32">
        <v>0</v>
      </c>
      <c r="M4" s="32">
        <v>0</v>
      </c>
      <c r="N4" s="32">
        <v>0</v>
      </c>
      <c r="O4" s="32">
        <v>0</v>
      </c>
      <c r="P4" s="32">
        <v>0.15</v>
      </c>
      <c r="Q4" s="32">
        <v>0.4</v>
      </c>
      <c r="R4" s="32">
        <v>0</v>
      </c>
      <c r="S4" s="32">
        <v>0</v>
      </c>
      <c r="T4" s="32">
        <v>0</v>
      </c>
      <c r="U4" s="102">
        <f t="shared" si="0"/>
        <v>0.27500000000000002</v>
      </c>
      <c r="V4" s="102">
        <f t="shared" si="1"/>
        <v>0.17587930660000001</v>
      </c>
      <c r="W4" s="15">
        <v>0</v>
      </c>
      <c r="X4" s="15" t="s">
        <v>686</v>
      </c>
    </row>
    <row r="5" spans="1:24" ht="17.25" x14ac:dyDescent="0.35">
      <c r="A5" s="14"/>
      <c r="B5" s="30" t="s">
        <v>687</v>
      </c>
      <c r="C5" s="29"/>
      <c r="D5" s="32">
        <v>0.35</v>
      </c>
      <c r="E5" s="32">
        <v>0.28000000000000003</v>
      </c>
      <c r="F5" s="32">
        <v>0</v>
      </c>
      <c r="G5" s="32">
        <v>0.13</v>
      </c>
      <c r="H5" s="32">
        <v>0.53</v>
      </c>
      <c r="I5" s="32">
        <v>0.8</v>
      </c>
      <c r="J5" s="32">
        <v>-0.75060346700000002</v>
      </c>
      <c r="K5" s="32">
        <v>0</v>
      </c>
      <c r="L5" s="32">
        <v>0</v>
      </c>
      <c r="M5" s="32">
        <v>0.6</v>
      </c>
      <c r="N5" s="32">
        <v>0.209396533</v>
      </c>
      <c r="O5" s="32">
        <v>0.2</v>
      </c>
      <c r="P5" s="32">
        <v>0.3</v>
      </c>
      <c r="Q5" s="32">
        <v>-0.25</v>
      </c>
      <c r="R5" s="32">
        <v>0.23</v>
      </c>
      <c r="S5" s="32">
        <v>0.74</v>
      </c>
      <c r="T5" s="32">
        <v>0.98249999999999904</v>
      </c>
      <c r="U5" s="102">
        <f t="shared" si="0"/>
        <v>0.24399999999999999</v>
      </c>
      <c r="V5" s="102">
        <f t="shared" si="1"/>
        <v>0.25913792815384618</v>
      </c>
      <c r="W5" s="15">
        <v>0.98249999999999904</v>
      </c>
      <c r="X5" s="15" t="s">
        <v>687</v>
      </c>
    </row>
    <row r="6" spans="1:24" ht="17.25" x14ac:dyDescent="0.35">
      <c r="A6" s="14"/>
      <c r="B6" s="30" t="s">
        <v>688</v>
      </c>
      <c r="C6" s="29"/>
      <c r="D6" s="32">
        <v>0.2</v>
      </c>
      <c r="E6" s="32">
        <v>-0.17</v>
      </c>
      <c r="F6" s="32">
        <v>0.38</v>
      </c>
      <c r="G6" s="32">
        <v>0.35</v>
      </c>
      <c r="H6" s="32">
        <v>1.78</v>
      </c>
      <c r="I6" s="32">
        <v>0.51</v>
      </c>
      <c r="J6" s="32">
        <v>-0.32500000000000001</v>
      </c>
      <c r="K6" s="32">
        <v>1.365</v>
      </c>
      <c r="L6" s="32">
        <v>-0.2</v>
      </c>
      <c r="M6" s="32">
        <v>0.23</v>
      </c>
      <c r="N6" s="32">
        <v>0.28288786500000002</v>
      </c>
      <c r="O6" s="32">
        <v>1.04</v>
      </c>
      <c r="P6" s="32">
        <v>0</v>
      </c>
      <c r="Q6" s="32">
        <v>0</v>
      </c>
      <c r="R6" s="32">
        <v>0.19</v>
      </c>
      <c r="S6" s="32">
        <v>-0.25060346700000002</v>
      </c>
      <c r="T6" s="32">
        <v>0.35</v>
      </c>
      <c r="U6" s="102">
        <f t="shared" si="0"/>
        <v>0.32646551099999999</v>
      </c>
      <c r="V6" s="102">
        <f t="shared" si="1"/>
        <v>0.38444888557142859</v>
      </c>
      <c r="W6" s="15">
        <v>0.35</v>
      </c>
      <c r="X6" s="15" t="s">
        <v>688</v>
      </c>
    </row>
    <row r="7" spans="1:24" ht="17.25" x14ac:dyDescent="0.35">
      <c r="A7" s="14"/>
      <c r="B7" s="30" t="s">
        <v>689</v>
      </c>
      <c r="C7" s="29"/>
      <c r="D7" s="32">
        <v>0.90500000000000003</v>
      </c>
      <c r="E7" s="32">
        <v>0.53</v>
      </c>
      <c r="F7" s="32">
        <v>-0.1</v>
      </c>
      <c r="G7" s="32">
        <v>0</v>
      </c>
      <c r="H7" s="32">
        <v>0</v>
      </c>
      <c r="I7" s="32">
        <v>0</v>
      </c>
      <c r="J7" s="32">
        <v>0.85499999999999998</v>
      </c>
      <c r="K7" s="32">
        <v>0.38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0.529396533</v>
      </c>
      <c r="S7" s="32">
        <v>0</v>
      </c>
      <c r="T7" s="32">
        <v>0</v>
      </c>
      <c r="U7" s="102">
        <f t="shared" si="0"/>
        <v>0.529396533</v>
      </c>
      <c r="V7" s="102">
        <f t="shared" si="1"/>
        <v>0.51656608883333333</v>
      </c>
      <c r="W7" s="15">
        <v>0</v>
      </c>
      <c r="X7" s="15" t="s">
        <v>689</v>
      </c>
    </row>
    <row r="8" spans="1:24" ht="17.25" x14ac:dyDescent="0.35">
      <c r="A8" s="14"/>
      <c r="B8" s="30" t="s">
        <v>690</v>
      </c>
      <c r="C8" s="29"/>
      <c r="D8" s="32">
        <v>0.23189653299999999</v>
      </c>
      <c r="E8" s="32">
        <v>1.4575</v>
      </c>
      <c r="F8" s="32">
        <v>-0.32500000000000001</v>
      </c>
      <c r="G8" s="32">
        <v>0.95499999999999996</v>
      </c>
      <c r="H8" s="32">
        <v>1.4524999999999999</v>
      </c>
      <c r="I8" s="32">
        <v>5.0000000000000001E-3</v>
      </c>
      <c r="J8" s="32">
        <v>-0.37</v>
      </c>
      <c r="K8" s="32">
        <v>1.635</v>
      </c>
      <c r="L8" s="32">
        <v>0.25439653299999998</v>
      </c>
      <c r="M8" s="32">
        <v>-0.57560346699999998</v>
      </c>
      <c r="N8" s="32">
        <v>0.65500000000000003</v>
      </c>
      <c r="O8" s="32">
        <v>-0.67</v>
      </c>
      <c r="P8" s="32">
        <v>0.56000000000000005</v>
      </c>
      <c r="Q8" s="32">
        <v>0</v>
      </c>
      <c r="R8" s="32">
        <v>0.22500000000000001</v>
      </c>
      <c r="S8" s="32">
        <v>-0.17</v>
      </c>
      <c r="T8" s="32">
        <v>0.1</v>
      </c>
      <c r="U8" s="102">
        <f t="shared" si="0"/>
        <v>-1.3749999999999998E-2</v>
      </c>
      <c r="V8" s="102">
        <f t="shared" si="1"/>
        <v>0.3547126399333333</v>
      </c>
      <c r="W8" s="15">
        <v>0.1</v>
      </c>
      <c r="X8" s="15" t="s">
        <v>690</v>
      </c>
    </row>
    <row r="9" spans="1:24" ht="17.25" x14ac:dyDescent="0.35">
      <c r="A9" s="14"/>
      <c r="B9" s="30" t="s">
        <v>691</v>
      </c>
      <c r="C9" s="29"/>
      <c r="D9" s="32">
        <v>0.48499999999999999</v>
      </c>
      <c r="E9" s="32">
        <v>0</v>
      </c>
      <c r="F9" s="32">
        <v>0</v>
      </c>
      <c r="G9" s="32">
        <v>0</v>
      </c>
      <c r="H9" s="32">
        <v>0.98</v>
      </c>
      <c r="I9" s="32">
        <v>0.74</v>
      </c>
      <c r="J9" s="32">
        <v>0</v>
      </c>
      <c r="K9" s="32">
        <v>0.28000000000000003</v>
      </c>
      <c r="L9" s="32">
        <v>-6.03467E-4</v>
      </c>
      <c r="M9" s="32">
        <v>0.18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0.43</v>
      </c>
      <c r="U9" s="102">
        <f t="shared" si="0"/>
        <v>0</v>
      </c>
      <c r="V9" s="102">
        <f t="shared" si="1"/>
        <v>0.44406608883333343</v>
      </c>
      <c r="W9" s="15">
        <v>0.43</v>
      </c>
      <c r="X9" s="15" t="s">
        <v>691</v>
      </c>
    </row>
    <row r="10" spans="1:24" ht="17.25" x14ac:dyDescent="0.35">
      <c r="A10" s="14"/>
      <c r="B10" s="30" t="s">
        <v>692</v>
      </c>
      <c r="C10" s="29"/>
      <c r="D10" s="32">
        <v>-7.4999999999999997E-2</v>
      </c>
      <c r="E10" s="32">
        <v>0</v>
      </c>
      <c r="F10" s="32">
        <v>0</v>
      </c>
      <c r="G10" s="32">
        <v>0.25</v>
      </c>
      <c r="H10" s="32">
        <v>1.17</v>
      </c>
      <c r="I10" s="32">
        <v>0.87939653299999998</v>
      </c>
      <c r="J10" s="32">
        <v>0</v>
      </c>
      <c r="K10" s="32">
        <v>-7.0603467000000003E-2</v>
      </c>
      <c r="L10" s="32">
        <v>1.5049999999999999</v>
      </c>
      <c r="M10" s="32">
        <v>1.0818965330000001</v>
      </c>
      <c r="N10" s="32">
        <v>0.49</v>
      </c>
      <c r="O10" s="32">
        <v>1.22</v>
      </c>
      <c r="P10" s="32">
        <v>2.8475000000000001</v>
      </c>
      <c r="Q10" s="32">
        <v>0.2</v>
      </c>
      <c r="R10" s="32">
        <v>0.99</v>
      </c>
      <c r="S10" s="32">
        <v>0.34879306599999998</v>
      </c>
      <c r="T10" s="32">
        <v>0.3</v>
      </c>
      <c r="U10" s="102">
        <f t="shared" si="0"/>
        <v>1.1212586132</v>
      </c>
      <c r="V10" s="102">
        <f t="shared" si="1"/>
        <v>0.83361405115384624</v>
      </c>
      <c r="W10" s="15">
        <v>0.3</v>
      </c>
      <c r="X10" s="15" t="s">
        <v>692</v>
      </c>
    </row>
    <row r="11" spans="1:24" ht="17.25" x14ac:dyDescent="0.35">
      <c r="A11" s="14"/>
      <c r="B11" s="30" t="s">
        <v>693</v>
      </c>
      <c r="C11" s="29"/>
      <c r="D11" s="32">
        <v>-0.12</v>
      </c>
      <c r="E11" s="32">
        <v>0</v>
      </c>
      <c r="F11" s="32">
        <v>0</v>
      </c>
      <c r="G11" s="32">
        <v>-6.03467E-4</v>
      </c>
      <c r="H11" s="32">
        <v>0.25</v>
      </c>
      <c r="I11" s="32">
        <v>0.22500000000000001</v>
      </c>
      <c r="J11" s="32">
        <v>-0.25</v>
      </c>
      <c r="K11" s="32">
        <v>0</v>
      </c>
      <c r="L11" s="32">
        <v>0</v>
      </c>
      <c r="M11" s="32">
        <v>0</v>
      </c>
      <c r="N11" s="32">
        <v>0</v>
      </c>
      <c r="O11" s="32">
        <v>0.59</v>
      </c>
      <c r="P11" s="32">
        <v>-0.27500000000000002</v>
      </c>
      <c r="Q11" s="32">
        <v>-0.65120693399999996</v>
      </c>
      <c r="R11" s="32">
        <v>-0.32560346699999998</v>
      </c>
      <c r="S11" s="32">
        <v>1.2124999999999999</v>
      </c>
      <c r="T11" s="32">
        <v>-0.375</v>
      </c>
      <c r="U11" s="102">
        <f t="shared" si="0"/>
        <v>0.11013791979999998</v>
      </c>
      <c r="V11" s="102">
        <f t="shared" si="1"/>
        <v>6.5508613199999982E-2</v>
      </c>
      <c r="W11" s="15">
        <v>-0.375</v>
      </c>
      <c r="X11" s="15" t="s">
        <v>693</v>
      </c>
    </row>
    <row r="12" spans="1:24" ht="17.25" x14ac:dyDescent="0.35">
      <c r="A12" s="14"/>
      <c r="B12" s="30" t="s">
        <v>694</v>
      </c>
      <c r="C12" s="29"/>
      <c r="D12" s="32">
        <v>1.6418965329999999</v>
      </c>
      <c r="E12" s="32">
        <v>-6.03467E-4</v>
      </c>
      <c r="F12" s="32">
        <v>1.4550000000000001</v>
      </c>
      <c r="G12" s="32">
        <v>1.4550000000000001</v>
      </c>
      <c r="H12" s="32">
        <v>0.82</v>
      </c>
      <c r="I12" s="32">
        <v>1.0125</v>
      </c>
      <c r="J12" s="32">
        <v>0.8</v>
      </c>
      <c r="K12" s="32">
        <v>0.38</v>
      </c>
      <c r="L12" s="32">
        <v>0.16</v>
      </c>
      <c r="M12" s="32">
        <v>1.2</v>
      </c>
      <c r="N12" s="32">
        <v>1.5725</v>
      </c>
      <c r="O12" s="32">
        <v>1.1625000000000001</v>
      </c>
      <c r="P12" s="32">
        <v>0.99</v>
      </c>
      <c r="Q12" s="32">
        <v>0.55000000000000004</v>
      </c>
      <c r="R12" s="32">
        <v>1.05</v>
      </c>
      <c r="S12" s="32">
        <v>0.79</v>
      </c>
      <c r="T12" s="32">
        <v>-0.27</v>
      </c>
      <c r="U12" s="102">
        <f t="shared" si="0"/>
        <v>0.90849999999999986</v>
      </c>
      <c r="V12" s="102">
        <f t="shared" si="1"/>
        <v>0.93992456662500001</v>
      </c>
      <c r="W12" s="15">
        <v>-0.27</v>
      </c>
      <c r="X12" s="15" t="s">
        <v>694</v>
      </c>
    </row>
    <row r="13" spans="1:24" ht="17.25" x14ac:dyDescent="0.35">
      <c r="A13" s="14"/>
      <c r="B13" s="30" t="s">
        <v>695</v>
      </c>
      <c r="C13" s="29"/>
      <c r="D13" s="32">
        <v>0</v>
      </c>
      <c r="E13" s="32">
        <v>0.25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-0.25</v>
      </c>
      <c r="N13" s="32">
        <v>0.6</v>
      </c>
      <c r="O13" s="32">
        <v>-0.32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102">
        <f t="shared" si="0"/>
        <v>-0.32</v>
      </c>
      <c r="V13" s="102">
        <f t="shared" si="1"/>
        <v>6.9999999999999993E-2</v>
      </c>
      <c r="W13" s="15">
        <v>0</v>
      </c>
      <c r="X13" s="15" t="s">
        <v>695</v>
      </c>
    </row>
    <row r="14" spans="1:24" ht="17.25" x14ac:dyDescent="0.35">
      <c r="A14" s="14"/>
      <c r="B14" s="30" t="s">
        <v>696</v>
      </c>
      <c r="C14" s="29"/>
      <c r="D14" s="32">
        <v>0.15</v>
      </c>
      <c r="E14" s="32">
        <v>0.25</v>
      </c>
      <c r="F14" s="32">
        <v>1.2124999999999999</v>
      </c>
      <c r="G14" s="32">
        <v>1.5075000000000001</v>
      </c>
      <c r="H14" s="32">
        <v>0.28000000000000003</v>
      </c>
      <c r="I14" s="32">
        <v>-7.0000000000000007E-2</v>
      </c>
      <c r="J14" s="32">
        <v>-0.57499999999999996</v>
      </c>
      <c r="K14" s="32">
        <v>0</v>
      </c>
      <c r="L14" s="32">
        <v>0.28000000000000003</v>
      </c>
      <c r="M14" s="32">
        <v>0.53</v>
      </c>
      <c r="N14" s="32">
        <v>0.83</v>
      </c>
      <c r="O14" s="32">
        <v>1.4924999999999999</v>
      </c>
      <c r="P14" s="32">
        <v>1.7375</v>
      </c>
      <c r="Q14" s="32">
        <v>0.2</v>
      </c>
      <c r="R14" s="32">
        <v>0.45</v>
      </c>
      <c r="S14" s="32">
        <v>0.35</v>
      </c>
      <c r="T14" s="32">
        <v>-0.25240025602730898</v>
      </c>
      <c r="U14" s="102">
        <f t="shared" si="0"/>
        <v>0.84600000000000009</v>
      </c>
      <c r="V14" s="102">
        <f t="shared" si="1"/>
        <v>0.57499999999999996</v>
      </c>
      <c r="W14" s="15">
        <v>-0.25240025602730898</v>
      </c>
      <c r="X14" s="15" t="s">
        <v>696</v>
      </c>
    </row>
    <row r="15" spans="1:24" ht="17.25" x14ac:dyDescent="0.35">
      <c r="A15" s="14"/>
      <c r="B15" s="30" t="s">
        <v>697</v>
      </c>
      <c r="C15" s="29"/>
      <c r="D15" s="32">
        <v>2.0375000000000001</v>
      </c>
      <c r="E15" s="32">
        <v>-0.05</v>
      </c>
      <c r="F15" s="32">
        <v>0.1</v>
      </c>
      <c r="G15" s="32">
        <v>1.0825</v>
      </c>
      <c r="H15" s="32">
        <v>1.8625</v>
      </c>
      <c r="I15" s="32">
        <v>0.35</v>
      </c>
      <c r="J15" s="32">
        <v>0.01</v>
      </c>
      <c r="K15" s="32">
        <v>0.35</v>
      </c>
      <c r="L15" s="32">
        <v>0.2</v>
      </c>
      <c r="M15" s="32">
        <v>0.71</v>
      </c>
      <c r="N15" s="32">
        <v>1.6825000000000001</v>
      </c>
      <c r="O15" s="32">
        <v>0.83250000000000002</v>
      </c>
      <c r="P15" s="32">
        <v>1.5049999999999999</v>
      </c>
      <c r="Q15" s="32">
        <v>0.2</v>
      </c>
      <c r="R15" s="32">
        <v>2.9396532999999999E-2</v>
      </c>
      <c r="S15" s="32">
        <v>0.9325</v>
      </c>
      <c r="T15" s="32">
        <v>1.0825</v>
      </c>
      <c r="U15" s="102">
        <f t="shared" si="0"/>
        <v>0.69987930659999997</v>
      </c>
      <c r="V15" s="102">
        <f t="shared" si="1"/>
        <v>0.73964978331249986</v>
      </c>
      <c r="W15" s="15">
        <v>1.0825</v>
      </c>
      <c r="X15" s="15" t="s">
        <v>697</v>
      </c>
    </row>
    <row r="16" spans="1:24" ht="17.25" x14ac:dyDescent="0.35">
      <c r="A16" s="14"/>
      <c r="B16" s="30" t="s">
        <v>698</v>
      </c>
      <c r="C16" s="29"/>
      <c r="D16" s="32">
        <v>1.355</v>
      </c>
      <c r="E16" s="32">
        <v>0.23250000000000001</v>
      </c>
      <c r="F16" s="32">
        <v>0.23</v>
      </c>
      <c r="G16" s="32">
        <v>1.054396533</v>
      </c>
      <c r="H16" s="32">
        <v>1.261896533</v>
      </c>
      <c r="I16" s="32">
        <v>-0.25</v>
      </c>
      <c r="J16" s="32">
        <v>-0.4</v>
      </c>
      <c r="K16" s="32">
        <v>0.5</v>
      </c>
      <c r="L16" s="32">
        <v>0.15</v>
      </c>
      <c r="M16" s="32">
        <v>-0.15</v>
      </c>
      <c r="N16" s="32">
        <v>0.18</v>
      </c>
      <c r="O16" s="32">
        <v>-0.75</v>
      </c>
      <c r="P16" s="32">
        <v>0.95499999999999996</v>
      </c>
      <c r="Q16" s="32">
        <v>0.33</v>
      </c>
      <c r="R16" s="32">
        <v>0.38</v>
      </c>
      <c r="S16" s="32">
        <v>0.78249999999999997</v>
      </c>
      <c r="T16" s="32">
        <v>-0.242400256027309</v>
      </c>
      <c r="U16" s="102">
        <f t="shared" si="0"/>
        <v>0.33949999999999997</v>
      </c>
      <c r="V16" s="102">
        <f t="shared" si="1"/>
        <v>0.366330816625</v>
      </c>
      <c r="W16" s="15">
        <v>-0.242400256027309</v>
      </c>
      <c r="X16" s="15" t="s">
        <v>698</v>
      </c>
    </row>
    <row r="17" spans="1:28" ht="17.25" x14ac:dyDescent="0.35">
      <c r="A17" s="14"/>
      <c r="B17" s="30" t="s">
        <v>699</v>
      </c>
      <c r="C17" s="29"/>
      <c r="D17" s="32">
        <v>0</v>
      </c>
      <c r="E17" s="32">
        <v>0.86250000000000004</v>
      </c>
      <c r="F17" s="32">
        <v>1.3374999999999999</v>
      </c>
      <c r="G17" s="32">
        <v>0.75</v>
      </c>
      <c r="H17" s="32">
        <v>0.69</v>
      </c>
      <c r="I17" s="32">
        <v>0.40500000000000003</v>
      </c>
      <c r="J17" s="32">
        <v>0.73</v>
      </c>
      <c r="K17" s="32">
        <v>0.17499999999999999</v>
      </c>
      <c r="L17" s="32">
        <v>0.63500000000000001</v>
      </c>
      <c r="M17" s="32">
        <v>0.505</v>
      </c>
      <c r="N17" s="32">
        <v>1.7150000000000001</v>
      </c>
      <c r="O17" s="32">
        <v>2.0325000000000002</v>
      </c>
      <c r="P17" s="32">
        <v>1.7143965329999999</v>
      </c>
      <c r="Q17" s="32">
        <v>0.58499999999999996</v>
      </c>
      <c r="R17" s="32">
        <v>0.45</v>
      </c>
      <c r="S17" s="32">
        <v>-0.08</v>
      </c>
      <c r="T17" s="32">
        <v>0.52500000000000002</v>
      </c>
      <c r="U17" s="102">
        <f t="shared" si="0"/>
        <v>0.94037930660000002</v>
      </c>
      <c r="V17" s="102">
        <f t="shared" si="1"/>
        <v>0.83379310220000002</v>
      </c>
      <c r="W17" s="15">
        <v>0.52500000000000002</v>
      </c>
      <c r="X17" s="15" t="s">
        <v>699</v>
      </c>
      <c r="AA17" s="15">
        <v>0</v>
      </c>
      <c r="AB17" s="15" t="s">
        <v>935</v>
      </c>
    </row>
    <row r="18" spans="1:28" ht="17.25" x14ac:dyDescent="0.35">
      <c r="A18" s="14"/>
      <c r="B18" s="30" t="s">
        <v>700</v>
      </c>
      <c r="C18" s="29"/>
      <c r="D18" s="32">
        <v>0.48</v>
      </c>
      <c r="E18" s="32">
        <v>-0.01</v>
      </c>
      <c r="F18" s="32">
        <v>-5.0603466999999999E-2</v>
      </c>
      <c r="G18" s="32">
        <v>0.25</v>
      </c>
      <c r="H18" s="32">
        <v>1.34</v>
      </c>
      <c r="I18" s="32">
        <v>-7.0603467000000003E-2</v>
      </c>
      <c r="J18" s="32">
        <v>0.65</v>
      </c>
      <c r="K18" s="32">
        <v>1.02</v>
      </c>
      <c r="L18" s="32">
        <v>-0.30060346700000001</v>
      </c>
      <c r="M18" s="32">
        <v>-0.2</v>
      </c>
      <c r="N18" s="32">
        <v>0.41</v>
      </c>
      <c r="O18" s="32">
        <v>0.5</v>
      </c>
      <c r="P18" s="32">
        <v>0.43</v>
      </c>
      <c r="Q18" s="32">
        <v>-0.30060346700000001</v>
      </c>
      <c r="R18" s="32">
        <v>1.1299999999999999</v>
      </c>
      <c r="S18" s="32">
        <v>1.4325000000000001</v>
      </c>
      <c r="T18" s="32">
        <v>1.4125000000000001</v>
      </c>
      <c r="U18" s="102">
        <f t="shared" si="0"/>
        <v>0.63837930659999997</v>
      </c>
      <c r="V18" s="102">
        <f t="shared" si="1"/>
        <v>0.41938038324999999</v>
      </c>
      <c r="W18" s="15">
        <v>1.4125000000000001</v>
      </c>
      <c r="X18" s="15" t="s">
        <v>700</v>
      </c>
      <c r="AA18" s="15">
        <v>0</v>
      </c>
      <c r="AB18" s="15" t="s">
        <v>936</v>
      </c>
    </row>
    <row r="19" spans="1:28" ht="17.25" x14ac:dyDescent="0.35">
      <c r="A19" s="14"/>
      <c r="B19" s="30" t="s">
        <v>701</v>
      </c>
      <c r="C19" s="29"/>
      <c r="D19" s="32">
        <v>0.83250000000000002</v>
      </c>
      <c r="E19" s="32">
        <v>-0.15060346699999999</v>
      </c>
      <c r="F19" s="32">
        <v>1.0325</v>
      </c>
      <c r="G19" s="32">
        <v>-0.25120693399999999</v>
      </c>
      <c r="H19" s="32">
        <v>0.37939653299999998</v>
      </c>
      <c r="I19" s="32">
        <v>0.32939653299999999</v>
      </c>
      <c r="J19" s="32">
        <v>-5.0603466999999999E-2</v>
      </c>
      <c r="K19" s="32">
        <v>0.5</v>
      </c>
      <c r="L19" s="32">
        <v>-0.1</v>
      </c>
      <c r="M19" s="32">
        <v>1.9575</v>
      </c>
      <c r="N19" s="32">
        <v>0.03</v>
      </c>
      <c r="O19" s="32">
        <v>-0.15</v>
      </c>
      <c r="P19" s="32">
        <v>0.25</v>
      </c>
      <c r="Q19" s="32">
        <v>-0.95060346699999998</v>
      </c>
      <c r="R19" s="32">
        <v>0.88</v>
      </c>
      <c r="S19" s="32">
        <v>0.53</v>
      </c>
      <c r="T19" s="32">
        <v>0.35</v>
      </c>
      <c r="U19" s="102">
        <f t="shared" si="0"/>
        <v>0.11187930660000001</v>
      </c>
      <c r="V19" s="102">
        <f t="shared" si="1"/>
        <v>0.3167672331875</v>
      </c>
      <c r="W19" s="15">
        <v>0.35</v>
      </c>
      <c r="X19" s="15" t="s">
        <v>701</v>
      </c>
    </row>
    <row r="20" spans="1:28" ht="17.25" x14ac:dyDescent="0.35">
      <c r="A20" s="14"/>
      <c r="B20" s="30" t="s">
        <v>702</v>
      </c>
      <c r="C20" s="29"/>
      <c r="D20" s="32">
        <v>1.774396533</v>
      </c>
      <c r="E20" s="32">
        <v>0.7</v>
      </c>
      <c r="F20" s="32">
        <v>1.1399999999999999</v>
      </c>
      <c r="G20" s="32">
        <v>7.4396533000000001E-2</v>
      </c>
      <c r="H20" s="32">
        <v>1.5525</v>
      </c>
      <c r="I20" s="32">
        <v>0.99189653300000002</v>
      </c>
      <c r="J20" s="32">
        <v>1.03</v>
      </c>
      <c r="K20" s="32">
        <v>3.09</v>
      </c>
      <c r="L20" s="32">
        <v>0.22500000000000001</v>
      </c>
      <c r="M20" s="32">
        <v>0.47879306599999999</v>
      </c>
      <c r="N20" s="32">
        <v>-0.42499999999999999</v>
      </c>
      <c r="O20" s="32">
        <v>0.13500000000000001</v>
      </c>
      <c r="P20" s="32">
        <v>0.60499999999999998</v>
      </c>
      <c r="Q20" s="32">
        <v>-1.0206034669999999</v>
      </c>
      <c r="R20" s="32">
        <v>0.18</v>
      </c>
      <c r="S20" s="32">
        <v>0.65500000000000003</v>
      </c>
      <c r="T20" s="32">
        <v>-0.3</v>
      </c>
      <c r="U20" s="102">
        <f t="shared" si="0"/>
        <v>0.1108793066</v>
      </c>
      <c r="V20" s="102">
        <f t="shared" si="1"/>
        <v>0.69914869987499995</v>
      </c>
      <c r="W20" s="15">
        <v>-0.3</v>
      </c>
      <c r="X20" s="15" t="s">
        <v>702</v>
      </c>
    </row>
    <row r="21" spans="1:28" ht="17.25" x14ac:dyDescent="0.35">
      <c r="A21" s="14"/>
      <c r="B21" s="30" t="s">
        <v>703</v>
      </c>
      <c r="C21" s="29"/>
      <c r="D21" s="32">
        <v>2.85</v>
      </c>
      <c r="E21" s="32">
        <v>0.78249999999999997</v>
      </c>
      <c r="F21" s="32">
        <v>0.70499999999999996</v>
      </c>
      <c r="G21" s="32">
        <v>1.1924999999999999</v>
      </c>
      <c r="H21" s="32">
        <v>0.97</v>
      </c>
      <c r="I21" s="32">
        <v>-0.15</v>
      </c>
      <c r="J21" s="32">
        <v>-0.95060346699999998</v>
      </c>
      <c r="K21" s="32">
        <v>0.57999999999999996</v>
      </c>
      <c r="L21" s="32">
        <v>0.18</v>
      </c>
      <c r="M21" s="32">
        <v>3.0750000000000002</v>
      </c>
      <c r="N21" s="32">
        <v>1.8943965330000001</v>
      </c>
      <c r="O21" s="32">
        <v>0.42939653300000002</v>
      </c>
      <c r="P21" s="32">
        <v>1.405</v>
      </c>
      <c r="Q21" s="32">
        <v>0.58499999999999996</v>
      </c>
      <c r="R21" s="32">
        <v>0.86</v>
      </c>
      <c r="S21" s="32">
        <v>2.6775000000000002</v>
      </c>
      <c r="T21" s="32">
        <v>-0.19999999999999901</v>
      </c>
      <c r="U21" s="102">
        <f t="shared" si="0"/>
        <v>1.1913793066</v>
      </c>
      <c r="V21" s="102">
        <f t="shared" si="1"/>
        <v>1.0678555999374999</v>
      </c>
      <c r="W21" s="15">
        <v>-0.19999999999999901</v>
      </c>
      <c r="X21" s="15" t="s">
        <v>703</v>
      </c>
    </row>
    <row r="22" spans="1:28" ht="17.25" x14ac:dyDescent="0.35">
      <c r="A22" s="14"/>
      <c r="B22" s="30" t="s">
        <v>704</v>
      </c>
      <c r="C22" s="29"/>
      <c r="D22" s="32">
        <v>0</v>
      </c>
      <c r="E22" s="32">
        <v>-0.17</v>
      </c>
      <c r="F22" s="32">
        <v>-0.05</v>
      </c>
      <c r="G22" s="32">
        <v>0</v>
      </c>
      <c r="H22" s="32">
        <v>0</v>
      </c>
      <c r="I22" s="32">
        <v>0</v>
      </c>
      <c r="J22" s="32">
        <v>0</v>
      </c>
      <c r="K22" s="32">
        <v>2.8224999999999998</v>
      </c>
      <c r="L22" s="32">
        <v>0.404396533</v>
      </c>
      <c r="M22" s="32">
        <v>0</v>
      </c>
      <c r="N22" s="32">
        <v>-0.15060346699999999</v>
      </c>
      <c r="O22" s="32">
        <v>0</v>
      </c>
      <c r="P22" s="32">
        <v>1.2849999999999999</v>
      </c>
      <c r="Q22" s="32">
        <v>-0.3</v>
      </c>
      <c r="R22" s="32">
        <v>-0.25</v>
      </c>
      <c r="S22" s="32">
        <v>-0.25060346700000002</v>
      </c>
      <c r="T22" s="32">
        <v>0</v>
      </c>
      <c r="U22" s="102">
        <f t="shared" si="0"/>
        <v>0.12109913324999996</v>
      </c>
      <c r="V22" s="102">
        <f t="shared" si="1"/>
        <v>0.3711877332222222</v>
      </c>
      <c r="W22" s="15">
        <v>0</v>
      </c>
      <c r="X22" s="15" t="s">
        <v>704</v>
      </c>
    </row>
    <row r="23" spans="1:28" ht="17.25" x14ac:dyDescent="0.35">
      <c r="A23" s="14"/>
      <c r="B23" s="30" t="s">
        <v>705</v>
      </c>
      <c r="C23" s="29"/>
      <c r="D23" s="32">
        <v>1.7124999999999999</v>
      </c>
      <c r="E23" s="32">
        <v>-0.215</v>
      </c>
      <c r="F23" s="32">
        <v>-0.32060346699999998</v>
      </c>
      <c r="G23" s="32">
        <v>2.25</v>
      </c>
      <c r="H23" s="32">
        <v>-0.05</v>
      </c>
      <c r="I23" s="32">
        <v>0.26500000000000001</v>
      </c>
      <c r="J23" s="32">
        <v>0.05</v>
      </c>
      <c r="K23" s="32">
        <v>0</v>
      </c>
      <c r="L23" s="32">
        <v>0.48</v>
      </c>
      <c r="M23" s="32">
        <v>1.8174999999999999</v>
      </c>
      <c r="N23" s="32">
        <v>0.71</v>
      </c>
      <c r="O23" s="32">
        <v>0</v>
      </c>
      <c r="P23" s="32">
        <v>0.1</v>
      </c>
      <c r="Q23" s="32">
        <v>-0.5</v>
      </c>
      <c r="R23" s="32">
        <v>0</v>
      </c>
      <c r="S23" s="32">
        <v>0.28000000000000003</v>
      </c>
      <c r="T23" s="32">
        <v>0</v>
      </c>
      <c r="U23" s="102">
        <f t="shared" si="0"/>
        <v>-0.04</v>
      </c>
      <c r="V23" s="102">
        <f t="shared" si="1"/>
        <v>0.50610742561538458</v>
      </c>
      <c r="W23" s="15">
        <v>0</v>
      </c>
      <c r="X23" s="15" t="s">
        <v>705</v>
      </c>
    </row>
    <row r="24" spans="1:28" ht="17.25" x14ac:dyDescent="0.35">
      <c r="A24" s="14"/>
      <c r="B24" s="30" t="s">
        <v>706</v>
      </c>
      <c r="C24" s="29"/>
      <c r="D24" s="32">
        <v>0</v>
      </c>
      <c r="E24" s="32">
        <v>0.65689653299999995</v>
      </c>
      <c r="F24" s="32">
        <v>0.47939653300000001</v>
      </c>
      <c r="G24" s="32">
        <v>-0.55060346699999996</v>
      </c>
      <c r="H24" s="32">
        <v>0.63</v>
      </c>
      <c r="I24" s="32">
        <v>0.57999999999999996</v>
      </c>
      <c r="J24" s="32">
        <v>0.22939653300000001</v>
      </c>
      <c r="K24" s="32">
        <v>0.4</v>
      </c>
      <c r="L24" s="32">
        <v>0.63500000000000001</v>
      </c>
      <c r="M24" s="32">
        <v>1.0493965329999999</v>
      </c>
      <c r="N24" s="32">
        <v>0.70499999999999996</v>
      </c>
      <c r="O24" s="32">
        <v>7.4999999999999997E-2</v>
      </c>
      <c r="P24" s="32">
        <v>1.4593965330000001</v>
      </c>
      <c r="Q24" s="32">
        <v>0.17439653299999999</v>
      </c>
      <c r="R24" s="32">
        <v>0.90500000000000003</v>
      </c>
      <c r="S24" s="32">
        <v>0.82499999999999996</v>
      </c>
      <c r="T24" s="32">
        <v>-2.2400256027309499E-2</v>
      </c>
      <c r="U24" s="102">
        <f t="shared" si="0"/>
        <v>0.68775861319999998</v>
      </c>
      <c r="V24" s="102">
        <f t="shared" si="1"/>
        <v>0.55021838206666673</v>
      </c>
      <c r="W24" s="15">
        <v>-2.2400256027309499E-2</v>
      </c>
      <c r="X24" s="15" t="s">
        <v>706</v>
      </c>
    </row>
  </sheetData>
  <sortState xmlns:xlrd2="http://schemas.microsoft.com/office/spreadsheetml/2017/richdata2" ref="B2:V24">
    <sortCondition ref="B2:B24"/>
  </sortState>
  <mergeCells count="6">
    <mergeCell ref="B1:H1"/>
    <mergeCell ref="K1:L1"/>
    <mergeCell ref="R1:S1"/>
    <mergeCell ref="P1:Q1"/>
    <mergeCell ref="N1:O1"/>
    <mergeCell ref="I1:J1"/>
  </mergeCells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T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U2:U26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V1 B2:V24">
    <cfRule type="cellIs" dxfId="24" priority="11" operator="equal">
      <formula>0</formula>
    </cfRule>
  </conditionalFormatting>
  <conditionalFormatting sqref="V1">
    <cfRule type="colorScale" priority="147">
      <colorScale>
        <cfvo type="min"/>
        <cfvo type="max"/>
        <color rgb="FFFCFCFF"/>
        <color rgb="FF63BE7B"/>
      </colorScale>
    </cfRule>
  </conditionalFormatting>
  <conditionalFormatting sqref="V2:V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25" right="0.25" top="0.75" bottom="0.75" header="0.3" footer="0.3"/>
  <pageSetup scale="6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sheetPr>
    <pageSetUpPr fitToPage="1"/>
  </sheetPr>
  <dimension ref="A1:AN32"/>
  <sheetViews>
    <sheetView workbookViewId="0">
      <selection sqref="A1:O32"/>
    </sheetView>
  </sheetViews>
  <sheetFormatPr defaultRowHeight="15" x14ac:dyDescent="0.25"/>
  <cols>
    <col min="1" max="1" width="4.7109375" style="50" bestFit="1" customWidth="1"/>
    <col min="2" max="2" width="4.7109375" style="50" customWidth="1"/>
    <col min="3" max="3" width="17.7109375" style="74" bestFit="1" customWidth="1"/>
    <col min="4" max="4" width="3.85546875" style="50" bestFit="1" customWidth="1"/>
    <col min="5" max="6" width="5.140625" style="50" bestFit="1" customWidth="1"/>
    <col min="7" max="7" width="4.140625" style="50" bestFit="1" customWidth="1"/>
    <col min="8" max="8" width="5.5703125" style="50" bestFit="1" customWidth="1"/>
    <col min="9" max="9" width="7.5703125" style="50" bestFit="1" customWidth="1"/>
    <col min="10" max="10" width="3.7109375" style="50" bestFit="1" customWidth="1"/>
    <col min="11" max="11" width="4.28515625" style="50" bestFit="1" customWidth="1"/>
    <col min="12" max="12" width="4.85546875" style="50" bestFit="1" customWidth="1"/>
    <col min="13" max="13" width="8.42578125" style="50" bestFit="1" customWidth="1"/>
    <col min="14" max="14" width="16.7109375" style="74" bestFit="1" customWidth="1"/>
    <col min="15" max="15" width="19" style="74" bestFit="1" customWidth="1"/>
    <col min="16" max="16" width="11.5703125" style="17" bestFit="1" customWidth="1"/>
    <col min="17" max="17" width="7.7109375" style="17" bestFit="1" customWidth="1"/>
    <col min="18" max="19" width="17.42578125" bestFit="1" customWidth="1"/>
    <col min="20" max="20" width="17.42578125" hidden="1" customWidth="1"/>
    <col min="21" max="21" width="3.85546875" hidden="1" customWidth="1"/>
    <col min="22" max="22" width="4" hidden="1" customWidth="1"/>
    <col min="23" max="23" width="5.140625" hidden="1" customWidth="1"/>
    <col min="24" max="24" width="6.7109375" hidden="1" customWidth="1"/>
    <col min="25" max="25" width="5.28515625" hidden="1" customWidth="1"/>
    <col min="26" max="27" width="17.42578125" hidden="1" customWidth="1"/>
    <col min="28" max="33" width="0" hidden="1" customWidth="1"/>
  </cols>
  <sheetData>
    <row r="1" spans="1:40" ht="17.25" x14ac:dyDescent="0.35">
      <c r="A1" s="75" t="s">
        <v>0</v>
      </c>
      <c r="B1" s="75" t="s">
        <v>599</v>
      </c>
      <c r="C1" s="76" t="s">
        <v>1</v>
      </c>
      <c r="D1" s="75" t="s">
        <v>602</v>
      </c>
      <c r="E1" s="75" t="s">
        <v>778</v>
      </c>
      <c r="F1" s="75" t="s">
        <v>780</v>
      </c>
      <c r="G1" s="135" t="s">
        <v>783</v>
      </c>
      <c r="H1" s="135" t="s">
        <v>779</v>
      </c>
      <c r="I1" s="75" t="s">
        <v>827</v>
      </c>
      <c r="J1" s="75" t="s">
        <v>2</v>
      </c>
      <c r="K1" s="75" t="s">
        <v>3</v>
      </c>
      <c r="L1" s="75" t="s">
        <v>4</v>
      </c>
      <c r="M1" s="75" t="s">
        <v>5</v>
      </c>
      <c r="N1" s="77" t="s">
        <v>6</v>
      </c>
      <c r="O1" s="77" t="s">
        <v>7</v>
      </c>
      <c r="P1" s="77" t="s">
        <v>8</v>
      </c>
      <c r="Q1" s="77" t="s">
        <v>716</v>
      </c>
      <c r="R1" s="77" t="s">
        <v>937</v>
      </c>
      <c r="S1" s="77" t="s">
        <v>945</v>
      </c>
      <c r="T1" s="77" t="s">
        <v>955</v>
      </c>
      <c r="U1" s="77" t="s">
        <v>975</v>
      </c>
      <c r="V1" s="77" t="s">
        <v>976</v>
      </c>
      <c r="W1" s="77" t="s">
        <v>904</v>
      </c>
      <c r="X1" s="77" t="s">
        <v>979</v>
      </c>
      <c r="Y1" s="77" t="s">
        <v>977</v>
      </c>
      <c r="Z1" s="77" t="s">
        <v>978</v>
      </c>
      <c r="AA1" s="77"/>
      <c r="AB1" s="128"/>
      <c r="AC1" s="128" t="s">
        <v>959</v>
      </c>
      <c r="AD1" s="128"/>
      <c r="AE1" s="128" t="s">
        <v>606</v>
      </c>
      <c r="AF1" s="128"/>
      <c r="AG1" s="129"/>
      <c r="AH1" t="s">
        <v>975</v>
      </c>
      <c r="AI1" t="s">
        <v>976</v>
      </c>
      <c r="AJ1" t="s">
        <v>904</v>
      </c>
      <c r="AK1" t="s">
        <v>977</v>
      </c>
      <c r="AL1" t="s">
        <v>979</v>
      </c>
      <c r="AM1" t="s">
        <v>977</v>
      </c>
      <c r="AN1" t="s">
        <v>978</v>
      </c>
    </row>
    <row r="2" spans="1:40" x14ac:dyDescent="0.25">
      <c r="A2" s="78" t="s">
        <v>172</v>
      </c>
      <c r="B2" s="78" t="s">
        <v>602</v>
      </c>
      <c r="C2" s="79" t="s">
        <v>388</v>
      </c>
      <c r="D2" s="199" t="s">
        <v>981</v>
      </c>
      <c r="E2" s="140"/>
      <c r="F2" s="140"/>
      <c r="G2" s="140"/>
      <c r="H2" s="140"/>
      <c r="I2" s="229"/>
      <c r="J2" s="229" t="s">
        <v>34</v>
      </c>
      <c r="K2" s="78" t="s">
        <v>48</v>
      </c>
      <c r="L2" s="78" t="s">
        <v>149</v>
      </c>
      <c r="M2" s="78" t="s">
        <v>389</v>
      </c>
      <c r="N2" s="79" t="s">
        <v>390</v>
      </c>
      <c r="O2" s="79" t="s">
        <v>198</v>
      </c>
      <c r="P2" s="78"/>
      <c r="Q2" s="78"/>
      <c r="R2" s="78"/>
      <c r="S2" s="78" t="str">
        <f>RIGHT(Table_0__2[[#This Row],[Name]], LEN(Table_0__2[[#This Row],[Name]]) - FIND(",", Table_0__2[[#This Row],[Name]]) - 1) &amp; " " &amp; LEFT(Table_0__2[[#This Row],[Name]], FIND(",", Table_0__2[[#This Row],[Name]]) - 1)</f>
        <v>Will Hambley</v>
      </c>
      <c r="T2" s="78"/>
      <c r="U2" s="78">
        <v>0</v>
      </c>
      <c r="V2" s="78">
        <v>0</v>
      </c>
      <c r="W2" s="78">
        <v>0</v>
      </c>
      <c r="X2" s="78">
        <v>0</v>
      </c>
      <c r="Y2" s="78">
        <v>0</v>
      </c>
      <c r="Z2" s="78" t="s">
        <v>681</v>
      </c>
      <c r="AA2" s="78"/>
      <c r="AB2" s="130"/>
      <c r="AC2" s="130">
        <v>0.67102908991249999</v>
      </c>
      <c r="AD2" s="130"/>
      <c r="AE2" s="130" t="s">
        <v>660</v>
      </c>
      <c r="AF2" s="130"/>
      <c r="AG2" s="131"/>
      <c r="AH2">
        <v>1</v>
      </c>
      <c r="AI2">
        <v>5</v>
      </c>
      <c r="AJ2">
        <v>6</v>
      </c>
      <c r="AK2">
        <v>4</v>
      </c>
      <c r="AL2">
        <v>8</v>
      </c>
      <c r="AM2">
        <v>4</v>
      </c>
      <c r="AN2" t="s">
        <v>660</v>
      </c>
    </row>
    <row r="3" spans="1:40" x14ac:dyDescent="0.25">
      <c r="A3" s="78" t="s">
        <v>9</v>
      </c>
      <c r="B3" s="78" t="s">
        <v>601</v>
      </c>
      <c r="C3" s="79" t="s">
        <v>374</v>
      </c>
      <c r="D3" s="140">
        <v>4</v>
      </c>
      <c r="E3" s="140">
        <v>4</v>
      </c>
      <c r="F3" s="140">
        <v>8</v>
      </c>
      <c r="G3" s="140">
        <v>2</v>
      </c>
      <c r="H3" s="140">
        <v>8</v>
      </c>
      <c r="I3" s="229">
        <v>0.9085993293157193</v>
      </c>
      <c r="J3" s="229" t="s">
        <v>26</v>
      </c>
      <c r="K3" s="78" t="s">
        <v>12</v>
      </c>
      <c r="L3" s="78" t="s">
        <v>339</v>
      </c>
      <c r="M3" s="78" t="s">
        <v>375</v>
      </c>
      <c r="N3" s="79" t="s">
        <v>376</v>
      </c>
      <c r="O3" s="79" t="s">
        <v>377</v>
      </c>
      <c r="P3" s="78"/>
      <c r="Q3" s="78"/>
      <c r="R3" s="78"/>
      <c r="S3" s="78" t="str">
        <f>RIGHT(Table_0__2[[#This Row],[Name]], LEN(Table_0__2[[#This Row],[Name]]) - FIND(",", Table_0__2[[#This Row],[Name]]) - 1) &amp; " " &amp; LEFT(Table_0__2[[#This Row],[Name]], FIND(",", Table_0__2[[#This Row],[Name]]) - 1)</f>
        <v>Jonny Sorenson</v>
      </c>
      <c r="T3" s="78"/>
      <c r="U3" s="78">
        <v>0</v>
      </c>
      <c r="V3" s="78">
        <v>3</v>
      </c>
      <c r="W3" s="78">
        <v>3</v>
      </c>
      <c r="X3" s="78">
        <v>8</v>
      </c>
      <c r="Y3" s="78">
        <v>-3</v>
      </c>
      <c r="Z3" s="78" t="s">
        <v>675</v>
      </c>
      <c r="AA3" s="78"/>
      <c r="AB3" s="130"/>
      <c r="AC3" s="130">
        <v>1.2884194710244821</v>
      </c>
      <c r="AD3" s="130"/>
      <c r="AE3" s="130" t="s">
        <v>661</v>
      </c>
      <c r="AF3" s="130"/>
      <c r="AG3" s="131"/>
      <c r="AH3">
        <v>5</v>
      </c>
      <c r="AI3">
        <v>11</v>
      </c>
      <c r="AJ3">
        <v>16</v>
      </c>
      <c r="AK3">
        <v>4</v>
      </c>
      <c r="AL3">
        <v>6</v>
      </c>
      <c r="AM3">
        <v>4</v>
      </c>
      <c r="AN3" t="s">
        <v>661</v>
      </c>
    </row>
    <row r="4" spans="1:40" x14ac:dyDescent="0.25">
      <c r="A4" s="78" t="s">
        <v>32</v>
      </c>
      <c r="B4" s="78" t="s">
        <v>600</v>
      </c>
      <c r="C4" s="79" t="s">
        <v>291</v>
      </c>
      <c r="D4" s="140">
        <v>2</v>
      </c>
      <c r="E4" s="140">
        <v>9</v>
      </c>
      <c r="F4" s="140">
        <v>11</v>
      </c>
      <c r="G4" s="140">
        <v>-3</v>
      </c>
      <c r="H4" s="140">
        <v>4</v>
      </c>
      <c r="I4" s="229">
        <v>0.79148072780000001</v>
      </c>
      <c r="J4" s="229" t="s">
        <v>26</v>
      </c>
      <c r="K4" s="78" t="s">
        <v>27</v>
      </c>
      <c r="L4" s="78" t="s">
        <v>292</v>
      </c>
      <c r="M4" s="78" t="s">
        <v>293</v>
      </c>
      <c r="N4" s="79" t="s">
        <v>294</v>
      </c>
      <c r="O4" s="79" t="s">
        <v>295</v>
      </c>
      <c r="P4" s="78"/>
      <c r="Q4" s="78"/>
      <c r="R4" s="78"/>
      <c r="S4" s="78" t="str">
        <f>RIGHT(Table_0__2[[#This Row],[Name]], LEN(Table_0__2[[#This Row],[Name]]) - FIND(",", Table_0__2[[#This Row],[Name]]) - 1) &amp; " " &amp; LEFT(Table_0__2[[#This Row],[Name]], FIND(",", Table_0__2[[#This Row],[Name]]) - 1)</f>
        <v>T.J. Lloyd</v>
      </c>
      <c r="T4" s="78"/>
      <c r="U4" s="78">
        <v>0</v>
      </c>
      <c r="V4" s="78">
        <v>0</v>
      </c>
      <c r="W4" s="78">
        <v>0</v>
      </c>
      <c r="X4" s="78">
        <v>0</v>
      </c>
      <c r="Y4" s="78">
        <v>0</v>
      </c>
      <c r="Z4" s="78" t="s">
        <v>944</v>
      </c>
      <c r="AA4" s="78"/>
      <c r="AB4" s="132"/>
      <c r="AC4" s="132">
        <v>0.87126666726866042</v>
      </c>
      <c r="AD4" s="132"/>
      <c r="AE4" s="132" t="s">
        <v>662</v>
      </c>
      <c r="AF4" s="132"/>
      <c r="AG4" s="133"/>
      <c r="AH4">
        <v>1</v>
      </c>
      <c r="AI4">
        <v>12</v>
      </c>
      <c r="AJ4">
        <v>13</v>
      </c>
      <c r="AK4">
        <v>3</v>
      </c>
      <c r="AL4">
        <v>16</v>
      </c>
      <c r="AM4">
        <v>3</v>
      </c>
      <c r="AN4" t="s">
        <v>662</v>
      </c>
    </row>
    <row r="5" spans="1:40" x14ac:dyDescent="0.25">
      <c r="A5" s="78" t="s">
        <v>136</v>
      </c>
      <c r="B5" s="78" t="s">
        <v>600</v>
      </c>
      <c r="C5" s="79" t="s">
        <v>310</v>
      </c>
      <c r="D5" s="140">
        <v>1</v>
      </c>
      <c r="E5" s="140">
        <v>0</v>
      </c>
      <c r="F5" s="140">
        <v>1</v>
      </c>
      <c r="G5" s="140">
        <v>3</v>
      </c>
      <c r="H5" s="140">
        <v>2</v>
      </c>
      <c r="I5" s="229">
        <v>0.4274329481111111</v>
      </c>
      <c r="J5" s="229" t="s">
        <v>34</v>
      </c>
      <c r="K5" s="78" t="s">
        <v>19</v>
      </c>
      <c r="L5" s="78" t="s">
        <v>311</v>
      </c>
      <c r="M5" s="78" t="s">
        <v>312</v>
      </c>
      <c r="N5" s="79" t="s">
        <v>313</v>
      </c>
      <c r="O5" s="79" t="s">
        <v>314</v>
      </c>
      <c r="P5" s="78"/>
      <c r="Q5" s="78"/>
      <c r="R5" s="78"/>
      <c r="S5" s="78" t="str">
        <f>RIGHT(Table_0__2[[#This Row],[Name]], LEN(Table_0__2[[#This Row],[Name]]) - FIND(",", Table_0__2[[#This Row],[Name]]) - 1) &amp; " " &amp; LEFT(Table_0__2[[#This Row],[Name]], FIND(",", Table_0__2[[#This Row],[Name]]) - 1)</f>
        <v>Broten Sabo</v>
      </c>
      <c r="T5" s="78"/>
      <c r="U5" s="78">
        <v>2</v>
      </c>
      <c r="V5" s="78">
        <v>6</v>
      </c>
      <c r="W5" s="78">
        <v>8</v>
      </c>
      <c r="X5" s="78">
        <v>2</v>
      </c>
      <c r="Y5" s="78">
        <v>0</v>
      </c>
      <c r="Z5" s="78" t="s">
        <v>678</v>
      </c>
      <c r="AA5" s="78"/>
      <c r="AB5" s="130"/>
      <c r="AC5" s="130">
        <v>0.65394370976470595</v>
      </c>
      <c r="AD5" s="130"/>
      <c r="AE5" s="130" t="s">
        <v>663</v>
      </c>
      <c r="AF5" s="130"/>
      <c r="AG5" s="131"/>
      <c r="AH5">
        <v>1</v>
      </c>
      <c r="AI5">
        <v>7</v>
      </c>
      <c r="AJ5">
        <v>8</v>
      </c>
      <c r="AK5">
        <v>6</v>
      </c>
      <c r="AL5">
        <v>4</v>
      </c>
      <c r="AM5">
        <v>6</v>
      </c>
      <c r="AN5" t="s">
        <v>663</v>
      </c>
    </row>
    <row r="6" spans="1:40" x14ac:dyDescent="0.25">
      <c r="A6" s="78" t="s">
        <v>130</v>
      </c>
      <c r="B6" s="78" t="s">
        <v>600</v>
      </c>
      <c r="C6" s="79" t="s">
        <v>281</v>
      </c>
      <c r="D6" s="140">
        <v>0</v>
      </c>
      <c r="E6" s="140">
        <v>0</v>
      </c>
      <c r="F6" s="140">
        <v>0</v>
      </c>
      <c r="G6" s="140">
        <v>4</v>
      </c>
      <c r="H6" s="140">
        <v>0</v>
      </c>
      <c r="I6" s="229"/>
      <c r="J6" s="229" t="s">
        <v>41</v>
      </c>
      <c r="K6" s="78" t="s">
        <v>19</v>
      </c>
      <c r="L6" s="78" t="s">
        <v>155</v>
      </c>
      <c r="M6" s="78" t="s">
        <v>282</v>
      </c>
      <c r="N6" s="79" t="s">
        <v>283</v>
      </c>
      <c r="O6" s="79" t="s">
        <v>284</v>
      </c>
      <c r="P6" s="78"/>
      <c r="Q6" s="78"/>
      <c r="R6" s="78"/>
      <c r="S6" s="78" t="str">
        <f>RIGHT(Table_0__2[[#This Row],[Name]], LEN(Table_0__2[[#This Row],[Name]]) - FIND(",", Table_0__2[[#This Row],[Name]]) - 1) &amp; " " &amp; LEFT(Table_0__2[[#This Row],[Name]], FIND(",", Table_0__2[[#This Row],[Name]]) - 1)</f>
        <v>Will Hilfiker</v>
      </c>
      <c r="T6" s="78"/>
      <c r="U6" s="78"/>
      <c r="V6" s="78"/>
      <c r="W6" s="78"/>
      <c r="X6" s="78"/>
      <c r="Y6" s="78"/>
      <c r="Z6" s="78"/>
      <c r="AA6" s="78"/>
      <c r="AB6" s="130"/>
      <c r="AC6" s="130">
        <v>1.6391536453882354</v>
      </c>
      <c r="AD6" s="130"/>
      <c r="AE6" s="130" t="s">
        <v>664</v>
      </c>
      <c r="AF6" s="130"/>
      <c r="AG6" s="131"/>
      <c r="AH6">
        <v>8</v>
      </c>
      <c r="AI6">
        <v>13</v>
      </c>
      <c r="AJ6">
        <v>21</v>
      </c>
      <c r="AK6">
        <v>5</v>
      </c>
      <c r="AL6">
        <v>10</v>
      </c>
      <c r="AM6">
        <v>5</v>
      </c>
      <c r="AN6" t="s">
        <v>664</v>
      </c>
    </row>
    <row r="7" spans="1:40" x14ac:dyDescent="0.25">
      <c r="A7" s="78" t="s">
        <v>142</v>
      </c>
      <c r="B7" s="78" t="s">
        <v>600</v>
      </c>
      <c r="C7" s="79" t="s">
        <v>299</v>
      </c>
      <c r="D7" s="140">
        <v>2</v>
      </c>
      <c r="E7" s="140">
        <v>4</v>
      </c>
      <c r="F7" s="140">
        <v>6</v>
      </c>
      <c r="G7" s="140">
        <v>8</v>
      </c>
      <c r="H7" s="140">
        <v>14</v>
      </c>
      <c r="I7" s="229">
        <v>0.67528758482090356</v>
      </c>
      <c r="J7" s="229" t="s">
        <v>34</v>
      </c>
      <c r="K7" s="78" t="s">
        <v>61</v>
      </c>
      <c r="L7" s="78" t="s">
        <v>300</v>
      </c>
      <c r="M7" s="78" t="s">
        <v>301</v>
      </c>
      <c r="N7" s="79" t="s">
        <v>302</v>
      </c>
      <c r="O7" s="79" t="s">
        <v>303</v>
      </c>
      <c r="P7" s="78"/>
      <c r="Q7" s="78"/>
      <c r="R7" s="78"/>
      <c r="S7" s="78" t="str">
        <f>RIGHT(Table_0__2[[#This Row],[Name]], LEN(Table_0__2[[#This Row],[Name]]) - FIND(",", Table_0__2[[#This Row],[Name]]) - 1) &amp; " " &amp; LEFT(Table_0__2[[#This Row],[Name]], FIND(",", Table_0__2[[#This Row],[Name]]) - 1)</f>
        <v>Caleb MacDonald</v>
      </c>
      <c r="T7" s="78"/>
      <c r="U7" s="78">
        <v>1</v>
      </c>
      <c r="V7" s="78">
        <v>6</v>
      </c>
      <c r="W7" s="78">
        <v>7</v>
      </c>
      <c r="X7" s="78">
        <v>6</v>
      </c>
      <c r="Y7" s="78">
        <v>4</v>
      </c>
      <c r="Z7" s="78" t="s">
        <v>676</v>
      </c>
      <c r="AA7" s="78"/>
      <c r="AB7" s="132"/>
      <c r="AC7" s="132">
        <v>0.6957323676846553</v>
      </c>
      <c r="AD7" s="132"/>
      <c r="AE7" s="132" t="s">
        <v>665</v>
      </c>
      <c r="AF7" s="132"/>
      <c r="AG7" s="133"/>
      <c r="AH7">
        <v>3</v>
      </c>
      <c r="AI7">
        <v>1</v>
      </c>
      <c r="AJ7">
        <v>4</v>
      </c>
      <c r="AK7">
        <v>3</v>
      </c>
      <c r="AL7">
        <v>8</v>
      </c>
      <c r="AM7">
        <v>3</v>
      </c>
      <c r="AN7" t="s">
        <v>665</v>
      </c>
    </row>
    <row r="8" spans="1:40" x14ac:dyDescent="0.25">
      <c r="A8" s="78" t="s">
        <v>92</v>
      </c>
      <c r="B8" s="78" t="s">
        <v>601</v>
      </c>
      <c r="C8" s="79" t="s">
        <v>350</v>
      </c>
      <c r="D8" s="140">
        <v>0</v>
      </c>
      <c r="E8" s="140">
        <v>0</v>
      </c>
      <c r="F8" s="140">
        <v>0</v>
      </c>
      <c r="G8" s="140">
        <v>0</v>
      </c>
      <c r="H8" s="140">
        <v>0</v>
      </c>
      <c r="I8" s="229">
        <v>0.42499999999999999</v>
      </c>
      <c r="J8" s="229" t="s">
        <v>34</v>
      </c>
      <c r="K8" s="78" t="s">
        <v>102</v>
      </c>
      <c r="L8" s="78" t="s">
        <v>82</v>
      </c>
      <c r="M8" s="78" t="s">
        <v>321</v>
      </c>
      <c r="N8" s="79" t="s">
        <v>351</v>
      </c>
      <c r="O8" s="79" t="s">
        <v>352</v>
      </c>
      <c r="P8" s="78"/>
      <c r="Q8" s="78"/>
      <c r="R8" s="78"/>
      <c r="S8" s="78" t="str">
        <f>RIGHT(Table_0__2[[#This Row],[Name]], LEN(Table_0__2[[#This Row],[Name]]) - FIND(",", Table_0__2[[#This Row],[Name]]) - 1) &amp; " " &amp; LEFT(Table_0__2[[#This Row],[Name]], FIND(",", Table_0__2[[#This Row],[Name]]) - 1)</f>
        <v>William Lawson-Body</v>
      </c>
      <c r="T8" s="78"/>
      <c r="U8" s="78"/>
      <c r="V8" s="78"/>
      <c r="W8" s="78"/>
      <c r="X8" s="78"/>
      <c r="Y8" s="78"/>
      <c r="Z8" s="78"/>
      <c r="AA8" s="78"/>
      <c r="AB8" s="132"/>
      <c r="AC8" s="132">
        <v>0.4274329481111111</v>
      </c>
      <c r="AD8" s="132"/>
      <c r="AE8" s="132" t="s">
        <v>666</v>
      </c>
      <c r="AF8" s="132"/>
      <c r="AG8" s="133"/>
      <c r="AH8">
        <v>1</v>
      </c>
      <c r="AI8">
        <v>0</v>
      </c>
      <c r="AJ8">
        <v>1</v>
      </c>
      <c r="AK8">
        <v>3</v>
      </c>
      <c r="AL8">
        <v>2</v>
      </c>
      <c r="AM8">
        <v>3</v>
      </c>
      <c r="AN8" t="s">
        <v>666</v>
      </c>
    </row>
    <row r="9" spans="1:40" x14ac:dyDescent="0.25">
      <c r="A9" s="78" t="s">
        <v>86</v>
      </c>
      <c r="B9" s="78" t="s">
        <v>601</v>
      </c>
      <c r="C9" s="79" t="s">
        <v>365</v>
      </c>
      <c r="D9" s="140">
        <v>8</v>
      </c>
      <c r="E9" s="140">
        <v>13</v>
      </c>
      <c r="F9" s="140">
        <v>21</v>
      </c>
      <c r="G9" s="140">
        <v>5</v>
      </c>
      <c r="H9" s="140">
        <v>10</v>
      </c>
      <c r="I9" s="229">
        <v>1.6391536453882354</v>
      </c>
      <c r="J9" s="229" t="s">
        <v>101</v>
      </c>
      <c r="K9" s="78" t="s">
        <v>27</v>
      </c>
      <c r="L9" s="78" t="s">
        <v>292</v>
      </c>
      <c r="M9" s="78" t="s">
        <v>366</v>
      </c>
      <c r="N9" s="79" t="s">
        <v>367</v>
      </c>
      <c r="O9" s="79" t="s">
        <v>368</v>
      </c>
      <c r="P9" s="78"/>
      <c r="Q9" s="78"/>
      <c r="R9" s="78"/>
      <c r="S9" s="78" t="str">
        <f>RIGHT(Table_0__2[[#This Row],[Name]], LEN(Table_0__2[[#This Row],[Name]]) - FIND(",", Table_0__2[[#This Row],[Name]]) - 1) &amp; " " &amp; LEFT(Table_0__2[[#This Row],[Name]], FIND(",", Table_0__2[[#This Row],[Name]]) - 1)</f>
        <v>Brady Risk</v>
      </c>
      <c r="T9" s="78"/>
      <c r="U9" s="78">
        <v>2</v>
      </c>
      <c r="V9" s="78">
        <v>9</v>
      </c>
      <c r="W9" s="78">
        <v>11</v>
      </c>
      <c r="X9" s="78">
        <v>4</v>
      </c>
      <c r="Y9" s="78">
        <v>-3</v>
      </c>
      <c r="Z9" s="78" t="s">
        <v>679</v>
      </c>
      <c r="AA9" s="78"/>
      <c r="AB9" s="130"/>
      <c r="AC9" s="130">
        <v>0.56948275550000005</v>
      </c>
      <c r="AD9" s="130"/>
      <c r="AE9" s="130" t="s">
        <v>667</v>
      </c>
      <c r="AF9" s="130"/>
      <c r="AG9" s="131"/>
      <c r="AH9">
        <v>4</v>
      </c>
      <c r="AI9">
        <v>0</v>
      </c>
      <c r="AJ9">
        <v>4</v>
      </c>
      <c r="AK9">
        <v>1</v>
      </c>
      <c r="AL9">
        <v>4</v>
      </c>
      <c r="AM9">
        <v>1</v>
      </c>
      <c r="AN9" t="s">
        <v>667</v>
      </c>
    </row>
    <row r="10" spans="1:40" x14ac:dyDescent="0.25">
      <c r="A10" s="78" t="s">
        <v>72</v>
      </c>
      <c r="B10" s="78" t="s">
        <v>600</v>
      </c>
      <c r="C10" s="79" t="s">
        <v>296</v>
      </c>
      <c r="D10" s="140">
        <v>1</v>
      </c>
      <c r="E10" s="140">
        <v>5</v>
      </c>
      <c r="F10" s="140">
        <v>6</v>
      </c>
      <c r="G10" s="140">
        <v>4</v>
      </c>
      <c r="H10" s="140">
        <v>8</v>
      </c>
      <c r="I10" s="229">
        <v>0.67102908991249999</v>
      </c>
      <c r="J10" s="229" t="s">
        <v>41</v>
      </c>
      <c r="K10" s="78" t="s">
        <v>27</v>
      </c>
      <c r="L10" s="78" t="s">
        <v>292</v>
      </c>
      <c r="M10" s="78" t="s">
        <v>297</v>
      </c>
      <c r="N10" s="79" t="s">
        <v>298</v>
      </c>
      <c r="O10" s="79" t="s">
        <v>284</v>
      </c>
      <c r="P10" s="78"/>
      <c r="Q10" s="78"/>
      <c r="R10" s="78"/>
      <c r="S10" s="78" t="str">
        <f>RIGHT(Table_0__2[[#This Row],[Name]], LEN(Table_0__2[[#This Row],[Name]]) - FIND(",", Table_0__2[[#This Row],[Name]]) - 1) &amp; " " &amp; LEFT(Table_0__2[[#This Row],[Name]], FIND(",", Table_0__2[[#This Row],[Name]]) - 1)</f>
        <v>A.J. Macaulay</v>
      </c>
      <c r="T10" s="78"/>
      <c r="U10" s="78">
        <v>8</v>
      </c>
      <c r="V10" s="78">
        <v>13</v>
      </c>
      <c r="W10" s="78">
        <v>21</v>
      </c>
      <c r="X10" s="78">
        <v>10</v>
      </c>
      <c r="Y10" s="78">
        <v>5</v>
      </c>
      <c r="Z10" s="78" t="s">
        <v>664</v>
      </c>
      <c r="AA10" s="78"/>
      <c r="AB10" s="132"/>
      <c r="AC10" s="132">
        <v>0.67087670805689592</v>
      </c>
      <c r="AD10" s="132"/>
      <c r="AE10" s="132" t="s">
        <v>668</v>
      </c>
      <c r="AF10" s="132"/>
      <c r="AG10" s="133"/>
      <c r="AH10">
        <v>2</v>
      </c>
      <c r="AI10">
        <v>6</v>
      </c>
      <c r="AJ10">
        <v>8</v>
      </c>
      <c r="AK10">
        <v>6</v>
      </c>
      <c r="AL10">
        <v>16</v>
      </c>
      <c r="AM10">
        <v>6</v>
      </c>
      <c r="AN10" t="s">
        <v>668</v>
      </c>
    </row>
    <row r="11" spans="1:40" x14ac:dyDescent="0.25">
      <c r="A11" s="78" t="s">
        <v>285</v>
      </c>
      <c r="B11" s="78" t="s">
        <v>600</v>
      </c>
      <c r="C11" s="79" t="s">
        <v>286</v>
      </c>
      <c r="D11" s="140">
        <v>2</v>
      </c>
      <c r="E11" s="140">
        <v>1</v>
      </c>
      <c r="F11" s="140">
        <v>3</v>
      </c>
      <c r="G11" s="140">
        <v>6</v>
      </c>
      <c r="H11" s="140">
        <v>16</v>
      </c>
      <c r="I11" s="229">
        <v>0.44651244128888873</v>
      </c>
      <c r="J11" s="229" t="s">
        <v>41</v>
      </c>
      <c r="K11" s="78" t="s">
        <v>287</v>
      </c>
      <c r="L11" s="78" t="s">
        <v>155</v>
      </c>
      <c r="M11" s="78" t="s">
        <v>288</v>
      </c>
      <c r="N11" s="79" t="s">
        <v>289</v>
      </c>
      <c r="O11" s="79" t="s">
        <v>290</v>
      </c>
      <c r="P11" s="78"/>
      <c r="Q11" s="78"/>
      <c r="R11" s="78"/>
      <c r="S11" s="78" t="str">
        <f>RIGHT(Table_0__2[[#This Row],[Name]], LEN(Table_0__2[[#This Row],[Name]]) - FIND(",", Table_0__2[[#This Row],[Name]]) - 1) &amp; " " &amp; LEFT(Table_0__2[[#This Row],[Name]], FIND(",", Table_0__2[[#This Row],[Name]]) - 1)</f>
        <v>Xavier Jean-Louis</v>
      </c>
      <c r="T11" s="78"/>
      <c r="U11" s="78"/>
      <c r="V11" s="78"/>
      <c r="W11" s="78"/>
      <c r="X11" s="78"/>
      <c r="Y11" s="78"/>
      <c r="Z11" s="78"/>
      <c r="AA11" s="78"/>
      <c r="AB11" s="132"/>
      <c r="AC11" s="132">
        <v>0.67528758482090356</v>
      </c>
      <c r="AD11" s="132"/>
      <c r="AE11" s="132" t="s">
        <v>669</v>
      </c>
      <c r="AF11" s="132"/>
      <c r="AG11" s="133"/>
      <c r="AH11">
        <v>2</v>
      </c>
      <c r="AI11">
        <v>4</v>
      </c>
      <c r="AJ11">
        <v>6</v>
      </c>
      <c r="AK11">
        <v>8</v>
      </c>
      <c r="AL11">
        <v>14</v>
      </c>
      <c r="AM11">
        <v>8</v>
      </c>
      <c r="AN11" t="s">
        <v>669</v>
      </c>
    </row>
    <row r="12" spans="1:40" x14ac:dyDescent="0.25">
      <c r="A12" s="78" t="s">
        <v>369</v>
      </c>
      <c r="B12" s="78" t="s">
        <v>601</v>
      </c>
      <c r="C12" s="79" t="s">
        <v>370</v>
      </c>
      <c r="D12" s="140">
        <v>5</v>
      </c>
      <c r="E12" s="140">
        <v>11</v>
      </c>
      <c r="F12" s="140">
        <v>16</v>
      </c>
      <c r="G12" s="140">
        <v>4</v>
      </c>
      <c r="H12" s="140">
        <v>6</v>
      </c>
      <c r="I12" s="229">
        <v>1.2884194710244821</v>
      </c>
      <c r="J12" s="229" t="s">
        <v>101</v>
      </c>
      <c r="K12" s="78" t="s">
        <v>102</v>
      </c>
      <c r="L12" s="78" t="s">
        <v>28</v>
      </c>
      <c r="M12" s="78" t="s">
        <v>371</v>
      </c>
      <c r="N12" s="79" t="s">
        <v>372</v>
      </c>
      <c r="O12" s="79" t="s">
        <v>373</v>
      </c>
      <c r="P12" s="78"/>
      <c r="Q12" s="78"/>
      <c r="R12" s="78"/>
      <c r="S12" s="78" t="str">
        <f>RIGHT(Table_0__2[[#This Row],[Name]], LEN(Table_0__2[[#This Row],[Name]]) - FIND(",", Table_0__2[[#This Row],[Name]]) - 1) &amp; " " &amp; LEFT(Table_0__2[[#This Row],[Name]], FIND(",", Table_0__2[[#This Row],[Name]]) - 1)</f>
        <v>Anton Rubtsov</v>
      </c>
      <c r="T12" s="78"/>
      <c r="U12" s="78">
        <v>12</v>
      </c>
      <c r="V12" s="78">
        <v>4</v>
      </c>
      <c r="W12" s="78">
        <v>16</v>
      </c>
      <c r="X12" s="78">
        <v>8</v>
      </c>
      <c r="Y12" s="78">
        <v>5</v>
      </c>
      <c r="Z12" s="78" t="s">
        <v>673</v>
      </c>
      <c r="AA12" s="78"/>
      <c r="AB12" s="130"/>
      <c r="AC12" s="130">
        <v>0.53964130937499999</v>
      </c>
      <c r="AD12" s="130"/>
      <c r="AE12" s="130" t="s">
        <v>670</v>
      </c>
      <c r="AF12" s="130"/>
      <c r="AG12" s="131"/>
      <c r="AH12">
        <v>1</v>
      </c>
      <c r="AI12">
        <v>5</v>
      </c>
      <c r="AJ12">
        <v>6</v>
      </c>
      <c r="AK12">
        <v>4</v>
      </c>
      <c r="AL12">
        <v>12</v>
      </c>
      <c r="AM12">
        <v>4</v>
      </c>
      <c r="AN12" t="s">
        <v>670</v>
      </c>
    </row>
    <row r="13" spans="1:40" x14ac:dyDescent="0.25">
      <c r="A13" s="78" t="s">
        <v>153</v>
      </c>
      <c r="B13" s="78" t="s">
        <v>601</v>
      </c>
      <c r="C13" s="79" t="s">
        <v>324</v>
      </c>
      <c r="D13" s="140">
        <v>1</v>
      </c>
      <c r="E13" s="140">
        <v>7</v>
      </c>
      <c r="F13" s="140">
        <v>8</v>
      </c>
      <c r="G13" s="140">
        <v>6</v>
      </c>
      <c r="H13" s="140">
        <v>4</v>
      </c>
      <c r="I13" s="229">
        <v>0.65394370976470595</v>
      </c>
      <c r="J13" s="229" t="s">
        <v>41</v>
      </c>
      <c r="K13" s="78" t="s">
        <v>19</v>
      </c>
      <c r="L13" s="78" t="s">
        <v>132</v>
      </c>
      <c r="M13" s="78" t="s">
        <v>325</v>
      </c>
      <c r="N13" s="79" t="s">
        <v>326</v>
      </c>
      <c r="O13" s="79" t="s">
        <v>327</v>
      </c>
      <c r="P13" s="78"/>
      <c r="Q13" s="78"/>
      <c r="R13" s="78"/>
      <c r="S13" s="78" t="str">
        <f>RIGHT(Table_0__2[[#This Row],[Name]], LEN(Table_0__2[[#This Row],[Name]]) - FIND(",", Table_0__2[[#This Row],[Name]]) - 1) &amp; " " &amp; LEFT(Table_0__2[[#This Row],[Name]], FIND(",", Table_0__2[[#This Row],[Name]]) - 1)</f>
        <v>Braden Birnie</v>
      </c>
      <c r="T13" s="78"/>
      <c r="U13" s="78">
        <v>1</v>
      </c>
      <c r="V13" s="78">
        <v>12</v>
      </c>
      <c r="W13" s="78">
        <v>13</v>
      </c>
      <c r="X13" s="78">
        <v>16</v>
      </c>
      <c r="Y13" s="78">
        <v>3</v>
      </c>
      <c r="Z13" s="78" t="s">
        <v>662</v>
      </c>
      <c r="AA13" s="78"/>
      <c r="AB13" s="132"/>
      <c r="AC13" s="132">
        <v>0.7078888888888889</v>
      </c>
      <c r="AD13" s="132"/>
      <c r="AE13" s="132" t="s">
        <v>671</v>
      </c>
      <c r="AF13" s="132"/>
      <c r="AG13" s="133"/>
      <c r="AH13">
        <v>3</v>
      </c>
      <c r="AI13">
        <v>2</v>
      </c>
      <c r="AJ13">
        <v>5</v>
      </c>
      <c r="AK13">
        <v>4</v>
      </c>
      <c r="AL13">
        <v>0</v>
      </c>
      <c r="AM13">
        <v>4</v>
      </c>
      <c r="AN13" t="s">
        <v>671</v>
      </c>
    </row>
    <row r="14" spans="1:40" x14ac:dyDescent="0.25">
      <c r="A14" s="78" t="s">
        <v>113</v>
      </c>
      <c r="B14" s="78" t="s">
        <v>601</v>
      </c>
      <c r="C14" s="79" t="s">
        <v>333</v>
      </c>
      <c r="D14" s="140">
        <v>3</v>
      </c>
      <c r="E14" s="140">
        <v>2</v>
      </c>
      <c r="F14" s="140">
        <v>5</v>
      </c>
      <c r="G14" s="140">
        <v>4</v>
      </c>
      <c r="H14" s="140">
        <v>0</v>
      </c>
      <c r="I14" s="229">
        <v>0.7078888888888889</v>
      </c>
      <c r="J14" s="229" t="s">
        <v>101</v>
      </c>
      <c r="K14" s="78" t="s">
        <v>27</v>
      </c>
      <c r="L14" s="78" t="s">
        <v>334</v>
      </c>
      <c r="M14" s="78" t="s">
        <v>335</v>
      </c>
      <c r="N14" s="79" t="s">
        <v>336</v>
      </c>
      <c r="O14" s="79" t="s">
        <v>337</v>
      </c>
      <c r="P14" s="78"/>
      <c r="Q14" s="78"/>
      <c r="R14" s="78"/>
      <c r="S14" s="78" t="str">
        <f>RIGHT(Table_0__2[[#This Row],[Name]], LEN(Table_0__2[[#This Row],[Name]]) - FIND(",", Table_0__2[[#This Row],[Name]]) - 1) &amp; " " &amp; LEFT(Table_0__2[[#This Row],[Name]], FIND(",", Table_0__2[[#This Row],[Name]]) - 1)</f>
        <v>Chase Dubois</v>
      </c>
      <c r="T14" s="78"/>
      <c r="U14" s="78">
        <v>2</v>
      </c>
      <c r="V14" s="78">
        <v>4</v>
      </c>
      <c r="W14" s="78">
        <v>6</v>
      </c>
      <c r="X14" s="78">
        <v>14</v>
      </c>
      <c r="Y14" s="78">
        <v>8</v>
      </c>
      <c r="Z14" s="78" t="s">
        <v>669</v>
      </c>
      <c r="AA14" s="78"/>
      <c r="AB14" s="132"/>
      <c r="AC14" s="132">
        <v>0.23621645688042517</v>
      </c>
      <c r="AD14" s="132"/>
      <c r="AE14" s="132" t="s">
        <v>672</v>
      </c>
      <c r="AF14" s="132"/>
      <c r="AG14" s="133"/>
      <c r="AH14">
        <v>1</v>
      </c>
      <c r="AI14">
        <v>2</v>
      </c>
      <c r="AJ14">
        <v>3</v>
      </c>
      <c r="AK14">
        <v>3</v>
      </c>
      <c r="AL14">
        <v>30</v>
      </c>
      <c r="AM14">
        <v>3</v>
      </c>
      <c r="AN14" t="s">
        <v>672</v>
      </c>
    </row>
    <row r="15" spans="1:40" x14ac:dyDescent="0.25">
      <c r="A15" s="78" t="s">
        <v>304</v>
      </c>
      <c r="B15" s="78" t="s">
        <v>600</v>
      </c>
      <c r="C15" s="79" t="s">
        <v>305</v>
      </c>
      <c r="D15" s="140"/>
      <c r="E15" s="140"/>
      <c r="F15" s="140"/>
      <c r="G15" s="140"/>
      <c r="H15" s="140"/>
      <c r="I15" s="229"/>
      <c r="J15" s="229" t="s">
        <v>34</v>
      </c>
      <c r="K15" s="78" t="s">
        <v>67</v>
      </c>
      <c r="L15" s="78" t="s">
        <v>306</v>
      </c>
      <c r="M15" s="78" t="s">
        <v>307</v>
      </c>
      <c r="N15" s="79" t="s">
        <v>308</v>
      </c>
      <c r="O15" s="79" t="s">
        <v>309</v>
      </c>
      <c r="P15" s="78"/>
      <c r="Q15" s="78"/>
      <c r="R15" s="78"/>
      <c r="S15" s="78" t="str">
        <f>RIGHT(Table_0__2[[#This Row],[Name]], LEN(Table_0__2[[#This Row],[Name]]) - FIND(",", Table_0__2[[#This Row],[Name]]) - 1) &amp; " " &amp; LEFT(Table_0__2[[#This Row],[Name]], FIND(",", Table_0__2[[#This Row],[Name]]) - 1)</f>
        <v>Derek Pys</v>
      </c>
      <c r="T15" s="78"/>
      <c r="U15" s="78">
        <v>3</v>
      </c>
      <c r="V15" s="78">
        <v>2</v>
      </c>
      <c r="W15" s="78">
        <v>5</v>
      </c>
      <c r="X15" s="78">
        <v>0</v>
      </c>
      <c r="Y15" s="78">
        <v>4</v>
      </c>
      <c r="Z15" s="78" t="s">
        <v>671</v>
      </c>
      <c r="AA15" s="78"/>
    </row>
    <row r="16" spans="1:40" x14ac:dyDescent="0.25">
      <c r="A16" s="78" t="s">
        <v>99</v>
      </c>
      <c r="B16" s="78" t="s">
        <v>601</v>
      </c>
      <c r="C16" s="79" t="s">
        <v>320</v>
      </c>
      <c r="D16" s="140"/>
      <c r="E16" s="140"/>
      <c r="F16" s="140"/>
      <c r="G16" s="140"/>
      <c r="H16" s="140"/>
      <c r="I16" s="229"/>
      <c r="J16" s="229" t="s">
        <v>34</v>
      </c>
      <c r="K16" s="78" t="s">
        <v>102</v>
      </c>
      <c r="L16" s="78" t="s">
        <v>82</v>
      </c>
      <c r="M16" s="78" t="s">
        <v>321</v>
      </c>
      <c r="N16" s="79" t="s">
        <v>322</v>
      </c>
      <c r="O16" s="79" t="s">
        <v>323</v>
      </c>
      <c r="P16" s="78"/>
      <c r="Q16" s="78"/>
      <c r="R16" s="78"/>
      <c r="S16" s="78" t="str">
        <f>RIGHT(Table_0__2[[#This Row],[Name]], LEN(Table_0__2[[#This Row],[Name]]) - FIND(",", Table_0__2[[#This Row],[Name]]) - 1) &amp; " " &amp; LEFT(Table_0__2[[#This Row],[Name]], FIND(",", Table_0__2[[#This Row],[Name]]) - 1)</f>
        <v>Edvards Bergmanis</v>
      </c>
      <c r="T16" s="78"/>
      <c r="U16" s="78">
        <v>4</v>
      </c>
      <c r="V16" s="78">
        <v>0</v>
      </c>
      <c r="W16" s="78">
        <v>4</v>
      </c>
      <c r="X16" s="78">
        <v>4</v>
      </c>
      <c r="Y16" s="78">
        <v>1</v>
      </c>
      <c r="Z16" s="78" t="s">
        <v>667</v>
      </c>
      <c r="AA16" s="78"/>
    </row>
    <row r="17" spans="1:40" x14ac:dyDescent="0.25">
      <c r="A17" s="78" t="s">
        <v>39</v>
      </c>
      <c r="B17" s="78" t="s">
        <v>601</v>
      </c>
      <c r="C17" s="79" t="s">
        <v>315</v>
      </c>
      <c r="D17" s="140">
        <v>4</v>
      </c>
      <c r="E17" s="140">
        <v>0</v>
      </c>
      <c r="F17" s="140">
        <v>4</v>
      </c>
      <c r="G17" s="140">
        <v>1</v>
      </c>
      <c r="H17" s="140">
        <v>4</v>
      </c>
      <c r="I17" s="229">
        <v>0.56948275550000005</v>
      </c>
      <c r="J17" s="229" t="s">
        <v>41</v>
      </c>
      <c r="K17" s="78" t="s">
        <v>48</v>
      </c>
      <c r="L17" s="78" t="s">
        <v>316</v>
      </c>
      <c r="M17" s="78" t="s">
        <v>317</v>
      </c>
      <c r="N17" s="79" t="s">
        <v>318</v>
      </c>
      <c r="O17" s="79" t="s">
        <v>319</v>
      </c>
      <c r="P17" s="78"/>
      <c r="Q17" s="78"/>
      <c r="R17" s="78"/>
      <c r="S17" s="78" t="str">
        <f>RIGHT(Table_0__2[[#This Row],[Name]], LEN(Table_0__2[[#This Row],[Name]]) - FIND(",", Table_0__2[[#This Row],[Name]]) - 1) &amp; " " &amp; LEFT(Table_0__2[[#This Row],[Name]], FIND(",", Table_0__2[[#This Row],[Name]]) - 1)</f>
        <v>Cade Ahrenholz</v>
      </c>
      <c r="T17" s="78"/>
      <c r="U17" s="78">
        <v>1</v>
      </c>
      <c r="V17" s="78">
        <v>7</v>
      </c>
      <c r="W17" s="78">
        <v>8</v>
      </c>
      <c r="X17" s="78">
        <v>4</v>
      </c>
      <c r="Y17" s="78">
        <v>6</v>
      </c>
      <c r="Z17" s="78" t="s">
        <v>663</v>
      </c>
      <c r="AA17" s="78"/>
    </row>
    <row r="18" spans="1:40" x14ac:dyDescent="0.25">
      <c r="A18" s="78" t="s">
        <v>125</v>
      </c>
      <c r="B18" s="78" t="s">
        <v>601</v>
      </c>
      <c r="C18" s="79" t="s">
        <v>342</v>
      </c>
      <c r="D18" s="140">
        <v>12</v>
      </c>
      <c r="E18" s="140">
        <v>4</v>
      </c>
      <c r="F18" s="140">
        <v>16</v>
      </c>
      <c r="G18" s="140">
        <v>5</v>
      </c>
      <c r="H18" s="140">
        <v>8</v>
      </c>
      <c r="I18" s="229">
        <v>1.4827844783529402</v>
      </c>
      <c r="J18" s="229" t="s">
        <v>101</v>
      </c>
      <c r="K18" s="78" t="s">
        <v>12</v>
      </c>
      <c r="L18" s="78" t="s">
        <v>20</v>
      </c>
      <c r="M18" s="78" t="s">
        <v>343</v>
      </c>
      <c r="N18" s="79" t="s">
        <v>344</v>
      </c>
      <c r="O18" s="79" t="s">
        <v>345</v>
      </c>
      <c r="P18" s="78"/>
      <c r="Q18" s="78"/>
      <c r="R18" s="78"/>
      <c r="S18" s="78" t="str">
        <f>RIGHT(Table_0__2[[#This Row],[Name]], LEN(Table_0__2[[#This Row],[Name]]) - FIND(",", Table_0__2[[#This Row],[Name]]) - 1) &amp; " " &amp; LEFT(Table_0__2[[#This Row],[Name]], FIND(",", Table_0__2[[#This Row],[Name]]) - 1)</f>
        <v>Harrison Israels</v>
      </c>
      <c r="T18" s="78"/>
      <c r="U18" s="78">
        <v>1</v>
      </c>
      <c r="V18" s="78">
        <v>2</v>
      </c>
      <c r="W18" s="78">
        <v>3</v>
      </c>
      <c r="X18" s="78">
        <v>30</v>
      </c>
      <c r="Y18" s="78">
        <v>3</v>
      </c>
      <c r="Z18" s="78" t="s">
        <v>672</v>
      </c>
      <c r="AA18" s="78"/>
      <c r="AB18" s="132"/>
      <c r="AC18">
        <v>1.4827844783529402</v>
      </c>
      <c r="AE18" t="s">
        <v>673</v>
      </c>
      <c r="AF18" s="132"/>
      <c r="AG18" s="133"/>
      <c r="AH18">
        <v>12</v>
      </c>
      <c r="AI18">
        <v>4</v>
      </c>
      <c r="AJ18">
        <v>16</v>
      </c>
      <c r="AK18">
        <v>5</v>
      </c>
      <c r="AL18">
        <v>8</v>
      </c>
      <c r="AM18">
        <v>5</v>
      </c>
      <c r="AN18" t="s">
        <v>673</v>
      </c>
    </row>
    <row r="19" spans="1:40" x14ac:dyDescent="0.25">
      <c r="A19" s="78" t="s">
        <v>107</v>
      </c>
      <c r="B19" s="78" t="s">
        <v>601</v>
      </c>
      <c r="C19" s="79" t="s">
        <v>355</v>
      </c>
      <c r="D19" s="140">
        <v>2</v>
      </c>
      <c r="E19" s="140">
        <v>6</v>
      </c>
      <c r="F19" s="140">
        <v>8</v>
      </c>
      <c r="G19" s="140">
        <v>6</v>
      </c>
      <c r="H19" s="140">
        <v>16</v>
      </c>
      <c r="I19" s="229">
        <v>0.67087670805689592</v>
      </c>
      <c r="J19" s="229" t="s">
        <v>41</v>
      </c>
      <c r="K19" s="78" t="s">
        <v>67</v>
      </c>
      <c r="L19" s="78" t="s">
        <v>356</v>
      </c>
      <c r="M19" s="78" t="s">
        <v>357</v>
      </c>
      <c r="N19" s="79" t="s">
        <v>358</v>
      </c>
      <c r="O19" s="79" t="s">
        <v>341</v>
      </c>
      <c r="P19" s="78"/>
      <c r="Q19" s="78"/>
      <c r="R19" s="78"/>
      <c r="S19" s="78" t="str">
        <f>RIGHT(Table_0__2[[#This Row],[Name]], LEN(Table_0__2[[#This Row],[Name]]) - FIND(",", Table_0__2[[#This Row],[Name]]) - 1) &amp; " " &amp; LEFT(Table_0__2[[#This Row],[Name]], FIND(",", Table_0__2[[#This Row],[Name]]) - 1)</f>
        <v>Cade Neilson</v>
      </c>
      <c r="T19" s="78"/>
      <c r="U19" s="78">
        <v>2</v>
      </c>
      <c r="V19" s="78">
        <v>6</v>
      </c>
      <c r="W19" s="78">
        <v>8</v>
      </c>
      <c r="X19" s="78">
        <v>16</v>
      </c>
      <c r="Y19" s="78">
        <v>6</v>
      </c>
      <c r="Z19" s="78" t="s">
        <v>668</v>
      </c>
      <c r="AA19" s="78"/>
      <c r="AB19" s="130"/>
      <c r="AC19">
        <v>0.9085993293157193</v>
      </c>
      <c r="AE19" t="s">
        <v>674</v>
      </c>
      <c r="AF19" s="130"/>
      <c r="AG19" s="131"/>
      <c r="AH19">
        <v>4</v>
      </c>
      <c r="AI19">
        <v>4</v>
      </c>
      <c r="AJ19">
        <v>8</v>
      </c>
      <c r="AK19">
        <v>2</v>
      </c>
      <c r="AL19">
        <v>8</v>
      </c>
      <c r="AM19">
        <v>2</v>
      </c>
      <c r="AN19" t="s">
        <v>674</v>
      </c>
    </row>
    <row r="20" spans="1:40" x14ac:dyDescent="0.25">
      <c r="A20" s="78" t="s">
        <v>65</v>
      </c>
      <c r="B20" s="78" t="s">
        <v>601</v>
      </c>
      <c r="C20" s="79" t="s">
        <v>353</v>
      </c>
      <c r="D20" s="140">
        <v>2</v>
      </c>
      <c r="E20" s="140">
        <v>6</v>
      </c>
      <c r="F20" s="140">
        <v>8</v>
      </c>
      <c r="G20" s="140">
        <v>0</v>
      </c>
      <c r="H20" s="140">
        <v>2</v>
      </c>
      <c r="I20" s="229">
        <v>0.85603803135294121</v>
      </c>
      <c r="J20" s="229" t="s">
        <v>101</v>
      </c>
      <c r="K20" s="78" t="s">
        <v>74</v>
      </c>
      <c r="L20" s="78" t="s">
        <v>334</v>
      </c>
      <c r="M20" s="78" t="s">
        <v>354</v>
      </c>
      <c r="N20" s="79" t="s">
        <v>318</v>
      </c>
      <c r="O20" s="79" t="s">
        <v>341</v>
      </c>
      <c r="P20" s="78"/>
      <c r="Q20" s="78"/>
      <c r="R20" s="78"/>
      <c r="S20" s="78" t="str">
        <f>RIGHT(Table_0__2[[#This Row],[Name]], LEN(Table_0__2[[#This Row],[Name]]) - FIND(",", Table_0__2[[#This Row],[Name]]) - 1) &amp; " " &amp; LEFT(Table_0__2[[#This Row],[Name]], FIND(",", Table_0__2[[#This Row],[Name]]) - 1)</f>
        <v>Payton Matsui</v>
      </c>
      <c r="T20" s="78"/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 t="s">
        <v>943</v>
      </c>
      <c r="AA20" s="78"/>
      <c r="AB20" s="130"/>
      <c r="AC20">
        <v>0.38709014420790916</v>
      </c>
      <c r="AE20" t="s">
        <v>675</v>
      </c>
      <c r="AF20" s="130"/>
      <c r="AG20" s="131"/>
      <c r="AH20">
        <v>0</v>
      </c>
      <c r="AI20">
        <v>3</v>
      </c>
      <c r="AJ20">
        <v>3</v>
      </c>
      <c r="AK20">
        <v>-3</v>
      </c>
      <c r="AL20">
        <v>8</v>
      </c>
      <c r="AM20">
        <v>-3</v>
      </c>
      <c r="AN20" t="s">
        <v>675</v>
      </c>
    </row>
    <row r="21" spans="1:40" x14ac:dyDescent="0.25">
      <c r="A21" s="78" t="s">
        <v>117</v>
      </c>
      <c r="B21" s="78" t="s">
        <v>601</v>
      </c>
      <c r="C21" s="79" t="s">
        <v>361</v>
      </c>
      <c r="D21" s="140">
        <v>0</v>
      </c>
      <c r="E21" s="140">
        <v>0</v>
      </c>
      <c r="F21" s="140">
        <v>0</v>
      </c>
      <c r="G21" s="140">
        <v>-1</v>
      </c>
      <c r="H21" s="140">
        <v>2</v>
      </c>
      <c r="I21" s="229">
        <v>-0.20060346700000001</v>
      </c>
      <c r="J21" s="229" t="s">
        <v>101</v>
      </c>
      <c r="K21" s="78" t="s">
        <v>102</v>
      </c>
      <c r="L21" s="78" t="s">
        <v>95</v>
      </c>
      <c r="M21" s="78" t="s">
        <v>362</v>
      </c>
      <c r="N21" s="79" t="s">
        <v>363</v>
      </c>
      <c r="O21" s="79" t="s">
        <v>364</v>
      </c>
      <c r="P21" s="78"/>
      <c r="Q21" s="78"/>
      <c r="R21" s="78"/>
      <c r="S21" s="78" t="str">
        <f>RIGHT(Table_0__2[[#This Row],[Name]], LEN(Table_0__2[[#This Row],[Name]]) - FIND(",", Table_0__2[[#This Row],[Name]]) - 1) &amp; " " &amp; LEFT(Table_0__2[[#This Row],[Name]], FIND(",", Table_0__2[[#This Row],[Name]]) - 1)</f>
        <v>Matteo Pecchia</v>
      </c>
      <c r="T21" s="78"/>
      <c r="U21" s="78">
        <v>0</v>
      </c>
      <c r="V21" s="78">
        <v>0</v>
      </c>
      <c r="W21" s="78">
        <v>0</v>
      </c>
      <c r="X21" s="78">
        <v>0</v>
      </c>
      <c r="Y21" s="78">
        <v>4</v>
      </c>
      <c r="Z21" s="78" t="s">
        <v>680</v>
      </c>
      <c r="AA21" s="78"/>
      <c r="AB21" s="132"/>
      <c r="AF21" s="132"/>
      <c r="AG21" s="133"/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t="s">
        <v>944</v>
      </c>
    </row>
    <row r="22" spans="1:40" x14ac:dyDescent="0.25">
      <c r="A22" s="78" t="s">
        <v>59</v>
      </c>
      <c r="B22" s="78" t="s">
        <v>601</v>
      </c>
      <c r="C22" s="79" t="s">
        <v>359</v>
      </c>
      <c r="D22" s="140">
        <v>3</v>
      </c>
      <c r="E22" s="140">
        <v>1</v>
      </c>
      <c r="F22" s="140">
        <v>4</v>
      </c>
      <c r="G22" s="140">
        <v>3</v>
      </c>
      <c r="H22" s="140">
        <v>8</v>
      </c>
      <c r="I22" s="229">
        <v>0.6957323676846553</v>
      </c>
      <c r="J22" s="229" t="s">
        <v>101</v>
      </c>
      <c r="K22" s="78" t="s">
        <v>94</v>
      </c>
      <c r="L22" s="78" t="s">
        <v>339</v>
      </c>
      <c r="M22" s="78" t="s">
        <v>360</v>
      </c>
      <c r="N22" s="79" t="s">
        <v>105</v>
      </c>
      <c r="O22" s="79" t="s">
        <v>78</v>
      </c>
      <c r="P22" s="78"/>
      <c r="Q22" s="78"/>
      <c r="R22" s="78"/>
      <c r="S22" s="78" t="str">
        <f>RIGHT(Table_0__2[[#This Row],[Name]], LEN(Table_0__2[[#This Row],[Name]]) - FIND(",", Table_0__2[[#This Row],[Name]]) - 1) &amp; " " &amp; LEFT(Table_0__2[[#This Row],[Name]], FIND(",", Table_0__2[[#This Row],[Name]]) - 1)</f>
        <v>Brayden Nicholetts</v>
      </c>
      <c r="T22" s="78"/>
      <c r="U22" s="78">
        <v>4</v>
      </c>
      <c r="V22" s="78">
        <v>4</v>
      </c>
      <c r="W22" s="78">
        <v>8</v>
      </c>
      <c r="X22" s="78">
        <v>8</v>
      </c>
      <c r="Y22" s="78">
        <v>2</v>
      </c>
      <c r="Z22" s="78" t="s">
        <v>674</v>
      </c>
      <c r="AA22" s="78"/>
      <c r="AB22" s="132"/>
      <c r="AC22" s="132">
        <v>0.60663958453846156</v>
      </c>
      <c r="AD22" s="132"/>
      <c r="AE22" s="132" t="s">
        <v>676</v>
      </c>
      <c r="AF22" s="132"/>
      <c r="AG22" s="133"/>
      <c r="AH22">
        <v>1</v>
      </c>
      <c r="AI22">
        <v>6</v>
      </c>
      <c r="AJ22">
        <v>7</v>
      </c>
      <c r="AK22">
        <v>4</v>
      </c>
      <c r="AL22">
        <v>6</v>
      </c>
      <c r="AM22">
        <v>4</v>
      </c>
      <c r="AN22" t="s">
        <v>676</v>
      </c>
    </row>
    <row r="23" spans="1:40" x14ac:dyDescent="0.25">
      <c r="A23" s="78" t="s">
        <v>383</v>
      </c>
      <c r="B23" s="78" t="s">
        <v>602</v>
      </c>
      <c r="C23" s="79" t="s">
        <v>384</v>
      </c>
      <c r="D23" s="199" t="s">
        <v>982</v>
      </c>
      <c r="E23" s="140"/>
      <c r="F23" s="140"/>
      <c r="G23" s="140"/>
      <c r="H23" s="140"/>
      <c r="I23" s="229"/>
      <c r="J23" s="229" t="s">
        <v>11</v>
      </c>
      <c r="K23" s="78" t="s">
        <v>19</v>
      </c>
      <c r="L23" s="78" t="s">
        <v>311</v>
      </c>
      <c r="M23" s="78" t="s">
        <v>385</v>
      </c>
      <c r="N23" s="79" t="s">
        <v>386</v>
      </c>
      <c r="O23" s="79" t="s">
        <v>387</v>
      </c>
      <c r="P23" s="78"/>
      <c r="Q23" s="78"/>
      <c r="R23" s="78"/>
      <c r="S23" s="78" t="str">
        <f>RIGHT(Table_0__2[[#This Row],[Name]], LEN(Table_0__2[[#This Row],[Name]]) - FIND(",", Table_0__2[[#This Row],[Name]]) - 1) &amp; " " &amp; LEFT(Table_0__2[[#This Row],[Name]], FIND(",", Table_0__2[[#This Row],[Name]]) - 1)</f>
        <v>Pierce Charleson</v>
      </c>
      <c r="T23" s="78"/>
      <c r="U23" s="78">
        <v>0</v>
      </c>
      <c r="V23" s="78">
        <v>0</v>
      </c>
      <c r="W23" s="78">
        <v>0</v>
      </c>
      <c r="X23" s="78">
        <v>2</v>
      </c>
      <c r="Y23" s="78">
        <v>-1</v>
      </c>
      <c r="Z23" s="78" t="s">
        <v>677</v>
      </c>
      <c r="AA23" s="78"/>
      <c r="AB23" s="132"/>
      <c r="AC23" s="130">
        <v>-0.20060346700000001</v>
      </c>
      <c r="AD23" s="130"/>
      <c r="AE23" s="130" t="s">
        <v>677</v>
      </c>
      <c r="AF23" s="132"/>
      <c r="AG23" s="133"/>
      <c r="AH23">
        <v>0</v>
      </c>
      <c r="AI23">
        <v>0</v>
      </c>
      <c r="AJ23">
        <v>0</v>
      </c>
      <c r="AK23">
        <v>-1</v>
      </c>
      <c r="AL23">
        <v>2</v>
      </c>
      <c r="AM23">
        <v>-1</v>
      </c>
      <c r="AN23" t="s">
        <v>677</v>
      </c>
    </row>
    <row r="24" spans="1:40" x14ac:dyDescent="0.25">
      <c r="A24" s="80" t="s">
        <v>122</v>
      </c>
      <c r="B24" s="80" t="s">
        <v>601</v>
      </c>
      <c r="C24" s="81" t="s">
        <v>338</v>
      </c>
      <c r="D24" s="140">
        <v>0</v>
      </c>
      <c r="E24" s="140">
        <v>3</v>
      </c>
      <c r="F24" s="140">
        <v>3</v>
      </c>
      <c r="G24" s="140">
        <v>-3</v>
      </c>
      <c r="H24" s="140">
        <v>8</v>
      </c>
      <c r="I24" s="229">
        <v>0.38709014420790916</v>
      </c>
      <c r="J24" s="80" t="s">
        <v>41</v>
      </c>
      <c r="K24" s="80" t="s">
        <v>67</v>
      </c>
      <c r="L24" s="80" t="s">
        <v>339</v>
      </c>
      <c r="M24" s="80" t="s">
        <v>340</v>
      </c>
      <c r="N24" s="81" t="s">
        <v>37</v>
      </c>
      <c r="O24" s="81" t="s">
        <v>341</v>
      </c>
      <c r="P24" s="80"/>
      <c r="Q24" s="80" t="s">
        <v>717</v>
      </c>
      <c r="R24" s="78"/>
      <c r="S24" s="78" t="str">
        <f>RIGHT(Table_0__2[[#This Row],[Name]], LEN(Table_0__2[[#This Row],[Name]]) - FIND(",", Table_0__2[[#This Row],[Name]]) - 1) &amp; " " &amp; LEFT(Table_0__2[[#This Row],[Name]], FIND(",", Table_0__2[[#This Row],[Name]]) - 1)</f>
        <v>Kyle Gaffney</v>
      </c>
      <c r="T24" s="78"/>
      <c r="U24" s="78">
        <v>2</v>
      </c>
      <c r="V24" s="78">
        <v>1</v>
      </c>
      <c r="W24" s="78">
        <v>3</v>
      </c>
      <c r="X24" s="78">
        <v>16</v>
      </c>
      <c r="Y24" s="78">
        <v>6</v>
      </c>
      <c r="Z24" s="78" t="s">
        <v>682</v>
      </c>
      <c r="AA24" s="78"/>
      <c r="AB24" s="132"/>
      <c r="AC24" s="130">
        <v>0.85603803135294121</v>
      </c>
      <c r="AD24" s="130"/>
      <c r="AE24" s="130" t="s">
        <v>678</v>
      </c>
      <c r="AF24" s="132"/>
      <c r="AG24" s="133"/>
      <c r="AH24">
        <v>2</v>
      </c>
      <c r="AI24">
        <v>6</v>
      </c>
      <c r="AJ24">
        <v>8</v>
      </c>
      <c r="AK24">
        <v>0</v>
      </c>
      <c r="AL24">
        <v>2</v>
      </c>
      <c r="AM24">
        <v>0</v>
      </c>
      <c r="AN24" t="s">
        <v>678</v>
      </c>
    </row>
    <row r="25" spans="1:40" x14ac:dyDescent="0.25">
      <c r="A25" s="78" t="s">
        <v>391</v>
      </c>
      <c r="B25" s="78" t="s">
        <v>602</v>
      </c>
      <c r="C25" s="79" t="s">
        <v>392</v>
      </c>
      <c r="D25" s="199" t="s">
        <v>980</v>
      </c>
      <c r="E25" s="199"/>
      <c r="F25" s="140"/>
      <c r="G25" s="140"/>
      <c r="H25" s="140"/>
      <c r="I25" s="229"/>
      <c r="J25" s="229" t="s">
        <v>41</v>
      </c>
      <c r="K25" s="78" t="s">
        <v>48</v>
      </c>
      <c r="L25" s="78" t="s">
        <v>393</v>
      </c>
      <c r="M25" s="78" t="s">
        <v>394</v>
      </c>
      <c r="N25" s="79" t="s">
        <v>395</v>
      </c>
      <c r="O25" s="79" t="s">
        <v>396</v>
      </c>
      <c r="P25" s="78"/>
      <c r="Q25" s="78"/>
      <c r="R25" s="78"/>
      <c r="S25" s="78" t="str">
        <f>RIGHT(Table_0__2[[#This Row],[Name]], LEN(Table_0__2[[#This Row],[Name]]) - FIND(",", Table_0__2[[#This Row],[Name]]) - 1) &amp; " " &amp; LEFT(Table_0__2[[#This Row],[Name]], FIND(",", Table_0__2[[#This Row],[Name]]) - 1)</f>
        <v>Lassi Lehti</v>
      </c>
      <c r="T25" s="78"/>
      <c r="U25" s="78">
        <v>1</v>
      </c>
      <c r="V25" s="78">
        <v>0</v>
      </c>
      <c r="W25" s="78">
        <v>1</v>
      </c>
      <c r="X25" s="78">
        <v>2</v>
      </c>
      <c r="Y25" s="78">
        <v>3</v>
      </c>
      <c r="Z25" s="78" t="s">
        <v>666</v>
      </c>
      <c r="AA25" s="78"/>
      <c r="AB25" s="130"/>
      <c r="AF25" s="130"/>
      <c r="AG25" s="131"/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t="s">
        <v>942</v>
      </c>
    </row>
    <row r="26" spans="1:40" x14ac:dyDescent="0.25">
      <c r="A26" s="78" t="s">
        <v>378</v>
      </c>
      <c r="B26" s="78" t="s">
        <v>601</v>
      </c>
      <c r="C26" s="79" t="s">
        <v>379</v>
      </c>
      <c r="D26" s="140"/>
      <c r="E26" s="140"/>
      <c r="F26" s="140"/>
      <c r="G26" s="140"/>
      <c r="H26" s="140"/>
      <c r="I26" s="229"/>
      <c r="J26" s="229" t="s">
        <v>34</v>
      </c>
      <c r="K26" s="78" t="s">
        <v>19</v>
      </c>
      <c r="L26" s="78" t="s">
        <v>174</v>
      </c>
      <c r="M26" s="78" t="s">
        <v>380</v>
      </c>
      <c r="N26" s="79" t="s">
        <v>381</v>
      </c>
      <c r="O26" s="79" t="s">
        <v>382</v>
      </c>
      <c r="P26" s="78"/>
      <c r="Q26" s="78"/>
      <c r="R26" s="78"/>
      <c r="S26" s="78" t="str">
        <f>RIGHT(Table_0__2[[#This Row],[Name]], LEN(Table_0__2[[#This Row],[Name]]) - FIND(",", Table_0__2[[#This Row],[Name]]) - 1) &amp; " " &amp; LEFT(Table_0__2[[#This Row],[Name]], FIND(",", Table_0__2[[#This Row],[Name]]) - 1)</f>
        <v>Filip Wiberg</v>
      </c>
      <c r="T26" s="78"/>
      <c r="U26" s="78">
        <v>3</v>
      </c>
      <c r="V26" s="78">
        <v>1</v>
      </c>
      <c r="W26" s="78">
        <v>4</v>
      </c>
      <c r="X26" s="78">
        <v>8</v>
      </c>
      <c r="Y26" s="78">
        <v>3</v>
      </c>
      <c r="Z26" s="78" t="s">
        <v>665</v>
      </c>
      <c r="AA26" s="78"/>
      <c r="AB26" s="130"/>
      <c r="AC26" s="132">
        <v>0.79148072780000001</v>
      </c>
      <c r="AD26" s="132"/>
      <c r="AE26" s="132" t="s">
        <v>679</v>
      </c>
      <c r="AF26" s="130"/>
      <c r="AG26" s="131"/>
      <c r="AH26">
        <v>2</v>
      </c>
      <c r="AI26">
        <v>9</v>
      </c>
      <c r="AJ26">
        <v>11</v>
      </c>
      <c r="AK26">
        <v>-3</v>
      </c>
      <c r="AL26">
        <v>4</v>
      </c>
      <c r="AM26">
        <v>-3</v>
      </c>
      <c r="AN26" t="s">
        <v>679</v>
      </c>
    </row>
    <row r="27" spans="1:40" x14ac:dyDescent="0.25">
      <c r="A27" s="78" t="s">
        <v>328</v>
      </c>
      <c r="B27" s="78" t="s">
        <v>601</v>
      </c>
      <c r="C27" s="79" t="s">
        <v>329</v>
      </c>
      <c r="D27" s="140">
        <v>1</v>
      </c>
      <c r="E27" s="140">
        <v>5</v>
      </c>
      <c r="F27" s="140">
        <v>6</v>
      </c>
      <c r="G27" s="140">
        <v>4</v>
      </c>
      <c r="H27" s="140">
        <v>12</v>
      </c>
      <c r="I27" s="229">
        <v>0.53964130937499999</v>
      </c>
      <c r="J27" s="229" t="s">
        <v>101</v>
      </c>
      <c r="K27" s="78" t="s">
        <v>48</v>
      </c>
      <c r="L27" s="78" t="s">
        <v>174</v>
      </c>
      <c r="M27" s="78" t="s">
        <v>330</v>
      </c>
      <c r="N27" s="79" t="s">
        <v>331</v>
      </c>
      <c r="O27" s="79" t="s">
        <v>332</v>
      </c>
      <c r="P27" s="78"/>
      <c r="Q27" s="78"/>
      <c r="R27" s="78"/>
      <c r="S27" s="78" t="str">
        <f>RIGHT(Table_0__2[[#This Row],[Name]], LEN(Table_0__2[[#This Row],[Name]]) - FIND(",", Table_0__2[[#This Row],[Name]]) - 1) &amp; " " &amp; LEFT(Table_0__2[[#This Row],[Name]], FIND(",", Table_0__2[[#This Row],[Name]]) - 1)</f>
        <v>Chase Dafoe</v>
      </c>
      <c r="T27" s="78"/>
      <c r="U27" s="78">
        <v>1</v>
      </c>
      <c r="V27" s="78">
        <v>5</v>
      </c>
      <c r="W27" s="78">
        <v>6</v>
      </c>
      <c r="X27" s="78">
        <v>8</v>
      </c>
      <c r="Y27" s="78">
        <v>4</v>
      </c>
      <c r="Z27" s="78" t="s">
        <v>660</v>
      </c>
      <c r="AA27" s="78"/>
      <c r="AB27" s="130"/>
      <c r="AC27" s="132">
        <v>0.64</v>
      </c>
      <c r="AD27" s="132"/>
      <c r="AE27" s="132" t="s">
        <v>680</v>
      </c>
      <c r="AF27" s="130"/>
      <c r="AG27" s="131"/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t="s">
        <v>943</v>
      </c>
    </row>
    <row r="28" spans="1:40" x14ac:dyDescent="0.25">
      <c r="A28" s="78" t="s">
        <v>269</v>
      </c>
      <c r="B28" s="78" t="s">
        <v>600</v>
      </c>
      <c r="C28" s="79" t="s">
        <v>270</v>
      </c>
      <c r="D28" s="140">
        <v>1</v>
      </c>
      <c r="E28" s="140">
        <v>12</v>
      </c>
      <c r="F28" s="140">
        <v>13</v>
      </c>
      <c r="G28" s="140">
        <v>3</v>
      </c>
      <c r="H28" s="140">
        <v>16</v>
      </c>
      <c r="I28" s="229">
        <v>0.87126666726866042</v>
      </c>
      <c r="J28" s="229" t="s">
        <v>101</v>
      </c>
      <c r="K28" s="78" t="s">
        <v>94</v>
      </c>
      <c r="L28" s="78" t="s">
        <v>271</v>
      </c>
      <c r="M28" s="78" t="s">
        <v>272</v>
      </c>
      <c r="N28" s="79" t="s">
        <v>273</v>
      </c>
      <c r="O28" s="79" t="s">
        <v>274</v>
      </c>
      <c r="P28" s="78"/>
      <c r="Q28" s="78"/>
      <c r="R28" s="78"/>
      <c r="S28" s="78" t="str">
        <f>RIGHT(Table_0__2[[#This Row],[Name]], LEN(Table_0__2[[#This Row],[Name]]) - FIND(",", Table_0__2[[#This Row],[Name]]) - 1) &amp; " " &amp; LEFT(Table_0__2[[#This Row],[Name]], FIND(",", Table_0__2[[#This Row],[Name]]) - 1)</f>
        <v>Arvils Bergmanis</v>
      </c>
      <c r="T28" s="78"/>
      <c r="U28" s="78">
        <v>5</v>
      </c>
      <c r="V28" s="78">
        <v>11</v>
      </c>
      <c r="W28" s="78">
        <v>16</v>
      </c>
      <c r="X28" s="78">
        <v>6</v>
      </c>
      <c r="Y28" s="78">
        <v>4</v>
      </c>
      <c r="Z28" s="78" t="s">
        <v>661</v>
      </c>
      <c r="AA28" s="78"/>
      <c r="AB28" s="132"/>
      <c r="AF28" s="132"/>
      <c r="AG28" s="133"/>
      <c r="AH28">
        <v>0</v>
      </c>
      <c r="AI28">
        <v>0</v>
      </c>
      <c r="AJ28">
        <v>0</v>
      </c>
      <c r="AK28">
        <v>4</v>
      </c>
      <c r="AL28">
        <v>0</v>
      </c>
      <c r="AM28">
        <v>4</v>
      </c>
      <c r="AN28" t="s">
        <v>680</v>
      </c>
    </row>
    <row r="29" spans="1:40" x14ac:dyDescent="0.25">
      <c r="A29" s="78" t="s">
        <v>275</v>
      </c>
      <c r="B29" s="78" t="s">
        <v>600</v>
      </c>
      <c r="C29" s="79" t="s">
        <v>276</v>
      </c>
      <c r="D29" s="140">
        <v>1</v>
      </c>
      <c r="E29" s="140">
        <v>2</v>
      </c>
      <c r="F29" s="140">
        <v>3</v>
      </c>
      <c r="G29" s="140">
        <v>3</v>
      </c>
      <c r="H29" s="140">
        <v>30</v>
      </c>
      <c r="I29" s="229">
        <v>0.23621645688042517</v>
      </c>
      <c r="J29" s="229" t="s">
        <v>26</v>
      </c>
      <c r="K29" s="78" t="s">
        <v>94</v>
      </c>
      <c r="L29" s="78" t="s">
        <v>277</v>
      </c>
      <c r="M29" s="78" t="s">
        <v>278</v>
      </c>
      <c r="N29" s="79" t="s">
        <v>279</v>
      </c>
      <c r="O29" s="79" t="s">
        <v>280</v>
      </c>
      <c r="P29" s="78"/>
      <c r="Q29" s="78"/>
      <c r="R29" s="78"/>
      <c r="S29" s="78" t="str">
        <f>RIGHT(Table_0__2[[#This Row],[Name]], LEN(Table_0__2[[#This Row],[Name]]) - FIND(",", Table_0__2[[#This Row],[Name]]) - 1) &amp; " " &amp; LEFT(Table_0__2[[#This Row],[Name]], FIND(",", Table_0__2[[#This Row],[Name]]) - 1)</f>
        <v>Dawson Bruneski</v>
      </c>
      <c r="T29" s="78"/>
      <c r="U29" s="78">
        <v>1</v>
      </c>
      <c r="V29" s="78">
        <v>5</v>
      </c>
      <c r="W29" s="78">
        <v>6</v>
      </c>
      <c r="X29" s="78">
        <v>12</v>
      </c>
      <c r="Y29" s="78">
        <v>4</v>
      </c>
      <c r="Z29" s="78" t="s">
        <v>670</v>
      </c>
      <c r="AA29" s="78"/>
      <c r="AB29" s="130"/>
      <c r="AC29" s="132">
        <v>0.42499999999999999</v>
      </c>
      <c r="AD29" s="132"/>
      <c r="AE29" s="132" t="s">
        <v>681</v>
      </c>
      <c r="AF29" s="130"/>
      <c r="AG29" s="131"/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t="s">
        <v>681</v>
      </c>
    </row>
    <row r="30" spans="1:40" x14ac:dyDescent="0.25">
      <c r="A30" s="78" t="s">
        <v>346</v>
      </c>
      <c r="B30" s="78" t="s">
        <v>601</v>
      </c>
      <c r="C30" s="79" t="s">
        <v>347</v>
      </c>
      <c r="D30" s="140">
        <v>1</v>
      </c>
      <c r="E30" s="140">
        <v>6</v>
      </c>
      <c r="F30" s="140">
        <v>7</v>
      </c>
      <c r="G30" s="140">
        <v>4</v>
      </c>
      <c r="H30" s="140">
        <v>6</v>
      </c>
      <c r="I30" s="229">
        <v>0.60663958453846156</v>
      </c>
      <c r="J30" s="229" t="s">
        <v>101</v>
      </c>
      <c r="K30" s="78" t="s">
        <v>102</v>
      </c>
      <c r="L30" s="78" t="s">
        <v>95</v>
      </c>
      <c r="M30" s="78" t="s">
        <v>348</v>
      </c>
      <c r="N30" s="79" t="s">
        <v>349</v>
      </c>
      <c r="O30" s="79" t="s">
        <v>129</v>
      </c>
      <c r="P30" s="78"/>
      <c r="Q30" s="78"/>
      <c r="R30" s="78"/>
      <c r="S30" s="78" t="str">
        <f>RIGHT(Table_0__2[[#This Row],[Name]], LEN(Table_0__2[[#This Row],[Name]]) - FIND(",", Table_0__2[[#This Row],[Name]]) - 1) &amp; " " &amp; LEFT(Table_0__2[[#This Row],[Name]], FIND(",", Table_0__2[[#This Row],[Name]]) - 1)</f>
        <v>Matt Koethe</v>
      </c>
      <c r="T30" s="78"/>
      <c r="U30" s="78">
        <v>0</v>
      </c>
      <c r="V30" s="78">
        <v>0</v>
      </c>
      <c r="W30" s="78">
        <v>0</v>
      </c>
      <c r="X30" s="78">
        <v>0</v>
      </c>
      <c r="Y30" s="78">
        <v>0</v>
      </c>
      <c r="Z30" s="78" t="s">
        <v>942</v>
      </c>
      <c r="AA30" s="78"/>
      <c r="AB30" s="130"/>
      <c r="AC30" s="132">
        <v>0.44651244128888873</v>
      </c>
      <c r="AD30" s="132"/>
      <c r="AE30" s="132" t="s">
        <v>682</v>
      </c>
      <c r="AF30" s="130"/>
      <c r="AG30" s="131"/>
      <c r="AH30">
        <v>2</v>
      </c>
      <c r="AI30">
        <v>1</v>
      </c>
      <c r="AJ30">
        <v>3</v>
      </c>
      <c r="AK30">
        <v>6</v>
      </c>
      <c r="AL30">
        <v>16</v>
      </c>
      <c r="AM30">
        <v>6</v>
      </c>
      <c r="AN30" t="s">
        <v>682</v>
      </c>
    </row>
    <row r="31" spans="1:40" ht="17.25" x14ac:dyDescent="0.35">
      <c r="A31" s="78"/>
      <c r="B31" s="78"/>
      <c r="C31" s="76" t="s">
        <v>953</v>
      </c>
      <c r="D31" s="75">
        <f t="shared" ref="D31:I31" si="0">SUBTOTAL(109,D2:D30)</f>
        <v>56</v>
      </c>
      <c r="E31" s="75">
        <f t="shared" si="0"/>
        <v>101</v>
      </c>
      <c r="F31" s="75">
        <f t="shared" si="0"/>
        <v>157</v>
      </c>
      <c r="G31" s="75">
        <f t="shared" si="0"/>
        <v>68</v>
      </c>
      <c r="H31" s="75">
        <f t="shared" si="0"/>
        <v>184</v>
      </c>
      <c r="I31" s="230">
        <f t="shared" si="0"/>
        <v>15.349912872533322</v>
      </c>
      <c r="J31" s="231"/>
      <c r="K31" s="78"/>
      <c r="L31" s="78"/>
      <c r="M31" s="78"/>
      <c r="N31" s="79"/>
      <c r="O31" s="79"/>
      <c r="P31" s="78"/>
      <c r="Q31" s="78"/>
      <c r="R31" s="78"/>
      <c r="S31" s="78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T31" s="78"/>
      <c r="U31" s="78"/>
      <c r="V31" s="78"/>
      <c r="W31" s="78"/>
      <c r="X31" s="78"/>
      <c r="Y31" s="78"/>
      <c r="Z31" s="78"/>
      <c r="AA31" s="78"/>
    </row>
    <row r="32" spans="1:40" x14ac:dyDescent="0.25">
      <c r="C32" s="96" t="s">
        <v>784</v>
      </c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8"/>
      <c r="O32" s="98"/>
      <c r="P32" s="97"/>
      <c r="Q32" s="97"/>
      <c r="R32" s="78"/>
      <c r="S32" s="78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T32" s="78"/>
      <c r="U32" s="78"/>
      <c r="V32" s="78"/>
      <c r="W32" s="78"/>
      <c r="X32" s="78"/>
      <c r="Y32" s="78"/>
      <c r="Z32" s="78"/>
      <c r="AA32" s="78"/>
    </row>
  </sheetData>
  <sortState xmlns:xlrd2="http://schemas.microsoft.com/office/spreadsheetml/2017/richdata2" ref="AH2:AN27">
    <sortCondition ref="AN2:AN27"/>
  </sortState>
  <phoneticPr fontId="53" type="noConversion"/>
  <conditionalFormatting sqref="A1:P1">
    <cfRule type="cellIs" dxfId="23" priority="171" operator="equal">
      <formula>0</formula>
    </cfRule>
    <cfRule type="colorScale" priority="172">
      <colorScale>
        <cfvo type="min"/>
        <cfvo type="max"/>
        <color rgb="FFFCFCFF"/>
        <color rgb="FF63BE7B"/>
      </colorScale>
    </cfRule>
  </conditionalFormatting>
  <conditionalFormatting sqref="C31">
    <cfRule type="cellIs" dxfId="22" priority="10" operator="equal">
      <formula>0</formula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D25">
    <cfRule type="colorScale" priority="1">
      <colorScale>
        <cfvo type="min"/>
        <cfvo type="max"/>
        <color rgb="FFFCFCFF"/>
        <color rgb="FFFFCD00"/>
      </colorScale>
    </cfRule>
    <cfRule type="cellIs" dxfId="21" priority="2" operator="equal">
      <formula>0</formula>
    </cfRule>
    <cfRule type="colorScale" priority="3">
      <colorScale>
        <cfvo type="min"/>
        <cfvo type="max"/>
        <color rgb="FFFCFCFF"/>
        <color rgb="FFFFCD00"/>
      </colorScale>
    </cfRule>
  </conditionalFormatting>
  <conditionalFormatting sqref="D27">
    <cfRule type="colorScale" priority="4">
      <colorScale>
        <cfvo type="min"/>
        <cfvo type="max"/>
        <color rgb="FFFCFCFF"/>
        <color rgb="FFFFCD00"/>
      </colorScale>
    </cfRule>
    <cfRule type="cellIs" dxfId="20" priority="5" operator="equal">
      <formula>0</formula>
    </cfRule>
    <cfRule type="colorScale" priority="6">
      <colorScale>
        <cfvo type="min"/>
        <cfvo type="max"/>
        <color rgb="FFFCFCFF"/>
        <color rgb="FFFFCD00"/>
      </colorScale>
    </cfRule>
  </conditionalFormatting>
  <conditionalFormatting sqref="D21:E21">
    <cfRule type="colorScale" priority="7">
      <colorScale>
        <cfvo type="min"/>
        <cfvo type="max"/>
        <color rgb="FFFCFCFF"/>
        <color rgb="FFFFCD00"/>
      </colorScale>
    </cfRule>
    <cfRule type="cellIs" dxfId="19" priority="8" operator="equal">
      <formula>0</formula>
    </cfRule>
    <cfRule type="colorScale" priority="9">
      <colorScale>
        <cfvo type="min"/>
        <cfvo type="max"/>
        <color rgb="FFFCFCFF"/>
        <color rgb="FFFFCD00"/>
      </colorScale>
    </cfRule>
  </conditionalFormatting>
  <conditionalFormatting sqref="D2:H20 D22:H24 F21:H21 D28:H30 E27:H27 D26:H26 E25:H25">
    <cfRule type="colorScale" priority="15">
      <colorScale>
        <cfvo type="min"/>
        <cfvo type="max"/>
        <color rgb="FFFCFCFF"/>
        <color rgb="FFFFC000"/>
      </colorScale>
    </cfRule>
  </conditionalFormatting>
  <conditionalFormatting sqref="D2:H20 F21:H21 D22:H24 E25:H25 D26:H26 E27:H27 D28:H30">
    <cfRule type="cellIs" dxfId="18" priority="14" operator="equal">
      <formula>0</formula>
    </cfRule>
  </conditionalFormatting>
  <conditionalFormatting sqref="I2:J19 I20 I21:J30">
    <cfRule type="cellIs" dxfId="17" priority="12" operator="equal">
      <formula>0</formula>
    </cfRule>
  </conditionalFormatting>
  <conditionalFormatting sqref="I2:J19 I21:J30 I20">
    <cfRule type="colorScale" priority="13">
      <colorScale>
        <cfvo type="min"/>
        <cfvo type="max"/>
        <color rgb="FFFCFCFF"/>
        <color rgb="FFFFC000"/>
      </colorScale>
    </cfRule>
  </conditionalFormatting>
  <pageMargins left="0.25" right="0.25" top="0.75" bottom="0.75" header="0.3" footer="0.3"/>
  <pageSetup scale="55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o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i + z c 6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s x h v K M A W y m J A r / Q X Y N H h O f 0 z Y D q 0 b e s m l D g 8 F k E U C e X / g T w A A A P / / A w B Q S w M E F A A C A A g A A A A h A B N w M 7 r K B A A A a k w A A B M A A A B G b 3 J t d W x h c y 9 T Z W N 0 a W 9 u M S 5 t 7 J t / T 9 t G H M b / R + p 7 O K W a l G g 4 j n / b n f Y H B Z G w w Y h I V I S q q j q S a 2 w l s a O 7 y z K E k P Y W 9 h b 3 S n Y m 0 J b 5 n l F Y b a 3 T I S H I 8 3 X s + 9 z 3 M T y x 7 g S b y K z I y W j 7 0 / l h Z 0 e k l L M p e d k a 0 8 s F I 7 0 W + Z E s m H y x Q 9 T X q F j z C V P K O b v s D u m M t c t f 9 o t c s l y K d i u V c i V e 2 f Z m s + l O i s W C z V h a T O b s K m c b o Z S l z d m q 4 F L Y v B C S c f u Q c Z 4 J a y S p Z L b r t D q d 3 e 2 V D q i k P X W h 7 R W v e z d v S + X d X f V l a z + l + U y N c 3 y 1 Y u U Q b 0 f b H X O a i w 8 F X + 4 X i / U y L 4 u i f X u q 3 e v r V m u X S K U Q y X 6 T N 7 v k u v V L 0 a 1 q d M k q 4 g W v H j i Q V e 1 c o x 2 c v q 6 + t 1 g y W W z y S u G Y C k n G j C 6 r 4 x o c k w N O P 8 g H l Z v O i 5 0 s 1 0 7 K 5 7 2 8 Y J Q v r g h n Y r 2 Q 4 i 2 b Z v L d s x r L 8 u 4 m m 2 c r d Q b a L f j M L l / Z f c 6 o f H 9 M 5 0 y 8 P 8 p / z V Q 3 l Z v o 4 m E 7 n U / t d P 5 l O 5 2 y n S N G R V F O 4 V E u Q 7 9 b V m 9 n S p 1 r u c q K 6 u S e r f O c c W u 9 q l T G a c a n Z L W g k 2 r v D 9 W Q Z Q q K P 9 H J n I y L 5 W q e 5 Y K M e b F K r 0 j 7 5 M 2 w 8 5 w 2 3 d 1 y p O 1 2 6 r 3 t 9 h Z U z K n t 2 2 7 P 9 d S 3 b 2 6 8 e m 6 8 j x 3 1 a u 7 o S T Z J s x n N 7 / 6 U e q 7 p a M 0 d 9 Z v q 6 J h N U t v z T E P r a W j 5 J / D P 3 / 9 w f X I / 4 + T 2 H i K j S c q m 6 w W z z 7 b / N s v z n L F J w a e v i O N a v u W S d s 9 y y O m 4 Q 9 q R 5 a j X r 7 O Z G u F X 9 o W 4 G 4 e w p Y J v + k 7 f i k 5 l z r e 6 C 3 Q P 6 D 7 Q A 6 C H Q I + A H g M 9 A b r T Q w V E 7 H x E n q r p / 7 z g o Y K P C g E q h K g Q o U K M C g k o u D 1 U c F A B k b u I 3 E X k L i J 3 E b m L y F 1 E 7 i J y D 5 F 7 i N x D 5 B 4 i 9 x C 5 h 8 g 9 R O 4 h c g + R e 4 j c R + Q + I v c R u Y / I f U T u I 3 I f k f u I 3 E f k P i I P E H m A y A N E H i D y A J E H i D x A 5 A E i D x B 5 g M h D R B 4 i 8 h C R h 4 g 8 R O Q h I g 8 R e Y j I Q 0 Q e I v I I k U e I P E L k E S K P E H m E y C N E H i H y C J F H i D x G 5 D E i j x F 5 j M h j R B 4 j 8 h i R x 4 g 8 R u Q x I k 8 Q e Y L I E 0 S e I P I E k S e I P E H k C S J P E H n y k P z J G X f 7 y f 8 f s 2 1 s B S r V q m j b K 6 N t v W H 2 / k G E y b A m w 5 o M a z K s y b A m w 5 o M a z K s y b A m w z 7 + n L Z 8 M v 5 I l I 0 t j 7 R d y 9 0 + p Q 0 t X 6 X a / f 3 B X q e h h 7 S N P L w 3 + d b k W 5 N v T b 4 1 + d b k W 5 N v T b 4 1 + f a b z r f b R Z F f s A o h s J x y A U L b v 1 + F 4 F l R M / m 2 0 X W b J t 6 a e G v i r Y m 3 J t 6 a e G v i r Y m 3 J t 5 + g / F W t w X l 2 R s d z D a U O r e h 6 F v l m V b 9 h 3 c M B V / 9 A 5 9 q i b D r / W A 3 Y H T K e H X W 5 9 U W a d f 9 9 4 f V A / s a a a + q j V K d 9 t 3 9 J f L 1 8 p L x O 1 X 3 9 j e 6 Q 4 d D r f q z 9 r Q D z U i V q L n Y 4 a n 2 t E c n G l S 7 r z m 0 v 6 e V R 3 p V f 7 C 6 n F b f m z G N O p C a / R 9 / O + 6 p F g + N x Y 3 F / 9 8 W j + q x e P O P 7 I D t y w 1 k u + S C P 9 f m G u c M p e j q V P v 2 l F W n F 1 J 8 6 W 2 h t 9 + 5 Z l z D o d 7 p V f F 7 2 3 o o P t U i c Y 0 W a W Y 1 r v F G X d 5 I a v R G w 9 s O j U n q M o n T a 8 I l j a x 7 M i a p z S S O + T d j z I H M 4 Z q Y a j z y i E c 8 4 x H j k U 8 e + Q s A A P / / A w B Q S w E C L Q A U A A Y A C A A A A C E A K t 2 q Q N I A A A A 3 A Q A A E w A A A A A A A A A A A A A A A A A A A A A A W 0 N v b n R l b n R f V H l w Z X N d L n h t b F B L A Q I t A B Q A A g A I A A A A I Q D q L 7 N z r A A A A P c A A A A S A A A A A A A A A A A A A A A A A A s D A A B D b 2 5 m a W c v U G F j a 2 F n Z S 5 4 b W x Q S w E C L Q A U A A I A C A A A A C E A E 3 A z u s o E A A B q T A A A E w A A A A A A A A A A A A A A A A D n A w A A R m 9 y b X V s Y X M v U 2 V j d G l v b j E u b V B L B Q Y A A A A A A w A D A M I A A A D i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Q C A A A A A A A g t A I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w O j U 0 O j E x L j c x N D E 3 O D V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I 3 Z D R h Z j g t N T M 2 Z S 0 0 Y z h j L T k 3 N G Y t Y j B m N T M 1 M D Q 2 N W J h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5 v L i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Z c i 4 s M 3 0 m c X V v d D s s J n F 1 b 3 Q 7 U 2 V j d G l v b j E v V G F i b G U g M C 9 B d X R v U m V t b 3 Z l Z E N v b H V t b n M x L n t I d C 4 s N H 0 m c X V v d D s s J n F 1 b 3 Q 7 U 2 V j d G l v b j E v V G F i b G U g M C 9 B d X R v U m V t b 3 Z l Z E N v b H V t b n M x L n t X d C 4 s N X 0 m c X V v d D s s J n F 1 b 3 Q 7 U 2 V j d G l v b j E v V G F i b G U g M C 9 B d X R v U m V t b 3 Z l Z E N v b H V t b n M x L n t E T 0 I s N n 0 m c X V v d D s s J n F 1 b 3 Q 7 U 2 V j d G l v b j E v V G F i b G U g M C 9 B d X R v U m V t b 3 Z l Z E N v b H V t b n M x L n t I b 2 1 l d G 9 3 b i w 3 f S Z x d W 9 0 O y w m c X V v d D t T Z W N 0 a W 9 u M S 9 U Y W J s Z S A w L 0 F 1 d G 9 S Z W 1 v d m V k Q 2 9 s d W 1 u c z E u e 0 x h c 3 Q g V G V h b S w 4 f S Z x d W 9 0 O y w m c X V v d D t T Z W N 0 a W 9 u M S 9 U Y W J s Z S A w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C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Y 6 N D c u M z I w M z E w N l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x M z c z Z D I 3 L T B i Y 2 U t N G U w Z C 1 i Z T I y L T B k O T U 3 Z T c 2 Z D N h Z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g 6 N D Y u M D g y M D E 0 N F o i L z 4 8 R W 5 0 c n k g V H l w Z T 0 i R m l s b E N v b H V t b l R 5 c G V z I i B W Y W x 1 Z T 0 i c 0 J n W U d C Z 1 l H Q m d Z R 0 J n P T 0 i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Z D g 3 N z I w M i 0 2 N j g 3 L T R h Z D U t Y m I z N i 0 y Y j U 5 Z T h h Z D U w Y m Y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B f X z I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T o w O T o 1 M S 4 1 N D g z N T E w W i I v P j x F b n R y e S B U e X B l P S J G a W x s Q 2 9 s d W 1 u V H l w Z X M i I F Z h b H V l P S J z Q m d Z R 0 J n W U d C Z 1 l H Q m c 9 P S I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h Y z E z N 2 R m L T E y O T E t N D k y Z S 1 i N D I 2 L W E 1 Z T h h N D Q 0 N D c 3 N i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F 9 f M y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x O j E w O j Q 5 L j M x M j E 2 M T B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J m M m M y Y m E t O T B l O C 0 0 N j R h L W E w M G Y t M T I 4 M G Z m M 2 N k Z G U y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V 8 w X 1 8 0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A y O j U 0 L j c 2 M T Y z N j J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Z i Y j M w M j c t Y z J l M i 0 0 Z m I 5 L T k 4 Y 2 I t N G Q 4 Z m V h N j k 3 M 2 M 4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N a W N o a W d h b l 9 T d G F 0 Z V 9 T Y 2 h l Z H V s Z V 9 S Z X N 1 b H R z X 1 9 f X 1 J l Y 2 9 y Z F 9 f M T J f N F 8 y X 1 8 w X z F f T 1 R f X 1 8 3 X z F f M l 9 C a W d f V G U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x N j o y N C 4 z M D I 4 O D A y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i Z j d h N z M 0 L W Q x Z m Y t N D h h N i 1 h Y j V i L T k x Z m F l Z G J m N T I y M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Q W x h c 2 t h X 1 N j a G V k d W x l X 1 J l c 3 V s d H N f X 1 9 f U m V j b 3 J k X 1 8 4 X z V f M V 9 f M F 8 w X 0 9 U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y M j o y N i 4 3 M T M y N T E 0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5 N z E z N j I 5 L T Y 5 N D Q t N D Y 5 M S 0 5 N T V j L W E x Y j Z m O W E 5 O D R j Y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T W l j a G l n Y W 5 f V G V j a F 9 T Y 2 h l Z H V s Z V 9 S Z X N 1 b H R z X 1 9 f X 1 J l Y 2 9 y Z F 9 f O F 8 4 X z N f X z J f M l 9 P V F 9 f X z Z f N F 8 w X 0 N D S E E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I 3 O j U 2 L j U x O T Y x O D h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F i O G M 0 Y T g t M G V i N y 0 0 N T V m L T l h Y z A t O D k 2 N j V m N W M 3 M j k x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G Z X J y a X N f U 3 R h d G V f U 2 N o Z W R 1 b G V f U m V z d W x 0 c 1 9 f X 1 9 S Z W N v c m R f X z V f M T B f M V 9 f N F 8 x X 0 9 U X 1 9 f M 1 8 3 X z B f Q 0 N I Q S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V U M T c 6 M T I 6 N T c u N D U 5 N D Y 5 M 1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x N T R l N G V l L T N m O T I t N G N l M C 1 h Z T U x L T U y N m R i N j c 2 O T c 2 O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N V Q x N z o x M j o 1 N y 4 0 N T k 0 N j k z W i I v P j x F b n R y e S B U e X B l P S J G a W x s Q 2 9 s d W 1 u V H l w Z X M i I F Z h b H V l P S J z Q X d Z R 0 J n W U c i L z 4 8 R W 5 0 c n k g V H l w Z T 0 i R m l s b E N v b H V t b k 5 h b W V z I i B W Y W x 1 Z T 0 i c 1 s m c X V v d D t T Z W F z b 2 4 m c X V v d D s s J n F 1 b 3 Q 7 Q 2 h h b X B p b 2 4 m c X V v d D s s J n F 1 b 3 Q 7 U n V u b m V y L X V w J n F 1 b 3 Q 7 L C Z x d W 9 0 O 1 R o a X J k I H B s Y W N l J n F 1 b 3 Q 7 L C Z x d W 9 0 O 0 Z v d X J 0 a C B w b G F j Z S Z x d W 9 0 O y w m c X V v d D t K Y W N r I F R v b X B r a W 5 z I F R y b 3 B o e S A o T V Z Q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h m Z W Q 1 Y z M t Y j I z N i 0 0 Y j d i L T l l N 2 M t N G I 0 Y 2 I 1 M D B j Y T A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Z W F y b H l f c m V z d W x 0 c 1 9 l Z G l 0 X 1 9 f M i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E 3 O j M 1 O j E 3 L j E 0 M D A 0 O T d a I i 8 + P E V u d H J 5 I F R 5 c G U 9 I k Z p b G x D b 2 x 1 b W 5 U e X B l c y I g V m F s d W U 9 I n N C Z 0 1 H Q X d N R E F 3 V U R C U V V G Q X d N R k F 3 V U Z C U V V G Q l F Z R i I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Z i Z j A 3 Z T g t O G V j O S 0 0 Z D Z i L W F j Z T Y t O D d i Z G Y x M j Q 5 M W Q w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I Z W F k Z X I s M H 0 m c X V v d D s s J n F 1 b 3 Q 7 U 2 V j d G l v b j E v V G F i b G U g M C A o N S k v Q X V 0 b 1 J l b W 9 2 Z W R D b 2 x 1 b W 5 z M S 5 7 U m s s M X 0 m c X V v d D s s J n F 1 b 3 Q 7 U 2 V j d G l v b j E v V G F i b G U g M C A o N S k v Q X V 0 b 1 J l b W 9 2 Z W R D b 2 x 1 b W 5 z M S 5 7 V G V h b S w y f S Z x d W 9 0 O y w m c X V v d D t T Z W N 0 a W 9 u M S 9 U Y W J s Z S A w I C g 1 K S 9 B d X R v U m V t b 3 Z l Z E N v b H V t b n M x L n t H U C w z f S Z x d W 9 0 O y w m c X V v d D t T Z W N 0 a W 9 u M S 9 U Y W J s Z S A w I C g 1 K S 9 B d X R v U m V t b 3 Z l Z E N v b H V t b n M x L n t H L D R 9 J n F 1 b 3 Q 7 L C Z x d W 9 0 O 1 N l Y 3 R p b 2 4 x L 1 R h Y m x l I D A g K D U p L 0 F 1 d G 9 S Z W 1 v d m V k Q 2 9 s d W 1 u c z E u e 0 d B L D V 9 J n F 1 b 3 Q 7 L C Z x d W 9 0 O 1 N l Y 3 R p b 2 4 x L 1 R h Y m x l I D A g K D U p L 0 F 1 d G 9 S Z W 1 v d m V k Q 2 9 s d W 1 u c z E u e 1 N o L D Z 9 J n F 1 b 3 Q 7 L C Z x d W 9 0 O 1 N l Y 3 R p b 2 4 x L 1 R h Y m x l I D A g K D U p L 0 F 1 d G 9 S Z W 1 v d m V k Q 2 9 s d W 1 u c z E u e 1 N o J S w 3 f S Z x d W 9 0 O y w m c X V v d D t T Z W N 0 a W 9 u M S 9 U Y W J s Z S A w I C g 1 K S 9 B d X R v U m V t b 3 Z l Z E N v b H V t b n M x L n t T a E E s O H 0 m c X V v d D s s J n F 1 b 3 Q 7 U 2 V j d G l v b j E v V G F i b G U g M C A o N S k v Q X V 0 b 1 J l b W 9 2 Z W R D b 2 x 1 b W 5 z M S 5 7 U 1 Y l L D l 9 J n F 1 b 3 Q 7 L C Z x d W 9 0 O 1 N l Y 3 R p b 2 4 x L 1 R h Y m x l I D A g K D U p L 0 F 1 d G 9 S Z W 1 v d m V k Q 2 9 s d W 1 u c z E u e 1 B Q J S w x M H 0 m c X V v d D s s J n F 1 b 3 Q 7 U 2 V j d G l v b j E v V G F i b G U g M C A o N S k v Q X V 0 b 1 J l b W 9 2 Z W R D b 2 x 1 b W 5 z M S 5 7 U E s l L D E x f S Z x d W 9 0 O y w m c X V v d D t T Z W N 0 a W 9 u M S 9 U Y W J s Z S A w I C g 1 K S 9 B d X R v U m V t b 3 Z l Z E N v b H V t b n M x L n t T S E c s M T J 9 J n F 1 b 3 Q 7 L C Z x d W 9 0 O 1 N l Y 3 R p b 2 4 x L 1 R h Y m x l I D A g K D U p L 0 F 1 d G 9 S Z W 1 v d m V k Q 2 9 s d W 1 u c z E u e 1 N I R 0 E s M T N 9 J n F 1 b 3 Q 7 L C Z x d W 9 0 O 1 N l Y 3 R p b 2 4 x L 1 R h Y m x l I D A g K D U p L 0 F 1 d G 9 S Z W 1 v d m V k Q 2 9 s d W 1 u c z E u e 0 Z P J S w x N H 0 m c X V v d D s s J n F 1 b 3 Q 7 U 2 V j d G l v b j E v V G F i b G U g M C A o N S k v Q X V 0 b 1 J l b W 9 2 Z W R D b 2 x 1 b W 5 z M S 5 7 U E l N L D E 1 f S Z x d W 9 0 O y w m c X V v d D t T Z W N 0 a W 9 u M S 9 U Y W J s Z S A w I C g 1 K S 9 B d X R v U m V t b 3 Z l Z E N v b H V t b n M x L n t H L 0 c s M T Z 9 J n F 1 b 3 Q 7 L C Z x d W 9 0 O 1 N l Y 3 R p b 2 4 x L 1 R h Y m x l I D A g K D U p L 0 F 1 d G 9 S Z W 1 v d m V k Q 2 9 s d W 1 u c z E u e 0 d B L 0 c s M T d 9 J n F 1 b 3 Q 7 L C Z x d W 9 0 O 1 N l Y 3 R p b 2 4 x L 1 R h Y m x l I D A g K D U p L 0 F 1 d G 9 S Z W 1 v d m V k Q 2 9 s d W 1 u c z E u e 1 M v R y w x O H 0 m c X V v d D s s J n F 1 b 3 Q 7 U 2 V j d G l v b j E v V G F i b G U g M C A o N S k v Q X V 0 b 1 J l b W 9 2 Z W R D b 2 x 1 b W 5 z M S 5 7 U 0 E v R y w x O X 0 m c X V v d D s s J n F 1 b 3 Q 7 U 2 V j d G l v b j E v V G F i b G U g M C A o N S k v Q X V 0 b 1 J l b W 9 2 Z W R D b 2 x 1 b W 5 z M S 5 7 U E l N L 0 c s M j B 9 J n F 1 b 3 Q 7 L C Z x d W 9 0 O 1 N l Y 3 R p b 2 4 x L 1 R h Y m x l I D A g K D U p L 0 F 1 d G 9 S Z W 1 v d m V k Q 2 9 s d W 1 u c z E u e 0 F n Z S w y M X 0 m c X V v d D s s J n F 1 b 3 Q 7 U 2 V j d G l v b j E v V G F i b G U g M C A o N S k v Q X V 0 b 1 J l b W 9 2 Z W R D b 2 x 1 b W 5 z M S 5 7 S H Q s M j J 9 J n F 1 b 3 Q 7 L C Z x d W 9 0 O 1 N l Y 3 R p b 2 4 x L 1 R h Y m x l I D A g K D U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S G V h Z G V y L D B 9 J n F 1 b 3 Q 7 L C Z x d W 9 0 O 1 N l Y 3 R p b 2 4 x L 1 R h Y m x l I D A g K D U p L 0 F 1 d G 9 S Z W 1 v d m V k Q 2 9 s d W 1 u c z E u e 1 J r L D F 9 J n F 1 b 3 Q 7 L C Z x d W 9 0 O 1 N l Y 3 R p b 2 4 x L 1 R h Y m x l I D A g K D U p L 0 F 1 d G 9 S Z W 1 v d m V k Q 2 9 s d W 1 u c z E u e 1 R l Y W 0 s M n 0 m c X V v d D s s J n F 1 b 3 Q 7 U 2 V j d G l v b j E v V G F i b G U g M C A o N S k v Q X V 0 b 1 J l b W 9 2 Z W R D b 2 x 1 b W 5 z M S 5 7 R 1 A s M 3 0 m c X V v d D s s J n F 1 b 3 Q 7 U 2 V j d G l v b j E v V G F i b G U g M C A o N S k v Q X V 0 b 1 J l b W 9 2 Z W R D b 2 x 1 b W 5 z M S 5 7 R y w 0 f S Z x d W 9 0 O y w m c X V v d D t T Z W N 0 a W 9 u M S 9 U Y W J s Z S A w I C g 1 K S 9 B d X R v U m V t b 3 Z l Z E N v b H V t b n M x L n t H Q S w 1 f S Z x d W 9 0 O y w m c X V v d D t T Z W N 0 a W 9 u M S 9 U Y W J s Z S A w I C g 1 K S 9 B d X R v U m V t b 3 Z l Z E N v b H V t b n M x L n t T a C w 2 f S Z x d W 9 0 O y w m c X V v d D t T Z W N 0 a W 9 u M S 9 U Y W J s Z S A w I C g 1 K S 9 B d X R v U m V t b 3 Z l Z E N v b H V t b n M x L n t T a C U s N 3 0 m c X V v d D s s J n F 1 b 3 Q 7 U 2 V j d G l v b j E v V G F i b G U g M C A o N S k v Q X V 0 b 1 J l b W 9 2 Z W R D b 2 x 1 b W 5 z M S 5 7 U 2 h B L D h 9 J n F 1 b 3 Q 7 L C Z x d W 9 0 O 1 N l Y 3 R p b 2 4 x L 1 R h Y m x l I D A g K D U p L 0 F 1 d G 9 S Z W 1 v d m V k Q 2 9 s d W 1 u c z E u e 1 N W J S w 5 f S Z x d W 9 0 O y w m c X V v d D t T Z W N 0 a W 9 u M S 9 U Y W J s Z S A w I C g 1 K S 9 B d X R v U m V t b 3 Z l Z E N v b H V t b n M x L n t Q U C U s M T B 9 J n F 1 b 3 Q 7 L C Z x d W 9 0 O 1 N l Y 3 R p b 2 4 x L 1 R h Y m x l I D A g K D U p L 0 F 1 d G 9 S Z W 1 v d m V k Q 2 9 s d W 1 u c z E u e 1 B L J S w x M X 0 m c X V v d D s s J n F 1 b 3 Q 7 U 2 V j d G l v b j E v V G F i b G U g M C A o N S k v Q X V 0 b 1 J l b W 9 2 Z W R D b 2 x 1 b W 5 z M S 5 7 U 0 h H L D E y f S Z x d W 9 0 O y w m c X V v d D t T Z W N 0 a W 9 u M S 9 U Y W J s Z S A w I C g 1 K S 9 B d X R v U m V t b 3 Z l Z E N v b H V t b n M x L n t T S E d B L D E z f S Z x d W 9 0 O y w m c X V v d D t T Z W N 0 a W 9 u M S 9 U Y W J s Z S A w I C g 1 K S 9 B d X R v U m V t b 3 Z l Z E N v b H V t b n M x L n t G T y U s M T R 9 J n F 1 b 3 Q 7 L C Z x d W 9 0 O 1 N l Y 3 R p b 2 4 x L 1 R h Y m x l I D A g K D U p L 0 F 1 d G 9 S Z W 1 v d m V k Q 2 9 s d W 1 u c z E u e 1 B J T S w x N X 0 m c X V v d D s s J n F 1 b 3 Q 7 U 2 V j d G l v b j E v V G F i b G U g M C A o N S k v Q X V 0 b 1 J l b W 9 2 Z W R D b 2 x 1 b W 5 z M S 5 7 R y 9 H L D E 2 f S Z x d W 9 0 O y w m c X V v d D t T Z W N 0 a W 9 u M S 9 U Y W J s Z S A w I C g 1 K S 9 B d X R v U m V t b 3 Z l Z E N v b H V t b n M x L n t H Q S 9 H L D E 3 f S Z x d W 9 0 O y w m c X V v d D t T Z W N 0 a W 9 u M S 9 U Y W J s Z S A w I C g 1 K S 9 B d X R v U m V t b 3 Z l Z E N v b H V t b n M x L n t T L 0 c s M T h 9 J n F 1 b 3 Q 7 L C Z x d W 9 0 O 1 N l Y 3 R p b 2 4 x L 1 R h Y m x l I D A g K D U p L 0 F 1 d G 9 S Z W 1 v d m V k Q 2 9 s d W 1 u c z E u e 1 N B L 0 c s M T l 9 J n F 1 b 3 Q 7 L C Z x d W 9 0 O 1 N l Y 3 R p b 2 4 x L 1 R h Y m x l I D A g K D U p L 0 F 1 d G 9 S Z W 1 v d m V k Q 2 9 s d W 1 u c z E u e 1 B J T S 9 H L D I w f S Z x d W 9 0 O y w m c X V v d D t T Z W N 0 a W 9 u M S 9 U Y W J s Z S A w I C g 1 K S 9 B d X R v U m V t b 3 Z l Z E N v b H V t b n M x L n t B Z 2 U s M j F 9 J n F 1 b 3 Q 7 L C Z x d W 9 0 O 1 N l Y 3 R p b 2 4 x L 1 R h Y m x l I D A g K D U p L 0 F 1 d G 9 S Z W 1 v d m V k Q 2 9 s d W 1 u c z E u e 0 h 0 L D I y f S Z x d W 9 0 O y w m c X V v d D t T Z W N 0 a W 9 u M S 9 U Y W J s Z S A w I C g 1 K S 9 B d X R v U m V t b 3 Z l Z E N v b H V t b n M x L n t X d C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E 3 O j U 3 O j Q 0 L j I x M j Q 3 M j h a I i 8 + P E V u d H J 5 I F R 5 c G U 9 I k Z p b G x D b 2 x 1 b W 5 U e X B l c y I g V m F s d W U 9 I n N C Z 0 1 H Q X d N R E F 3 V U R C U V V G Q X d N R k F 3 V U Z C U V V G Q l F Z R i I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E w M m E 5 Y T k t Z T k x O S 0 0 N j h l L W E 2 N m U t M z g z Y m U y O T c z Z j c 3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K S 9 B d X R v U m V t b 3 Z l Z E N v b H V t b n M x L n t I Z W F k Z X I s M H 0 m c X V v d D s s J n F 1 b 3 Q 7 U 2 V j d G l v b j E v V G F i b G U g M C A o N i k v Q X V 0 b 1 J l b W 9 2 Z W R D b 2 x 1 b W 5 z M S 5 7 U m s s M X 0 m c X V v d D s s J n F 1 b 3 Q 7 U 2 V j d G l v b j E v V G F i b G U g M C A o N i k v Q X V 0 b 1 J l b W 9 2 Z W R D b 2 x 1 b W 5 z M S 5 7 V G V h b S w y f S Z x d W 9 0 O y w m c X V v d D t T Z W N 0 a W 9 u M S 9 U Y W J s Z S A w I C g 2 K S 9 B d X R v U m V t b 3 Z l Z E N v b H V t b n M x L n t H U C w z f S Z x d W 9 0 O y w m c X V v d D t T Z W N 0 a W 9 u M S 9 U Y W J s Z S A w I C g 2 K S 9 B d X R v U m V t b 3 Z l Z E N v b H V t b n M x L n t H L D R 9 J n F 1 b 3 Q 7 L C Z x d W 9 0 O 1 N l Y 3 R p b 2 4 x L 1 R h Y m x l I D A g K D Y p L 0 F 1 d G 9 S Z W 1 v d m V k Q 2 9 s d W 1 u c z E u e 0 d B L D V 9 J n F 1 b 3 Q 7 L C Z x d W 9 0 O 1 N l Y 3 R p b 2 4 x L 1 R h Y m x l I D A g K D Y p L 0 F 1 d G 9 S Z W 1 v d m V k Q 2 9 s d W 1 u c z E u e 1 N o L D Z 9 J n F 1 b 3 Q 7 L C Z x d W 9 0 O 1 N l Y 3 R p b 2 4 x L 1 R h Y m x l I D A g K D Y p L 0 F 1 d G 9 S Z W 1 v d m V k Q 2 9 s d W 1 u c z E u e 1 N o J S w 3 f S Z x d W 9 0 O y w m c X V v d D t T Z W N 0 a W 9 u M S 9 U Y W J s Z S A w I C g 2 K S 9 B d X R v U m V t b 3 Z l Z E N v b H V t b n M x L n t T a E E s O H 0 m c X V v d D s s J n F 1 b 3 Q 7 U 2 V j d G l v b j E v V G F i b G U g M C A o N i k v Q X V 0 b 1 J l b W 9 2 Z W R D b 2 x 1 b W 5 z M S 5 7 U 1 Y l L D l 9 J n F 1 b 3 Q 7 L C Z x d W 9 0 O 1 N l Y 3 R p b 2 4 x L 1 R h Y m x l I D A g K D Y p L 0 F 1 d G 9 S Z W 1 v d m V k Q 2 9 s d W 1 u c z E u e 1 B Q J S w x M H 0 m c X V v d D s s J n F 1 b 3 Q 7 U 2 V j d G l v b j E v V G F i b G U g M C A o N i k v Q X V 0 b 1 J l b W 9 2 Z W R D b 2 x 1 b W 5 z M S 5 7 U E s l L D E x f S Z x d W 9 0 O y w m c X V v d D t T Z W N 0 a W 9 u M S 9 U Y W J s Z S A w I C g 2 K S 9 B d X R v U m V t b 3 Z l Z E N v b H V t b n M x L n t T S E c s M T J 9 J n F 1 b 3 Q 7 L C Z x d W 9 0 O 1 N l Y 3 R p b 2 4 x L 1 R h Y m x l I D A g K D Y p L 0 F 1 d G 9 S Z W 1 v d m V k Q 2 9 s d W 1 u c z E u e 1 N I R 0 E s M T N 9 J n F 1 b 3 Q 7 L C Z x d W 9 0 O 1 N l Y 3 R p b 2 4 x L 1 R h Y m x l I D A g K D Y p L 0 F 1 d G 9 S Z W 1 v d m V k Q 2 9 s d W 1 u c z E u e 0 Z P J S w x N H 0 m c X V v d D s s J n F 1 b 3 Q 7 U 2 V j d G l v b j E v V G F i b G U g M C A o N i k v Q X V 0 b 1 J l b W 9 2 Z W R D b 2 x 1 b W 5 z M S 5 7 U E l N L D E 1 f S Z x d W 9 0 O y w m c X V v d D t T Z W N 0 a W 9 u M S 9 U Y W J s Z S A w I C g 2 K S 9 B d X R v U m V t b 3 Z l Z E N v b H V t b n M x L n t H L 0 c s M T Z 9 J n F 1 b 3 Q 7 L C Z x d W 9 0 O 1 N l Y 3 R p b 2 4 x L 1 R h Y m x l I D A g K D Y p L 0 F 1 d G 9 S Z W 1 v d m V k Q 2 9 s d W 1 u c z E u e 0 d B L 0 c s M T d 9 J n F 1 b 3 Q 7 L C Z x d W 9 0 O 1 N l Y 3 R p b 2 4 x L 1 R h Y m x l I D A g K D Y p L 0 F 1 d G 9 S Z W 1 v d m V k Q 2 9 s d W 1 u c z E u e 1 M v R y w x O H 0 m c X V v d D s s J n F 1 b 3 Q 7 U 2 V j d G l v b j E v V G F i b G U g M C A o N i k v Q X V 0 b 1 J l b W 9 2 Z W R D b 2 x 1 b W 5 z M S 5 7 U 0 E v R y w x O X 0 m c X V v d D s s J n F 1 b 3 Q 7 U 2 V j d G l v b j E v V G F i b G U g M C A o N i k v Q X V 0 b 1 J l b W 9 2 Z W R D b 2 x 1 b W 5 z M S 5 7 U E l N L 0 c s M j B 9 J n F 1 b 3 Q 7 L C Z x d W 9 0 O 1 N l Y 3 R p b 2 4 x L 1 R h Y m x l I D A g K D Y p L 0 F 1 d G 9 S Z W 1 v d m V k Q 2 9 s d W 1 u c z E u e 0 F n Z S w y M X 0 m c X V v d D s s J n F 1 b 3 Q 7 U 2 V j d G l v b j E v V G F i b G U g M C A o N i k v Q X V 0 b 1 J l b W 9 2 Z W R D b 2 x 1 b W 5 z M S 5 7 S H Q s M j J 9 J n F 1 b 3 Q 7 L C Z x d W 9 0 O 1 N l Y 3 R p b 2 4 x L 1 R h Y m x l I D A g K D Y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i k v Q X V 0 b 1 J l b W 9 2 Z W R D b 2 x 1 b W 5 z M S 5 7 S G V h Z G V y L D B 9 J n F 1 b 3 Q 7 L C Z x d W 9 0 O 1 N l Y 3 R p b 2 4 x L 1 R h Y m x l I D A g K D Y p L 0 F 1 d G 9 S Z W 1 v d m V k Q 2 9 s d W 1 u c z E u e 1 J r L D F 9 J n F 1 b 3 Q 7 L C Z x d W 9 0 O 1 N l Y 3 R p b 2 4 x L 1 R h Y m x l I D A g K D Y p L 0 F 1 d G 9 S Z W 1 v d m V k Q 2 9 s d W 1 u c z E u e 1 R l Y W 0 s M n 0 m c X V v d D s s J n F 1 b 3 Q 7 U 2 V j d G l v b j E v V G F i b G U g M C A o N i k v Q X V 0 b 1 J l b W 9 2 Z W R D b 2 x 1 b W 5 z M S 5 7 R 1 A s M 3 0 m c X V v d D s s J n F 1 b 3 Q 7 U 2 V j d G l v b j E v V G F i b G U g M C A o N i k v Q X V 0 b 1 J l b W 9 2 Z W R D b 2 x 1 b W 5 z M S 5 7 R y w 0 f S Z x d W 9 0 O y w m c X V v d D t T Z W N 0 a W 9 u M S 9 U Y W J s Z S A w I C g 2 K S 9 B d X R v U m V t b 3 Z l Z E N v b H V t b n M x L n t H Q S w 1 f S Z x d W 9 0 O y w m c X V v d D t T Z W N 0 a W 9 u M S 9 U Y W J s Z S A w I C g 2 K S 9 B d X R v U m V t b 3 Z l Z E N v b H V t b n M x L n t T a C w 2 f S Z x d W 9 0 O y w m c X V v d D t T Z W N 0 a W 9 u M S 9 U Y W J s Z S A w I C g 2 K S 9 B d X R v U m V t b 3 Z l Z E N v b H V t b n M x L n t T a C U s N 3 0 m c X V v d D s s J n F 1 b 3 Q 7 U 2 V j d G l v b j E v V G F i b G U g M C A o N i k v Q X V 0 b 1 J l b W 9 2 Z W R D b 2 x 1 b W 5 z M S 5 7 U 2 h B L D h 9 J n F 1 b 3 Q 7 L C Z x d W 9 0 O 1 N l Y 3 R p b 2 4 x L 1 R h Y m x l I D A g K D Y p L 0 F 1 d G 9 S Z W 1 v d m V k Q 2 9 s d W 1 u c z E u e 1 N W J S w 5 f S Z x d W 9 0 O y w m c X V v d D t T Z W N 0 a W 9 u M S 9 U Y W J s Z S A w I C g 2 K S 9 B d X R v U m V t b 3 Z l Z E N v b H V t b n M x L n t Q U C U s M T B 9 J n F 1 b 3 Q 7 L C Z x d W 9 0 O 1 N l Y 3 R p b 2 4 x L 1 R h Y m x l I D A g K D Y p L 0 F 1 d G 9 S Z W 1 v d m V k Q 2 9 s d W 1 u c z E u e 1 B L J S w x M X 0 m c X V v d D s s J n F 1 b 3 Q 7 U 2 V j d G l v b j E v V G F i b G U g M C A o N i k v Q X V 0 b 1 J l b W 9 2 Z W R D b 2 x 1 b W 5 z M S 5 7 U 0 h H L D E y f S Z x d W 9 0 O y w m c X V v d D t T Z W N 0 a W 9 u M S 9 U Y W J s Z S A w I C g 2 K S 9 B d X R v U m V t b 3 Z l Z E N v b H V t b n M x L n t T S E d B L D E z f S Z x d W 9 0 O y w m c X V v d D t T Z W N 0 a W 9 u M S 9 U Y W J s Z S A w I C g 2 K S 9 B d X R v U m V t b 3 Z l Z E N v b H V t b n M x L n t G T y U s M T R 9 J n F 1 b 3 Q 7 L C Z x d W 9 0 O 1 N l Y 3 R p b 2 4 x L 1 R h Y m x l I D A g K D Y p L 0 F 1 d G 9 S Z W 1 v d m V k Q 2 9 s d W 1 u c z E u e 1 B J T S w x N X 0 m c X V v d D s s J n F 1 b 3 Q 7 U 2 V j d G l v b j E v V G F i b G U g M C A o N i k v Q X V 0 b 1 J l b W 9 2 Z W R D b 2 x 1 b W 5 z M S 5 7 R y 9 H L D E 2 f S Z x d W 9 0 O y w m c X V v d D t T Z W N 0 a W 9 u M S 9 U Y W J s Z S A w I C g 2 K S 9 B d X R v U m V t b 3 Z l Z E N v b H V t b n M x L n t H Q S 9 H L D E 3 f S Z x d W 9 0 O y w m c X V v d D t T Z W N 0 a W 9 u M S 9 U Y W J s Z S A w I C g 2 K S 9 B d X R v U m V t b 3 Z l Z E N v b H V t b n M x L n t T L 0 c s M T h 9 J n F 1 b 3 Q 7 L C Z x d W 9 0 O 1 N l Y 3 R p b 2 4 x L 1 R h Y m x l I D A g K D Y p L 0 F 1 d G 9 S Z W 1 v d m V k Q 2 9 s d W 1 u c z E u e 1 N B L 0 c s M T l 9 J n F 1 b 3 Q 7 L C Z x d W 9 0 O 1 N l Y 3 R p b 2 4 x L 1 R h Y m x l I D A g K D Y p L 0 F 1 d G 9 S Z W 1 v d m V k Q 2 9 s d W 1 u c z E u e 1 B J T S 9 H L D I w f S Z x d W 9 0 O y w m c X V v d D t T Z W N 0 a W 9 u M S 9 U Y W J s Z S A w I C g 2 K S 9 B d X R v U m V t b 3 Z l Z E N v b H V t b n M x L n t B Z 2 U s M j F 9 J n F 1 b 3 Q 7 L C Z x d W 9 0 O 1 N l Y 3 R p b 2 4 x L 1 R h Y m x l I D A g K D Y p L 0 F 1 d G 9 S Z W 1 v d m V k Q 2 9 s d W 1 u c z E u e 0 h 0 L D I y f S Z x d W 9 0 O y w m c X V v d D t T Z W N 0 a W 9 u M S 9 U Y W J s Z S A w I C g 2 K S 9 B d X R v U m V t b 3 Z l Z E N v b H V t b n M x L n t X d C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B f X z Y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I y O j E 0 O j E 1 L j Y y M D A y N z J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V k N 2 Y 3 M 2 M t N 2 I 4 O S 0 0 Y W M 2 L T g z Z T Q t Z D V h M D E 1 N z k 0 M j h m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3 K S 9 B d X R v U m V t b 3 Z l Z E N v b H V t b n M x L n t I Z W F k Z X I s M H 0 m c X V v d D s s J n F 1 b 3 Q 7 U 2 V j d G l v b j E v V G F i b G U g M C A o N y k v Q X V 0 b 1 J l b W 9 2 Z W R D b 2 x 1 b W 5 z M S 5 7 T m F t Z S w g W X I s M X 0 m c X V v d D s s J n F 1 b 3 Q 7 U 2 V j d G l v b j E v V G F i b G U g M C A o N y k v Q X V 0 b 1 J l b W 9 2 Z W R D b 2 x 1 b W 5 z M S 5 7 R 1 A s M n 0 m c X V v d D s s J n F 1 b 3 Q 7 U 2 V j d G l v b j E v V G F i b G U g M C A o N y k v Q X V 0 b 1 J l b W 9 2 Z W R D b 2 x 1 b W 5 z M S 5 7 R y w z f S Z x d W 9 0 O y w m c X V v d D t T Z W N 0 a W 9 u M S 9 U Y W J s Z S A w I C g 3 K S 9 B d X R v U m V t b 3 Z l Z E N v b H V t b n M x L n t B L D R 9 J n F 1 b 3 Q 7 L C Z x d W 9 0 O 1 N l Y 3 R p b 2 4 x L 1 R h Y m x l I D A g K D c p L 0 F 1 d G 9 S Z W 1 v d m V k Q 2 9 s d W 1 u c z E u e 1 B 0 c y 4 s N X 0 m c X V v d D s s J n F 1 b 3 Q 7 U 2 V j d G l v b j E v V G F i b G U g M C A o N y k v Q X V 0 b 1 J l b W 9 2 Z W R D b 2 x 1 b W 5 z M S 5 7 U H Q v R 1 A s N n 0 m c X V v d D s s J n F 1 b 3 Q 7 U 2 V j d G l v b j E v V G F i b G U g M C A o N y k v Q X V 0 b 1 J l b W 9 2 Z W R D b 2 x 1 b W 5 z M S 5 7 U 2 h v d H M s N 3 0 m c X V v d D s s J n F 1 b 3 Q 7 U 2 V j d G l v b j E v V G F i b G U g M C A o N y k v Q X V 0 b 1 J l b W 9 2 Z W R D b 2 x 1 b W 5 z M S 5 7 U 2 g l L D h 9 J n F 1 b 3 Q 7 L C Z x d W 9 0 O 1 N l Y 3 R p b 2 4 x L 1 R h Y m x l I D A g K D c p L 0 F 1 d G 9 S Z W 1 v d m V k Q 2 9 s d W 1 u c z E u e 1 B J T S w 5 f S Z x d W 9 0 O y w m c X V v d D t T Z W N 0 a W 9 u M S 9 U Y W J s Z S A w I C g 3 K S 9 B d X R v U m V t b 3 Z l Z E N v b H V t b n M x L n t H V 0 c s M T B 9 J n F 1 b 3 Q 7 L C Z x d W 9 0 O 1 N l Y 3 R p b 2 4 x L 1 R h Y m x l I D A g K D c p L 0 F 1 d G 9 S Z W 1 v d m V k Q 2 9 s d W 1 u c z E u e 1 B Q R y w x M X 0 m c X V v d D s s J n F 1 b 3 Q 7 U 2 V j d G l v b j E v V G F i b G U g M C A o N y k v Q X V 0 b 1 J l b W 9 2 Z W R D b 2 x 1 b W 5 z M S 5 7 U 0 h H L D E y f S Z x d W 9 0 O y w m c X V v d D t T Z W N 0 a W 9 u M S 9 U Y W J s Z S A w I C g 3 K S 9 B d X R v U m V t b 3 Z l Z E N v b H V t b n M x L n s r L y 0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w I C g 3 K S 9 B d X R v U m V t b 3 Z l Z E N v b H V t b n M x L n t I Z W F k Z X I s M H 0 m c X V v d D s s J n F 1 b 3 Q 7 U 2 V j d G l v b j E v V G F i b G U g M C A o N y k v Q X V 0 b 1 J l b W 9 2 Z W R D b 2 x 1 b W 5 z M S 5 7 T m F t Z S w g W X I s M X 0 m c X V v d D s s J n F 1 b 3 Q 7 U 2 V j d G l v b j E v V G F i b G U g M C A o N y k v Q X V 0 b 1 J l b W 9 2 Z W R D b 2 x 1 b W 5 z M S 5 7 R 1 A s M n 0 m c X V v d D s s J n F 1 b 3 Q 7 U 2 V j d G l v b j E v V G F i b G U g M C A o N y k v Q X V 0 b 1 J l b W 9 2 Z W R D b 2 x 1 b W 5 z M S 5 7 R y w z f S Z x d W 9 0 O y w m c X V v d D t T Z W N 0 a W 9 u M S 9 U Y W J s Z S A w I C g 3 K S 9 B d X R v U m V t b 3 Z l Z E N v b H V t b n M x L n t B L D R 9 J n F 1 b 3 Q 7 L C Z x d W 9 0 O 1 N l Y 3 R p b 2 4 x L 1 R h Y m x l I D A g K D c p L 0 F 1 d G 9 S Z W 1 v d m V k Q 2 9 s d W 1 u c z E u e 1 B 0 c y 4 s N X 0 m c X V v d D s s J n F 1 b 3 Q 7 U 2 V j d G l v b j E v V G F i b G U g M C A o N y k v Q X V 0 b 1 J l b W 9 2 Z W R D b 2 x 1 b W 5 z M S 5 7 U H Q v R 1 A s N n 0 m c X V v d D s s J n F 1 b 3 Q 7 U 2 V j d G l v b j E v V G F i b G U g M C A o N y k v Q X V 0 b 1 J l b W 9 2 Z W R D b 2 x 1 b W 5 z M S 5 7 U 2 h v d H M s N 3 0 m c X V v d D s s J n F 1 b 3 Q 7 U 2 V j d G l v b j E v V G F i b G U g M C A o N y k v Q X V 0 b 1 J l b W 9 2 Z W R D b 2 x 1 b W 5 z M S 5 7 U 2 g l L D h 9 J n F 1 b 3 Q 7 L C Z x d W 9 0 O 1 N l Y 3 R p b 2 4 x L 1 R h Y m x l I D A g K D c p L 0 F 1 d G 9 S Z W 1 v d m V k Q 2 9 s d W 1 u c z E u e 1 B J T S w 5 f S Z x d W 9 0 O y w m c X V v d D t T Z W N 0 a W 9 u M S 9 U Y W J s Z S A w I C g 3 K S 9 B d X R v U m V t b 3 Z l Z E N v b H V t b n M x L n t H V 0 c s M T B 9 J n F 1 b 3 Q 7 L C Z x d W 9 0 O 1 N l Y 3 R p b 2 4 x L 1 R h Y m x l I D A g K D c p L 0 F 1 d G 9 S Z W 1 v d m V k Q 2 9 s d W 1 u c z E u e 1 B Q R y w x M X 0 m c X V v d D s s J n F 1 b 3 Q 7 U 2 V j d G l v b j E v V G F i b G U g M C A o N y k v Q X V 0 b 1 J l b W 9 2 Z W R D b 2 x 1 b W 5 z M S 5 7 U 0 h H L D E y f S Z x d W 9 0 O y w m c X V v d D t T Z W N 0 a W 9 u M S 9 U Y W J s Z S A w I C g 3 K S 9 B d X R v U m V t b 3 Z l Z E N v b H V t b n M x L n s r L y 0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O F Q w M D o x N D o 0 N y 4 y N D k 5 M D Y 5 W i I v P j x F b n R y e S B U e X B l P S J G a W x s Q 2 9 s d W 1 u V H l w Z X M i I F Z h b H V l P S J z Q m d Z R E F 3 T U R C U U 1 G Q X d N R E F 3 T T 0 i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i M G Z j Y z Y w L W Z h Z W Y t N D Q 0 N i 0 4 M j M 2 L T Z k Z j M 3 N j I 2 Y z Q 2 N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C k v Q X V 0 b 1 J l b W 9 2 Z W R D b 2 x 1 b W 5 z M S 5 7 S G V h Z G V y L D B 9 J n F 1 b 3 Q 7 L C Z x d W 9 0 O 1 N l Y 3 R p b 2 4 x L 1 R h Y m x l I D A g K D g p L 0 F 1 d G 9 S Z W 1 v d m V k Q 2 9 s d W 1 u c z E u e 0 5 h b W U s I F l y L D F 9 J n F 1 b 3 Q 7 L C Z x d W 9 0 O 1 N l Y 3 R p b 2 4 x L 1 R h Y m x l I D A g K D g p L 0 F 1 d G 9 S Z W 1 v d m V k Q 2 9 s d W 1 u c z E u e 0 d Q L D J 9 J n F 1 b 3 Q 7 L C Z x d W 9 0 O 1 N l Y 3 R p b 2 4 x L 1 R h Y m x l I D A g K D g p L 0 F 1 d G 9 S Z W 1 v d m V k Q 2 9 s d W 1 u c z E u e 0 c s M 3 0 m c X V v d D s s J n F 1 b 3 Q 7 U 2 V j d G l v b j E v V G F i b G U g M C A o O C k v Q X V 0 b 1 J l b W 9 2 Z W R D b 2 x 1 b W 5 z M S 5 7 Q S w 0 f S Z x d W 9 0 O y w m c X V v d D t T Z W N 0 a W 9 u M S 9 U Y W J s Z S A w I C g 4 K S 9 B d X R v U m V t b 3 Z l Z E N v b H V t b n M x L n t Q d H M u L D V 9 J n F 1 b 3 Q 7 L C Z x d W 9 0 O 1 N l Y 3 R p b 2 4 x L 1 R h Y m x l I D A g K D g p L 0 F 1 d G 9 S Z W 1 v d m V k Q 2 9 s d W 1 u c z E u e 1 B 0 L 0 d Q L D Z 9 J n F 1 b 3 Q 7 L C Z x d W 9 0 O 1 N l Y 3 R p b 2 4 x L 1 R h Y m x l I D A g K D g p L 0 F 1 d G 9 S Z W 1 v d m V k Q 2 9 s d W 1 u c z E u e 1 N o b 3 R z L D d 9 J n F 1 b 3 Q 7 L C Z x d W 9 0 O 1 N l Y 3 R p b 2 4 x L 1 R h Y m x l I D A g K D g p L 0 F 1 d G 9 S Z W 1 v d m V k Q 2 9 s d W 1 u c z E u e 1 N o J S w 4 f S Z x d W 9 0 O y w m c X V v d D t T Z W N 0 a W 9 u M S 9 U Y W J s Z S A w I C g 4 K S 9 B d X R v U m V t b 3 Z l Z E N v b H V t b n M x L n t Q S U 0 s O X 0 m c X V v d D s s J n F 1 b 3 Q 7 U 2 V j d G l v b j E v V G F i b G U g M C A o O C k v Q X V 0 b 1 J l b W 9 2 Z W R D b 2 x 1 b W 5 z M S 5 7 R 1 d H L D E w f S Z x d W 9 0 O y w m c X V v d D t T Z W N 0 a W 9 u M S 9 U Y W J s Z S A w I C g 4 K S 9 B d X R v U m V t b 3 Z l Z E N v b H V t b n M x L n t Q U E c s M T F 9 J n F 1 b 3 Q 7 L C Z x d W 9 0 O 1 N l Y 3 R p b 2 4 x L 1 R h Y m x l I D A g K D g p L 0 F 1 d G 9 S Z W 1 v d m V k Q 2 9 s d W 1 u c z E u e 1 N I R y w x M n 0 m c X V v d D s s J n F 1 b 3 Q 7 U 2 V j d G l v b j E v V G F i b G U g M C A o O C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O C k v Q X V 0 b 1 J l b W 9 2 Z W R D b 2 x 1 b W 5 z M S 5 7 S G V h Z G V y L D B 9 J n F 1 b 3 Q 7 L C Z x d W 9 0 O 1 N l Y 3 R p b 2 4 x L 1 R h Y m x l I D A g K D g p L 0 F 1 d G 9 S Z W 1 v d m V k Q 2 9 s d W 1 u c z E u e 0 5 h b W U s I F l y L D F 9 J n F 1 b 3 Q 7 L C Z x d W 9 0 O 1 N l Y 3 R p b 2 4 x L 1 R h Y m x l I D A g K D g p L 0 F 1 d G 9 S Z W 1 v d m V k Q 2 9 s d W 1 u c z E u e 0 d Q L D J 9 J n F 1 b 3 Q 7 L C Z x d W 9 0 O 1 N l Y 3 R p b 2 4 x L 1 R h Y m x l I D A g K D g p L 0 F 1 d G 9 S Z W 1 v d m V k Q 2 9 s d W 1 u c z E u e 0 c s M 3 0 m c X V v d D s s J n F 1 b 3 Q 7 U 2 V j d G l v b j E v V G F i b G U g M C A o O C k v Q X V 0 b 1 J l b W 9 2 Z W R D b 2 x 1 b W 5 z M S 5 7 Q S w 0 f S Z x d W 9 0 O y w m c X V v d D t T Z W N 0 a W 9 u M S 9 U Y W J s Z S A w I C g 4 K S 9 B d X R v U m V t b 3 Z l Z E N v b H V t b n M x L n t Q d H M u L D V 9 J n F 1 b 3 Q 7 L C Z x d W 9 0 O 1 N l Y 3 R p b 2 4 x L 1 R h Y m x l I D A g K D g p L 0 F 1 d G 9 S Z W 1 v d m V k Q 2 9 s d W 1 u c z E u e 1 B 0 L 0 d Q L D Z 9 J n F 1 b 3 Q 7 L C Z x d W 9 0 O 1 N l Y 3 R p b 2 4 x L 1 R h Y m x l I D A g K D g p L 0 F 1 d G 9 S Z W 1 v d m V k Q 2 9 s d W 1 u c z E u e 1 N o b 3 R z L D d 9 J n F 1 b 3 Q 7 L C Z x d W 9 0 O 1 N l Y 3 R p b 2 4 x L 1 R h Y m x l I D A g K D g p L 0 F 1 d G 9 S Z W 1 v d m V k Q 2 9 s d W 1 u c z E u e 1 N o J S w 4 f S Z x d W 9 0 O y w m c X V v d D t T Z W N 0 a W 9 u M S 9 U Y W J s Z S A w I C g 4 K S 9 B d X R v U m V t b 3 Z l Z E N v b H V t b n M x L n t Q S U 0 s O X 0 m c X V v d D s s J n F 1 b 3 Q 7 U 2 V j d G l v b j E v V G F i b G U g M C A o O C k v Q X V 0 b 1 J l b W 9 2 Z W R D b 2 x 1 b W 5 z M S 5 7 R 1 d H L D E w f S Z x d W 9 0 O y w m c X V v d D t T Z W N 0 a W 9 u M S 9 U Y W J s Z S A w I C g 4 K S 9 B d X R v U m V t b 3 Z l Z E N v b H V t b n M x L n t Q U E c s M T F 9 J n F 1 b 3 Q 7 L C Z x d W 9 0 O 1 N l Y 3 R p b 2 4 x L 1 R h Y m x l I D A g K D g p L 0 F 1 d G 9 S Z W 1 v d m V k Q 2 9 s d W 1 u c z E u e 1 N I R y w x M n 0 m c X V v d D s s J n F 1 b 3 Q 7 U 2 V j d G l v b j E v V G F i b G U g M C A o O C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O F Q w M D o 0 M D o 0 N y 4 z M j g x O T c 1 W i I v P j x F b n R y e S B U e X B l P S J G a W x s Q 2 9 s d W 1 u V H l w Z X M i I F Z h b H V l P S J z Q m d Z R E F 3 T U R C U U 1 G Q X d N R E F 3 T T 0 i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x Z j g w M W J i L W R i N D Y t N D Q y N C 1 i N m U 1 L T I z M z d l Y j V j O D U w M S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S k v Q X V 0 b 1 J l b W 9 2 Z W R D b 2 x 1 b W 5 z M S 5 7 S G V h Z G V y L D B 9 J n F 1 b 3 Q 7 L C Z x d W 9 0 O 1 N l Y 3 R p b 2 4 x L 1 R h Y m x l I D A g K D k p L 0 F 1 d G 9 S Z W 1 v d m V k Q 2 9 s d W 1 u c z E u e 0 5 h b W U s I F l y L D F 9 J n F 1 b 3 Q 7 L C Z x d W 9 0 O 1 N l Y 3 R p b 2 4 x L 1 R h Y m x l I D A g K D k p L 0 F 1 d G 9 S Z W 1 v d m V k Q 2 9 s d W 1 u c z E u e 0 d Q L D J 9 J n F 1 b 3 Q 7 L C Z x d W 9 0 O 1 N l Y 3 R p b 2 4 x L 1 R h Y m x l I D A g K D k p L 0 F 1 d G 9 S Z W 1 v d m V k Q 2 9 s d W 1 u c z E u e 0 c s M 3 0 m c X V v d D s s J n F 1 b 3 Q 7 U 2 V j d G l v b j E v V G F i b G U g M C A o O S k v Q X V 0 b 1 J l b W 9 2 Z W R D b 2 x 1 b W 5 z M S 5 7 Q S w 0 f S Z x d W 9 0 O y w m c X V v d D t T Z W N 0 a W 9 u M S 9 U Y W J s Z S A w I C g 5 K S 9 B d X R v U m V t b 3 Z l Z E N v b H V t b n M x L n t Q d H M u L D V 9 J n F 1 b 3 Q 7 L C Z x d W 9 0 O 1 N l Y 3 R p b 2 4 x L 1 R h Y m x l I D A g K D k p L 0 F 1 d G 9 S Z W 1 v d m V k Q 2 9 s d W 1 u c z E u e 1 B 0 L 0 d Q L D Z 9 J n F 1 b 3 Q 7 L C Z x d W 9 0 O 1 N l Y 3 R p b 2 4 x L 1 R h Y m x l I D A g K D k p L 0 F 1 d G 9 S Z W 1 v d m V k Q 2 9 s d W 1 u c z E u e 1 N o b 3 R z L D d 9 J n F 1 b 3 Q 7 L C Z x d W 9 0 O 1 N l Y 3 R p b 2 4 x L 1 R h Y m x l I D A g K D k p L 0 F 1 d G 9 S Z W 1 v d m V k Q 2 9 s d W 1 u c z E u e 1 N o J S w 4 f S Z x d W 9 0 O y w m c X V v d D t T Z W N 0 a W 9 u M S 9 U Y W J s Z S A w I C g 5 K S 9 B d X R v U m V t b 3 Z l Z E N v b H V t b n M x L n t Q S U 0 s O X 0 m c X V v d D s s J n F 1 b 3 Q 7 U 2 V j d G l v b j E v V G F i b G U g M C A o O S k v Q X V 0 b 1 J l b W 9 2 Z W R D b 2 x 1 b W 5 z M S 5 7 R 1 d H L D E w f S Z x d W 9 0 O y w m c X V v d D t T Z W N 0 a W 9 u M S 9 U Y W J s Z S A w I C g 5 K S 9 B d X R v U m V t b 3 Z l Z E N v b H V t b n M x L n t Q U E c s M T F 9 J n F 1 b 3 Q 7 L C Z x d W 9 0 O 1 N l Y 3 R p b 2 4 x L 1 R h Y m x l I D A g K D k p L 0 F 1 d G 9 S Z W 1 v d m V k Q 2 9 s d W 1 u c z E u e 1 N I R y w x M n 0 m c X V v d D s s J n F 1 b 3 Q 7 U 2 V j d G l v b j E v V G F i b G U g M C A o O S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O S k v Q X V 0 b 1 J l b W 9 2 Z W R D b 2 x 1 b W 5 z M S 5 7 S G V h Z G V y L D B 9 J n F 1 b 3 Q 7 L C Z x d W 9 0 O 1 N l Y 3 R p b 2 4 x L 1 R h Y m x l I D A g K D k p L 0 F 1 d G 9 S Z W 1 v d m V k Q 2 9 s d W 1 u c z E u e 0 5 h b W U s I F l y L D F 9 J n F 1 b 3 Q 7 L C Z x d W 9 0 O 1 N l Y 3 R p b 2 4 x L 1 R h Y m x l I D A g K D k p L 0 F 1 d G 9 S Z W 1 v d m V k Q 2 9 s d W 1 u c z E u e 0 d Q L D J 9 J n F 1 b 3 Q 7 L C Z x d W 9 0 O 1 N l Y 3 R p b 2 4 x L 1 R h Y m x l I D A g K D k p L 0 F 1 d G 9 S Z W 1 v d m V k Q 2 9 s d W 1 u c z E u e 0 c s M 3 0 m c X V v d D s s J n F 1 b 3 Q 7 U 2 V j d G l v b j E v V G F i b G U g M C A o O S k v Q X V 0 b 1 J l b W 9 2 Z W R D b 2 x 1 b W 5 z M S 5 7 Q S w 0 f S Z x d W 9 0 O y w m c X V v d D t T Z W N 0 a W 9 u M S 9 U Y W J s Z S A w I C g 5 K S 9 B d X R v U m V t b 3 Z l Z E N v b H V t b n M x L n t Q d H M u L D V 9 J n F 1 b 3 Q 7 L C Z x d W 9 0 O 1 N l Y 3 R p b 2 4 x L 1 R h Y m x l I D A g K D k p L 0 F 1 d G 9 S Z W 1 v d m V k Q 2 9 s d W 1 u c z E u e 1 B 0 L 0 d Q L D Z 9 J n F 1 b 3 Q 7 L C Z x d W 9 0 O 1 N l Y 3 R p b 2 4 x L 1 R h Y m x l I D A g K D k p L 0 F 1 d G 9 S Z W 1 v d m V k Q 2 9 s d W 1 u c z E u e 1 N o b 3 R z L D d 9 J n F 1 b 3 Q 7 L C Z x d W 9 0 O 1 N l Y 3 R p b 2 4 x L 1 R h Y m x l I D A g K D k p L 0 F 1 d G 9 S Z W 1 v d m V k Q 2 9 s d W 1 u c z E u e 1 N o J S w 4 f S Z x d W 9 0 O y w m c X V v d D t T Z W N 0 a W 9 u M S 9 U Y W J s Z S A w I C g 5 K S 9 B d X R v U m V t b 3 Z l Z E N v b H V t b n M x L n t Q S U 0 s O X 0 m c X V v d D s s J n F 1 b 3 Q 7 U 2 V j d G l v b j E v V G F i b G U g M C A o O S k v Q X V 0 b 1 J l b W 9 2 Z W R D b 2 x 1 b W 5 z M S 5 7 R 1 d H L D E w f S Z x d W 9 0 O y w m c X V v d D t T Z W N 0 a W 9 u M S 9 U Y W J s Z S A w I C g 5 K S 9 B d X R v U m V t b 3 Z l Z E N v b H V t b n M x L n t Q U E c s M T F 9 J n F 1 b 3 Q 7 L C Z x d W 9 0 O 1 N l Y 3 R p b 2 4 x L 1 R h Y m x l I D A g K D k p L 0 F 1 d G 9 S Z W 1 v d m V k Q 2 9 s d W 1 u c z E u e 1 N I R y w x M n 0 m c X V v d D s s J n F 1 b 3 Q 7 U 2 V j d G l v b j E v V G F i b G U g M C A o O S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A 6 N T Y 6 M D E u M D Q 2 N T M w O V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W I y N D B l M S 0 w N z A w L T R j N W M t O D R k N i 1 m Y 2 E x Z D I w O T M 3 N z Q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w K S 9 B d X R v U m V t b 3 Z l Z E N v b H V t b n M x L n t I Z W F k Z X I s M H 0 m c X V v d D s s J n F 1 b 3 Q 7 U 2 V j d G l v b j E v V G F i b G U g M C A o M T A p L 0 F 1 d G 9 S Z W 1 v d m V k Q 2 9 s d W 1 u c z E u e 0 5 h b W U s I F l y L D F 9 J n F 1 b 3 Q 7 L C Z x d W 9 0 O 1 N l Y 3 R p b 2 4 x L 1 R h Y m x l I D A g K D E w K S 9 B d X R v U m V t b 3 Z l Z E N v b H V t b n M x L n t H U C w y f S Z x d W 9 0 O y w m c X V v d D t T Z W N 0 a W 9 u M S 9 U Y W J s Z S A w I C g x M C k v Q X V 0 b 1 J l b W 9 2 Z W R D b 2 x 1 b W 5 z M S 5 7 R y w z f S Z x d W 9 0 O y w m c X V v d D t T Z W N 0 a W 9 u M S 9 U Y W J s Z S A w I C g x M C k v Q X V 0 b 1 J l b W 9 2 Z W R D b 2 x 1 b W 5 z M S 5 7 Q S w 0 f S Z x d W 9 0 O y w m c X V v d D t T Z W N 0 a W 9 u M S 9 U Y W J s Z S A w I C g x M C k v Q X V 0 b 1 J l b W 9 2 Z W R D b 2 x 1 b W 5 z M S 5 7 U H R z L i w 1 f S Z x d W 9 0 O y w m c X V v d D t T Z W N 0 a W 9 u M S 9 U Y W J s Z S A w I C g x M C k v Q X V 0 b 1 J l b W 9 2 Z W R D b 2 x 1 b W 5 z M S 5 7 U H Q v R 1 A s N n 0 m c X V v d D s s J n F 1 b 3 Q 7 U 2 V j d G l v b j E v V G F i b G U g M C A o M T A p L 0 F 1 d G 9 S Z W 1 v d m V k Q 2 9 s d W 1 u c z E u e 1 N o b 3 R z L D d 9 J n F 1 b 3 Q 7 L C Z x d W 9 0 O 1 N l Y 3 R p b 2 4 x L 1 R h Y m x l I D A g K D E w K S 9 B d X R v U m V t b 3 Z l Z E N v b H V t b n M x L n t T a C U s O H 0 m c X V v d D s s J n F 1 b 3 Q 7 U 2 V j d G l v b j E v V G F i b G U g M C A o M T A p L 0 F 1 d G 9 S Z W 1 v d m V k Q 2 9 s d W 1 u c z E u e 1 B J T S w 5 f S Z x d W 9 0 O y w m c X V v d D t T Z W N 0 a W 9 u M S 9 U Y W J s Z S A w I C g x M C k v Q X V 0 b 1 J l b W 9 2 Z W R D b 2 x 1 b W 5 z M S 5 7 R 1 d H L D E w f S Z x d W 9 0 O y w m c X V v d D t T Z W N 0 a W 9 u M S 9 U Y W J s Z S A w I C g x M C k v Q X V 0 b 1 J l b W 9 2 Z W R D b 2 x 1 b W 5 z M S 5 7 U F B H L D E x f S Z x d W 9 0 O y w m c X V v d D t T Z W N 0 a W 9 u M S 9 U Y W J s Z S A w I C g x M C k v Q X V 0 b 1 J l b W 9 2 Z W R D b 2 x 1 b W 5 z M S 5 7 U 0 h H L D E y f S Z x d W 9 0 O y w m c X V v d D t T Z W N 0 a W 9 u M S 9 U Y W J s Z S A w I C g x M C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M T A p L 0 F 1 d G 9 S Z W 1 v d m V k Q 2 9 s d W 1 u c z E u e 0 h l Y W R l c i w w f S Z x d W 9 0 O y w m c X V v d D t T Z W N 0 a W 9 u M S 9 U Y W J s Z S A w I C g x M C k v Q X V 0 b 1 J l b W 9 2 Z W R D b 2 x 1 b W 5 z M S 5 7 T m F t Z S w g W X I s M X 0 m c X V v d D s s J n F 1 b 3 Q 7 U 2 V j d G l v b j E v V G F i b G U g M C A o M T A p L 0 F 1 d G 9 S Z W 1 v d m V k Q 2 9 s d W 1 u c z E u e 0 d Q L D J 9 J n F 1 b 3 Q 7 L C Z x d W 9 0 O 1 N l Y 3 R p b 2 4 x L 1 R h Y m x l I D A g K D E w K S 9 B d X R v U m V t b 3 Z l Z E N v b H V t b n M x L n t H L D N 9 J n F 1 b 3 Q 7 L C Z x d W 9 0 O 1 N l Y 3 R p b 2 4 x L 1 R h Y m x l I D A g K D E w K S 9 B d X R v U m V t b 3 Z l Z E N v b H V t b n M x L n t B L D R 9 J n F 1 b 3 Q 7 L C Z x d W 9 0 O 1 N l Y 3 R p b 2 4 x L 1 R h Y m x l I D A g K D E w K S 9 B d X R v U m V t b 3 Z l Z E N v b H V t b n M x L n t Q d H M u L D V 9 J n F 1 b 3 Q 7 L C Z x d W 9 0 O 1 N l Y 3 R p b 2 4 x L 1 R h Y m x l I D A g K D E w K S 9 B d X R v U m V t b 3 Z l Z E N v b H V t b n M x L n t Q d C 9 H U C w 2 f S Z x d W 9 0 O y w m c X V v d D t T Z W N 0 a W 9 u M S 9 U Y W J s Z S A w I C g x M C k v Q X V 0 b 1 J l b W 9 2 Z W R D b 2 x 1 b W 5 z M S 5 7 U 2 h v d H M s N 3 0 m c X V v d D s s J n F 1 b 3 Q 7 U 2 V j d G l v b j E v V G F i b G U g M C A o M T A p L 0 F 1 d G 9 S Z W 1 v d m V k Q 2 9 s d W 1 u c z E u e 1 N o J S w 4 f S Z x d W 9 0 O y w m c X V v d D t T Z W N 0 a W 9 u M S 9 U Y W J s Z S A w I C g x M C k v Q X V 0 b 1 J l b W 9 2 Z W R D b 2 x 1 b W 5 z M S 5 7 U E l N L D l 9 J n F 1 b 3 Q 7 L C Z x d W 9 0 O 1 N l Y 3 R p b 2 4 x L 1 R h Y m x l I D A g K D E w K S 9 B d X R v U m V t b 3 Z l Z E N v b H V t b n M x L n t H V 0 c s M T B 9 J n F 1 b 3 Q 7 L C Z x d W 9 0 O 1 N l Y 3 R p b 2 4 x L 1 R h Y m x l I D A g K D E w K S 9 B d X R v U m V t b 3 Z l Z E N v b H V t b n M x L n t Q U E c s M T F 9 J n F 1 b 3 Q 7 L C Z x d W 9 0 O 1 N l Y 3 R p b 2 4 x L 1 R h Y m x l I D A g K D E w K S 9 B d X R v U m V t b 3 Z l Z E N v b H V t b n M x L n t T S E c s M T J 9 J n F 1 b 3 Q 7 L C Z x d W 9 0 O 1 N l Y 3 R p b 2 4 x L 1 R h Y m x l I D A g K D E w K S 9 B d X R v U m V t b 3 Z l Z E N v b H V t b n M x L n s r L y 0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Y 6 M j A 6 M j M u N j M 2 N z Q 2 M 1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N j Z h N T I 4 N C 1 h Y z B l L T R i N 2 U t Y W M 0 M y 0 x Z T k 1 Z D M y M j Y y N D I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x K S 9 B d X R v U m V t b 3 Z l Z E N v b H V t b n M x L n t I Z W F k Z X I s M H 0 m c X V v d D s s J n F 1 b 3 Q 7 U 2 V j d G l v b j E v V G F i b G U g M C A o M T E p L 0 F 1 d G 9 S Z W 1 v d m V k Q 2 9 s d W 1 u c z E u e 0 5 h b W U s I F l y L D F 9 J n F 1 b 3 Q 7 L C Z x d W 9 0 O 1 N l Y 3 R p b 2 4 x L 1 R h Y m x l I D A g K D E x K S 9 B d X R v U m V t b 3 Z l Z E N v b H V t b n M x L n t H U C w y f S Z x d W 9 0 O y w m c X V v d D t T Z W N 0 a W 9 u M S 9 U Y W J s Z S A w I C g x M S k v Q X V 0 b 1 J l b W 9 2 Z W R D b 2 x 1 b W 5 z M S 5 7 R y w z f S Z x d W 9 0 O y w m c X V v d D t T Z W N 0 a W 9 u M S 9 U Y W J s Z S A w I C g x M S k v Q X V 0 b 1 J l b W 9 2 Z W R D b 2 x 1 b W 5 z M S 5 7 Q S w 0 f S Z x d W 9 0 O y w m c X V v d D t T Z W N 0 a W 9 u M S 9 U Y W J s Z S A w I C g x M S k v Q X V 0 b 1 J l b W 9 2 Z W R D b 2 x 1 b W 5 z M S 5 7 U H R z L i w 1 f S Z x d W 9 0 O y w m c X V v d D t T Z W N 0 a W 9 u M S 9 U Y W J s Z S A w I C g x M S k v Q X V 0 b 1 J l b W 9 2 Z W R D b 2 x 1 b W 5 z M S 5 7 U H Q v R 1 A s N n 0 m c X V v d D s s J n F 1 b 3 Q 7 U 2 V j d G l v b j E v V G F i b G U g M C A o M T E p L 0 F 1 d G 9 S Z W 1 v d m V k Q 2 9 s d W 1 u c z E u e 1 N o b 3 R z L D d 9 J n F 1 b 3 Q 7 L C Z x d W 9 0 O 1 N l Y 3 R p b 2 4 x L 1 R h Y m x l I D A g K D E x K S 9 B d X R v U m V t b 3 Z l Z E N v b H V t b n M x L n t T a C U s O H 0 m c X V v d D s s J n F 1 b 3 Q 7 U 2 V j d G l v b j E v V G F i b G U g M C A o M T E p L 0 F 1 d G 9 S Z W 1 v d m V k Q 2 9 s d W 1 u c z E u e 1 B J T S w 5 f S Z x d W 9 0 O y w m c X V v d D t T Z W N 0 a W 9 u M S 9 U Y W J s Z S A w I C g x M S k v Q X V 0 b 1 J l b W 9 2 Z W R D b 2 x 1 b W 5 z M S 5 7 R 1 d H L D E w f S Z x d W 9 0 O y w m c X V v d D t T Z W N 0 a W 9 u M S 9 U Y W J s Z S A w I C g x M S k v Q X V 0 b 1 J l b W 9 2 Z W R D b 2 x 1 b W 5 z M S 5 7 U F B H L D E x f S Z x d W 9 0 O y w m c X V v d D t T Z W N 0 a W 9 u M S 9 U Y W J s Z S A w I C g x M S k v Q X V 0 b 1 J l b W 9 2 Z W R D b 2 x 1 b W 5 z M S 5 7 U 0 h H L D E y f S Z x d W 9 0 O y w m c X V v d D t T Z W N 0 a W 9 u M S 9 U Y W J s Z S A w I C g x M S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M T E p L 0 F 1 d G 9 S Z W 1 v d m V k Q 2 9 s d W 1 u c z E u e 0 h l Y W R l c i w w f S Z x d W 9 0 O y w m c X V v d D t T Z W N 0 a W 9 u M S 9 U Y W J s Z S A w I C g x M S k v Q X V 0 b 1 J l b W 9 2 Z W R D b 2 x 1 b W 5 z M S 5 7 T m F t Z S w g W X I s M X 0 m c X V v d D s s J n F 1 b 3 Q 7 U 2 V j d G l v b j E v V G F i b G U g M C A o M T E p L 0 F 1 d G 9 S Z W 1 v d m V k Q 2 9 s d W 1 u c z E u e 0 d Q L D J 9 J n F 1 b 3 Q 7 L C Z x d W 9 0 O 1 N l Y 3 R p b 2 4 x L 1 R h Y m x l I D A g K D E x K S 9 B d X R v U m V t b 3 Z l Z E N v b H V t b n M x L n t H L D N 9 J n F 1 b 3 Q 7 L C Z x d W 9 0 O 1 N l Y 3 R p b 2 4 x L 1 R h Y m x l I D A g K D E x K S 9 B d X R v U m V t b 3 Z l Z E N v b H V t b n M x L n t B L D R 9 J n F 1 b 3 Q 7 L C Z x d W 9 0 O 1 N l Y 3 R p b 2 4 x L 1 R h Y m x l I D A g K D E x K S 9 B d X R v U m V t b 3 Z l Z E N v b H V t b n M x L n t Q d H M u L D V 9 J n F 1 b 3 Q 7 L C Z x d W 9 0 O 1 N l Y 3 R p b 2 4 x L 1 R h Y m x l I D A g K D E x K S 9 B d X R v U m V t b 3 Z l Z E N v b H V t b n M x L n t Q d C 9 H U C w 2 f S Z x d W 9 0 O y w m c X V v d D t T Z W N 0 a W 9 u M S 9 U Y W J s Z S A w I C g x M S k v Q X V 0 b 1 J l b W 9 2 Z W R D b 2 x 1 b W 5 z M S 5 7 U 2 h v d H M s N 3 0 m c X V v d D s s J n F 1 b 3 Q 7 U 2 V j d G l v b j E v V G F i b G U g M C A o M T E p L 0 F 1 d G 9 S Z W 1 v d m V k Q 2 9 s d W 1 u c z E u e 1 N o J S w 4 f S Z x d W 9 0 O y w m c X V v d D t T Z W N 0 a W 9 u M S 9 U Y W J s Z S A w I C g x M S k v Q X V 0 b 1 J l b W 9 2 Z W R D b 2 x 1 b W 5 z M S 5 7 U E l N L D l 9 J n F 1 b 3 Q 7 L C Z x d W 9 0 O 1 N l Y 3 R p b 2 4 x L 1 R h Y m x l I D A g K D E x K S 9 B d X R v U m V t b 3 Z l Z E N v b H V t b n M x L n t H V 0 c s M T B 9 J n F 1 b 3 Q 7 L C Z x d W 9 0 O 1 N l Y 3 R p b 2 4 x L 1 R h Y m x l I D A g K D E x K S 9 B d X R v U m V t b 3 Z l Z E N v b H V t b n M x L n t Q U E c s M T F 9 J n F 1 b 3 Q 7 L C Z x d W 9 0 O 1 N l Y 3 R p b 2 4 x L 1 R h Y m x l I D A g K D E x K S 9 B d X R v U m V t b 3 Z l Z E N v b H V t b n M x L n t T S E c s M T J 9 J n F 1 b 3 Q 7 L C Z x d W 9 0 O 1 N l Y 3 R p b 2 4 x L 1 R h Y m x l I D A g K D E x K S 9 B d X R v U m V t b 3 Z l Z E N v b H V t b n M x L n s r L y 0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I p P C 9 J d G V t U G F 0 a D 4 8 L 0 l 0 Z W 1 M b 2 N h d G l v b j 4 8 U 3 R h Y m x l R W 5 0 c m l l c z 4 8 R W 5 0 c n k g V H l w Z T 0 i Q n V m Z m V y T m V 4 d F J l Z n J l c 2 g i I F Z h b H V l P S J s M S I v P j x F b n R y e S B U e X B l P S J G a W x s Q 2 9 1 b n Q i I F Z h b H V l P S J s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2 O j Q w O j I y L j g z O D A z M D F a I i 8 + P E V u d H J 5 I F R 5 c G U 9 I k Z p b G x T d G F 0 d X M i I F Z h b H V l P S J z V 2 F p d G l u Z 0 Z v c k V 4 Y 2 V s U m V m c m V z a C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T F h N W I y O S 0 0 O T Q x L T R k O T U t Y j M y M i 1 j N W I y Y z I 3 M T M 3 M W M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2 O j Q y O j A 1 L j M 3 O D k 5 O D F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M 1 M W E x N z U t O T Q 0 N C 0 0 N T g 0 L T g w N T U t O T J i Z j B l N W Y w Y 2 J h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y k v Q X V 0 b 1 J l b W 9 2 Z W R D b 2 x 1 b W 5 z M S 5 7 S G V h Z G V y L D B 9 J n F 1 b 3 Q 7 L C Z x d W 9 0 O 1 N l Y 3 R p b 2 4 x L 1 R h Y m x l I D A g K D E z K S 9 B d X R v U m V t b 3 Z l Z E N v b H V t b n M x L n t O Y W 1 l L C B Z c i w x f S Z x d W 9 0 O y w m c X V v d D t T Z W N 0 a W 9 u M S 9 U Y W J s Z S A w I C g x M y k v Q X V 0 b 1 J l b W 9 2 Z W R D b 2 x 1 b W 5 z M S 5 7 R 1 A s M n 0 m c X V v d D s s J n F 1 b 3 Q 7 U 2 V j d G l v b j E v V G F i b G U g M C A o M T M p L 0 F 1 d G 9 S Z W 1 v d m V k Q 2 9 s d W 1 u c z E u e 0 c s M 3 0 m c X V v d D s s J n F 1 b 3 Q 7 U 2 V j d G l v b j E v V G F i b G U g M C A o M T M p L 0 F 1 d G 9 S Z W 1 v d m V k Q 2 9 s d W 1 u c z E u e 0 E s N H 0 m c X V v d D s s J n F 1 b 3 Q 7 U 2 V j d G l v b j E v V G F i b G U g M C A o M T M p L 0 F 1 d G 9 S Z W 1 v d m V k Q 2 9 s d W 1 u c z E u e 1 B 0 c y 4 s N X 0 m c X V v d D s s J n F 1 b 3 Q 7 U 2 V j d G l v b j E v V G F i b G U g M C A o M T M p L 0 F 1 d G 9 S Z W 1 v d m V k Q 2 9 s d W 1 u c z E u e 1 B 0 L 0 d Q L D Z 9 J n F 1 b 3 Q 7 L C Z x d W 9 0 O 1 N l Y 3 R p b 2 4 x L 1 R h Y m x l I D A g K D E z K S 9 B d X R v U m V t b 3 Z l Z E N v b H V t b n M x L n t T a G 9 0 c y w 3 f S Z x d W 9 0 O y w m c X V v d D t T Z W N 0 a W 9 u M S 9 U Y W J s Z S A w I C g x M y k v Q X V 0 b 1 J l b W 9 2 Z W R D b 2 x 1 b W 5 z M S 5 7 U 2 g l L D h 9 J n F 1 b 3 Q 7 L C Z x d W 9 0 O 1 N l Y 3 R p b 2 4 x L 1 R h Y m x l I D A g K D E z K S 9 B d X R v U m V t b 3 Z l Z E N v b H V t b n M x L n t Q S U 0 s O X 0 m c X V v d D s s J n F 1 b 3 Q 7 U 2 V j d G l v b j E v V G F i b G U g M C A o M T M p L 0 F 1 d G 9 S Z W 1 v d m V k Q 2 9 s d W 1 u c z E u e 0 d X R y w x M H 0 m c X V v d D s s J n F 1 b 3 Q 7 U 2 V j d G l v b j E v V G F i b G U g M C A o M T M p L 0 F 1 d G 9 S Z W 1 v d m V k Q 2 9 s d W 1 u c z E u e 1 B Q R y w x M X 0 m c X V v d D s s J n F 1 b 3 Q 7 U 2 V j d G l v b j E v V G F i b G U g M C A o M T M p L 0 F 1 d G 9 S Z W 1 v d m V k Q 2 9 s d W 1 u c z E u e 1 N I R y w x M n 0 m c X V v d D s s J n F 1 b 3 Q 7 U 2 V j d G l v b j E v V G F i b G U g M C A o M T M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E z K S 9 B d X R v U m V t b 3 Z l Z E N v b H V t b n M x L n t I Z W F k Z X I s M H 0 m c X V v d D s s J n F 1 b 3 Q 7 U 2 V j d G l v b j E v V G F i b G U g M C A o M T M p L 0 F 1 d G 9 S Z W 1 v d m V k Q 2 9 s d W 1 u c z E u e 0 5 h b W U s I F l y L D F 9 J n F 1 b 3 Q 7 L C Z x d W 9 0 O 1 N l Y 3 R p b 2 4 x L 1 R h Y m x l I D A g K D E z K S 9 B d X R v U m V t b 3 Z l Z E N v b H V t b n M x L n t H U C w y f S Z x d W 9 0 O y w m c X V v d D t T Z W N 0 a W 9 u M S 9 U Y W J s Z S A w I C g x M y k v Q X V 0 b 1 J l b W 9 2 Z W R D b 2 x 1 b W 5 z M S 5 7 R y w z f S Z x d W 9 0 O y w m c X V v d D t T Z W N 0 a W 9 u M S 9 U Y W J s Z S A w I C g x M y k v Q X V 0 b 1 J l b W 9 2 Z W R D b 2 x 1 b W 5 z M S 5 7 Q S w 0 f S Z x d W 9 0 O y w m c X V v d D t T Z W N 0 a W 9 u M S 9 U Y W J s Z S A w I C g x M y k v Q X V 0 b 1 J l b W 9 2 Z W R D b 2 x 1 b W 5 z M S 5 7 U H R z L i w 1 f S Z x d W 9 0 O y w m c X V v d D t T Z W N 0 a W 9 u M S 9 U Y W J s Z S A w I C g x M y k v Q X V 0 b 1 J l b W 9 2 Z W R D b 2 x 1 b W 5 z M S 5 7 U H Q v R 1 A s N n 0 m c X V v d D s s J n F 1 b 3 Q 7 U 2 V j d G l v b j E v V G F i b G U g M C A o M T M p L 0 F 1 d G 9 S Z W 1 v d m V k Q 2 9 s d W 1 u c z E u e 1 N o b 3 R z L D d 9 J n F 1 b 3 Q 7 L C Z x d W 9 0 O 1 N l Y 3 R p b 2 4 x L 1 R h Y m x l I D A g K D E z K S 9 B d X R v U m V t b 3 Z l Z E N v b H V t b n M x L n t T a C U s O H 0 m c X V v d D s s J n F 1 b 3 Q 7 U 2 V j d G l v b j E v V G F i b G U g M C A o M T M p L 0 F 1 d G 9 S Z W 1 v d m V k Q 2 9 s d W 1 u c z E u e 1 B J T S w 5 f S Z x d W 9 0 O y w m c X V v d D t T Z W N 0 a W 9 u M S 9 U Y W J s Z S A w I C g x M y k v Q X V 0 b 1 J l b W 9 2 Z W R D b 2 x 1 b W 5 z M S 5 7 R 1 d H L D E w f S Z x d W 9 0 O y w m c X V v d D t T Z W N 0 a W 9 u M S 9 U Y W J s Z S A w I C g x M y k v Q X V 0 b 1 J l b W 9 2 Z W R D b 2 x 1 b W 5 z M S 5 7 U F B H L D E x f S Z x d W 9 0 O y w m c X V v d D t T Z W N 0 a W 9 u M S 9 U Y W J s Z S A w I C g x M y k v Q X V 0 b 1 J l b W 9 2 Z W R D b 2 x 1 b W 5 z M S 5 7 U 0 h H L D E y f S Z x d W 9 0 O y w m c X V v d D t T Z W N 0 a W 9 u M S 9 U Y W J s Z S A w I C g x M y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F 9 f M T M i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9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R l Y 2 g l M j B T Y 2 h l Z H V s Z S U y R l J l c 3 V s d H M l M j A l M j A l M j A l M j B S Z W N v c m Q l M 0 E l M j A 4 L T g t M y U y M C g y L T I l M j B P V C k l M j A o N i 0 0 L T A l M j B D Q 0 h B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R m V y c m l z J T I w U 3 R h d G U l M j B T Y 2 h l Z H V s Z S U y R l J l c 3 V s d H M l M j A l M j A l M j A l M j B S Z W N v c m Q l M 0 E l M j A 1 L T E w L T E l M j A o N C 0 x J T I w T 1 Q p J T I w K D M t N y 0 w J T I w Q 0 N I Q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L 0 R h d G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z K S 9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4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4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E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y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y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6 t q y C 6 2 R C o k e b 5 D F p j B E A A A A A A g A A A A A A E G Y A A A A B A A A g A A A A b 7 5 1 0 W c p h C j M O l x j 3 5 G T O O R E 5 X W T v + y o 3 d + Y O G 2 v Q j w A A A A A D o A A A A A C A A A g A A A A E U v w G H 6 T A I o 8 U 0 2 I c Y E T F 3 P B O S q d X 4 P g Z 5 A V e M L P n 8 x Q A A A A U o T k U z M M 0 l Q 0 X 9 d k b S 0 1 m S z u l L D R v A s V Y c k B V J N J H 1 G O T Y V s H k W N b 8 W A 9 4 g G 5 z g s Q / O 5 X K G + U k 2 L b l n s t r M o O P l m p J U g 5 1 4 F N M h 1 W N G G o C V A A A A A 6 / i U C s a N 3 U b y 2 4 3 P c 9 p T v V s w 4 Q J P Z 7 5 p u f m m Q p f 2 g 2 Z g X 3 C 0 y s 3 C 1 3 I r 7 d C C E k o i I L I g G e X 2 U F A x U 8 L 9 R F N B D A = =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powerplay_penkill_table</vt:lpstr>
      <vt:lpstr>Mascot_Info</vt:lpstr>
      <vt:lpstr>MSU_Tech_All_Time_GLI</vt:lpstr>
      <vt:lpstr>Yearly results_edit_</vt:lpstr>
      <vt:lpstr>Ferris_Roster</vt:lpstr>
      <vt:lpstr>Table 0 (13)</vt:lpstr>
      <vt:lpstr>Ferris_Sched</vt:lpstr>
      <vt:lpstr>Ferris_AGS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2023-12-18T07:02:18Z</cp:lastPrinted>
  <dcterms:created xsi:type="dcterms:W3CDTF">2023-12-12T00:52:39Z</dcterms:created>
  <dcterms:modified xsi:type="dcterms:W3CDTF">2023-12-18T20:01:06Z</dcterms:modified>
</cp:coreProperties>
</file>