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-20" windowWidth="38400" windowHeight="23460" tabRatio="638" activeTab="2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<sst xmlns="http://schemas.openxmlformats.org/spreadsheetml/2006/main" count="5396" uniqueCount="880">
  <si>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</si>
  <si>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</si>
  <si>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</si>
  <si>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</si>
  <si>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</si>
  <si>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</si>
  <si>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</si>
  <si>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</si>
  <si>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</si>
  <si>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</si>
  <si>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</si>
  <si>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</si>
  <si>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</si>
  <si>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</si>
  <si>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</si>
  <si>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</si>
  <si>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</si>
  <si>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</si>
  <si>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</si>
  <si>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</si>
  <si>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</si>
  <si>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</si>
  <si>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</si>
  <si>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</si>
  <si>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</si>
  <si>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</si>
  <si>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</si>
  <si>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</si>
  <si>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</si>
  <si>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</si>
  <si>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</si>
  <si>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</si>
  <si>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</si>
  <si>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</si>
  <si>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</si>
  <si>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</si>
  <si>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</si>
  <si>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</si>
  <si>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</si>
  <si>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</si>
  <si>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</si>
  <si>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</si>
  <si>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</si>
  <si>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</si>
  <si>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</si>
  <si>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</si>
  <si>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</si>
  <si>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</si>
  <si>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</si>
  <si>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</si>
  <si>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</si>
  <si>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</si>
  <si>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</si>
  <si>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</si>
  <si>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</si>
  <si>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</si>
  <si>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</si>
  <si>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</si>
  <si>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</si>
  <si>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</si>
  <si>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</si>
  <si>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</si>
  <si>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</si>
  <si>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</si>
  <si>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</si>
  <si>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</si>
  <si>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</si>
  <si>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</si>
  <si>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</si>
  <si>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</si>
  <si>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</si>
  <si>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</si>
  <si>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</si>
  <si>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</si>
  <si>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</si>
  <si>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</si>
  <si>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</si>
  <si>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</si>
  <si>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</si>
  <si>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</si>
  <si>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</si>
  <si>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</si>
  <si>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</si>
  <si>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</si>
  <si>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</si>
  <si>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</si>
  <si>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</si>
  <si>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</si>
  <si>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</si>
  <si>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</si>
  <si>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</si>
  <si>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</si>
  <si>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</si>
  <si>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</si>
  <si>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</si>
  <si>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</si>
  <si>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</si>
  <si>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</si>
  <si>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</si>
  <si>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</si>
  <si>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</si>
  <si>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</si>
  <si>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</si>
  <si>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</si>
  <si>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</si>
  <si>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</si>
  <si>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</si>
  <si>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</si>
  <si>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</si>
  <si>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</si>
  <si>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</si>
  <si>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</si>
  <si>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</si>
  <si>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</si>
  <si>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</si>
  <si>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</si>
  <si>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</si>
  <si>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</si>
  <si>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</si>
  <si>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</si>
  <si>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</si>
  <si>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</si>
  <si>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</si>
  <si>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</si>
  <si>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</si>
  <si>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</si>
  <si>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</si>
  <si>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</si>
  <si>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</si>
  <si>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</si>
  <si>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</si>
  <si>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</si>
  <si>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</si>
  <si>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</si>
  <si>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</si>
  <si>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</si>
  <si>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</si>
  <si>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</si>
  <si>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</si>
  <si>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</si>
  <si>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</si>
  <si>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</si>
  <si>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</si>
  <si>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</si>
  <si>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</si>
  <si>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</si>
  <si>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</si>
  <si>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</si>
  <si>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</si>
  <si>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</si>
  <si>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</si>
  <si>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</si>
  <si>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</si>
  <si>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</si>
  <si>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</si>
  <si>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</si>
  <si>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</si>
  <si>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</si>
  <si>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</si>
  <si>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</si>
  <si>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</si>
  <si>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</si>
  <si>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</si>
  <si>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</si>
  <si>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</si>
  <si>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</si>
  <si>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</si>
  <si>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</si>
  <si>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</si>
  <si>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</si>
  <si>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</si>
  <si>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</si>
  <si>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</si>
  <si>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</si>
  <si>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</si>
  <si>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</si>
  <si>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</si>
  <si>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</si>
  <si>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</si>
  <si>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</si>
  <si>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</si>
  <si>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</si>
  <si>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</si>
  <si>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</si>
  <si>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</si>
  <si>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</si>
  <si>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</si>
  <si>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</si>
  <si>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</si>
  <si>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</si>
  <si>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</si>
  <si>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</si>
  <si>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</si>
  <si>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</si>
  <si>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</si>
  <si>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</si>
  <si>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</si>
  <si>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</si>
  <si>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</si>
  <si>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</si>
  <si>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</si>
  <si>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</si>
  <si>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</si>
  <si>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</si>
  <si>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</si>
  <si>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</si>
  <si>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</si>
  <si>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</si>
  <si>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</si>
  <si>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</si>
  <si>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</si>
  <si>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</si>
  <si>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</si>
  <si>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</si>
  <si>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</si>
  <si>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</si>
  <si>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</si>
  <si>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</si>
  <si>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</si>
  <si>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</si>
  <si>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</si>
  <si>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</si>
  <si>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</si>
  <si>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</si>
  <si>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</si>
  <si>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</si>
  <si>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</si>
  <si>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</si>
  <si>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</si>
  <si>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</si>
  <si>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</si>
  <si>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</si>
  <si>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</si>
  <si>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</si>
  <si>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</si>
  <si>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</si>
  <si>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</si>
  <si>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</si>
  <si>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</si>
  <si>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</si>
  <si>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</si>
  <si>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</si>
  <si>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</si>
  <si>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</si>
  <si>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</si>
  <si>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</si>
  <si>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</si>
  <si>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</si>
  <si>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</si>
  <si>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</si>
  <si>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</si>
  <si>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</si>
  <si>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</si>
  <si>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</si>
  <si>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</si>
  <si>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</si>
  <si>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</si>
  <si>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</si>
  <si>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</si>
  <si>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</si>
  <si>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</si>
  <si>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</si>
  <si>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</si>
  <si>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</si>
  <si>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</si>
  <si>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</si>
  <si>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</si>
  <si>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</si>
  <si>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</si>
  <si>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</si>
  <si>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</si>
  <si>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</si>
  <si>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</si>
  <si>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</si>
  <si>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</si>
  <si>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</si>
  <si>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</si>
  <si>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</si>
  <si>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</si>
  <si>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</si>
  <si>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</si>
  <si>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</si>
  <si>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</si>
  <si>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</si>
  <si>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</si>
  <si>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</si>
  <si>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</si>
  <si>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</si>
  <si>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</si>
  <si>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</si>
  <si>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</si>
  <si>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</si>
  <si>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</si>
  <si>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</si>
  <si>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</si>
  <si>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</si>
  <si>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</si>
  <si>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</si>
  <si>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</si>
  <si>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</si>
  <si>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</si>
  <si>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</si>
  <si>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</si>
  <si>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b</t>
    </r>
    <r>
      <rPr>
        <sz val="10"/>
        <rFont val="Arial"/>
      </rPr>
      <t>LBNL: Lawrence Berkeley National Laboratory</t>
    </r>
  </si>
  <si>
    <r>
      <t>c</t>
    </r>
    <r>
      <rPr>
        <sz val="10"/>
        <rFont val="Arial"/>
      </rPr>
      <t>ESTSC: Energy Science and Technology Software Center (at Oak Ridge National Laboratory, USA)</t>
    </r>
  </si>
  <si>
    <r>
      <t>d</t>
    </r>
    <r>
      <rPr>
        <sz val="10"/>
        <rFont val="Arial"/>
      </rPr>
      <t>CIEMAT: Centro de Investigaciones Energeticas, Medioambientales y Tecnologicas</t>
    </r>
  </si>
  <si>
    <r>
      <t>e</t>
    </r>
    <r>
      <rPr>
        <sz val="10"/>
        <rFont val="Arial"/>
      </rPr>
      <t>JJH: James J. Hirsch &amp; Associates</t>
    </r>
  </si>
  <si>
    <r>
      <t>f</t>
    </r>
    <r>
      <rPr>
        <sz val="10"/>
        <rFont val="Arial"/>
      </rPr>
      <t>NREL/JNA: National Renewable Energy Laboratory/J. Neymark &amp; Associates</t>
    </r>
  </si>
  <si>
    <r>
      <t>g</t>
    </r>
    <r>
      <rPr>
        <sz val="10"/>
        <rFont val="Arial"/>
      </rPr>
      <t>UIUC: University of Illinois Urbana/Champaign</t>
    </r>
  </si>
  <si>
    <r>
      <t>h</t>
    </r>
    <r>
      <rPr>
        <sz val="10"/>
        <rFont val="Arial"/>
      </rPr>
      <t>CERL: U.S. Army Corps of Engineers, Construction Engineering Research Laboratories</t>
    </r>
  </si>
  <si>
    <r>
      <t>i</t>
    </r>
    <r>
      <rPr>
        <sz val="10"/>
        <rFont val="Arial"/>
      </rPr>
      <t>OSU: Oklahoma State University</t>
    </r>
  </si>
  <si>
    <r>
      <t>j</t>
    </r>
    <r>
      <rPr>
        <sz val="10"/>
        <rFont val="Arial"/>
      </rPr>
      <t>FSEC: University of Central Florida, Florida Solar Energy Center</t>
    </r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</si>
  <si>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</si>
  <si>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</si>
  <si>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</si>
  <si>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</si>
  <si>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</si>
  <si>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</si>
  <si>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</si>
  <si>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</si>
  <si>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</si>
  <si>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</si>
  <si>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</si>
  <si>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</si>
  <si>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</si>
  <si>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</si>
  <si>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</si>
  <si>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</si>
  <si>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</si>
  <si>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</si>
  <si>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</si>
  <si>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</si>
  <si>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</si>
  <si>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</si>
  <si>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</si>
  <si>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</si>
  <si>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</si>
  <si>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</si>
  <si>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</si>
  <si>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</si>
  <si>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</si>
  <si>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</si>
  <si>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</si>
  <si>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</si>
  <si>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</si>
  <si>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</si>
  <si>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</si>
  <si>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</si>
  <si>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</si>
  <si>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</si>
  <si>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</si>
  <si>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</si>
  <si>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</si>
  <si>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</si>
  <si>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</si>
  <si>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</si>
  <si>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</si>
  <si>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</si>
  <si>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</si>
  <si>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</si>
  <si>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</si>
  <si>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</si>
  <si>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</si>
  <si>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</si>
  <si>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</si>
  <si>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</si>
  <si>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</si>
  <si>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</si>
  <si>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</si>
  <si>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</si>
  <si>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</si>
  <si>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</si>
  <si>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</si>
  <si>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</si>
  <si>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</si>
  <si>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</si>
  <si>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</si>
  <si>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</si>
  <si>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</si>
  <si>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</si>
  <si>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</si>
  <si>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</si>
  <si>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</si>
  <si>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</si>
  <si>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</si>
  <si>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</si>
  <si>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</si>
  <si>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</si>
  <si>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</si>
  <si>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</si>
  <si>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</si>
  <si>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</si>
  <si>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</si>
  <si>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</si>
  <si>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</si>
  <si>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</si>
  <si>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</si>
  <si>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</si>
  <si>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</si>
  <si>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</si>
  <si>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</si>
  <si>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</si>
  <si>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</si>
  <si>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</si>
  <si>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</si>
  <si>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</si>
  <si>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</si>
  <si>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</si>
  <si>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</si>
  <si>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</si>
  <si>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</si>
  <si>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</si>
  <si>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</si>
  <si>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</si>
  <si>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</si>
  <si>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</si>
  <si>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</si>
  <si>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</si>
  <si>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</si>
  <si>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</si>
  <si>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</si>
  <si>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</si>
  <si>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</si>
  <si>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</si>
  <si>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</si>
  <si>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</si>
  <si>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</si>
  <si>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</si>
  <si>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</si>
  <si>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</si>
  <si>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</si>
  <si>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</si>
  <si>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</si>
  <si>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</si>
  <si>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</si>
  <si>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</si>
  <si>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</si>
  <si>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</si>
  <si>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</si>
  <si>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</si>
  <si>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</si>
  <si>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</si>
  <si>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</si>
  <si>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</si>
  <si>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</si>
  <si>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</si>
  <si>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</si>
  <si>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</si>
  <si>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</si>
  <si>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</si>
  <si>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</si>
  <si>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</si>
  <si>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</si>
  <si>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</si>
  <si>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</si>
  <si>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</si>
  <si>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</si>
  <si>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</si>
  <si>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</si>
  <si>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</si>
  <si>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</si>
  <si>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</si>
  <si>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</si>
  <si>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</si>
  <si>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</si>
  <si>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</si>
  <si>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</si>
  <si>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</si>
  <si>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</si>
  <si>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</si>
  <si>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</si>
  <si>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</si>
  <si>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</si>
  <si>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</si>
  <si>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</si>
  <si>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</si>
  <si>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</si>
  <si>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</si>
  <si>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</si>
  <si>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</si>
  <si>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</si>
  <si>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</si>
  <si>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</si>
  <si>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</si>
  <si>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</si>
  <si>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</si>
  <si>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</si>
  <si>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</si>
  <si>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</si>
  <si>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</si>
  <si>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</si>
  <si>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</si>
  <si>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</si>
  <si>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</si>
  <si>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</si>
  <si>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</si>
  <si>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</si>
  <si>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</si>
  <si>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</si>
  <si>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</si>
  <si>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</si>
  <si>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</si>
  <si>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</si>
  <si>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</si>
  <si>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</si>
  <si>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</si>
  <si>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</si>
  <si>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</si>
  <si>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</si>
  <si>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</si>
  <si>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</si>
  <si>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</si>
  <si>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</si>
  <si>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</si>
  <si>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</si>
  <si>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</si>
  <si>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</si>
  <si>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</si>
  <si>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</si>
  <si>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</si>
  <si>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</si>
  <si>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</si>
  <si>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</si>
  <si>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</si>
  <si>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</si>
  <si>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</si>
  <si>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</si>
  <si>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</si>
  <si>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</si>
  <si>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</si>
  <si>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</si>
  <si>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</si>
  <si>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</si>
  <si>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</si>
  <si>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</si>
  <si>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</si>
  <si>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</si>
  <si>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</si>
  <si>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</si>
  <si>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</si>
  <si>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</si>
  <si>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</si>
  <si>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</si>
  <si>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</si>
  <si>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</si>
  <si>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</si>
  <si>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</si>
  <si>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</si>
  <si>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</si>
  <si>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</si>
  <si>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</si>
  <si>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</si>
  <si>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</si>
  <si>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</si>
  <si>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</si>
  <si>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</si>
  <si>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</si>
  <si>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</si>
  <si>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</si>
  <si>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</si>
  <si>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</si>
  <si>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</si>
  <si>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</si>
  <si>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</si>
  <si>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</si>
  <si>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</si>
  <si>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</si>
  <si>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</si>
  <si>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</si>
  <si>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</si>
  <si>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</si>
  <si>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</si>
  <si>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</si>
  <si>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</si>
  <si>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</si>
  <si>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</si>
  <si>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</si>
  <si>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</si>
  <si>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</si>
  <si>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</si>
  <si>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</si>
  <si>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</si>
  <si>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</si>
  <si>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</si>
  <si>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</si>
  <si>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</si>
  <si>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</si>
  <si>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</si>
  <si>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</si>
  <si>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</si>
  <si>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</si>
  <si>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</si>
  <si>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</si>
  <si>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</si>
  <si>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</si>
  <si>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</si>
  <si>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</si>
  <si>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</si>
  <si>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</si>
  <si>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</si>
  <si>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</si>
  <si>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</si>
  <si>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</si>
  <si>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</si>
  <si>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</si>
  <si>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</si>
  <si>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</si>
  <si>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</si>
  <si>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</si>
  <si>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</si>
  <si>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</si>
  <si>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</si>
  <si>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</si>
  <si>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</si>
  <si>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</si>
  <si>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</si>
  <si>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</si>
  <si>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</si>
  <si>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</si>
  <si>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</si>
  <si>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</si>
  <si>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</si>
  <si>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</si>
  <si>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</si>
  <si>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</si>
  <si>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</si>
  <si>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</si>
  <si>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</si>
  <si>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</si>
  <si>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</si>
  <si>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</si>
  <si>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</si>
  <si>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</si>
  <si>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</si>
  <si>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</si>
  <si>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</si>
  <si>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</si>
  <si>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</si>
  <si>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</si>
  <si>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</si>
  <si>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</si>
  <si>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</si>
  <si>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</si>
  <si>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</si>
  <si>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</si>
  <si>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</si>
  <si>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</si>
  <si>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</si>
  <si>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</si>
  <si>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</si>
  <si>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</si>
  <si>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</si>
  <si>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</si>
  <si>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</si>
  <si>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</si>
  <si>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</si>
  <si>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</si>
  <si>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</si>
  <si>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</si>
  <si>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</si>
  <si>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</si>
  <si>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</si>
  <si>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</si>
  <si>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</si>
  <si>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</si>
  <si>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</si>
  <si>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</si>
  <si>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</si>
  <si>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</si>
  <si>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</si>
  <si>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</si>
  <si>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</si>
  <si>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</si>
  <si>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</si>
  <si>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</si>
  <si>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</si>
  <si>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</si>
  <si>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</si>
  <si>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</si>
  <si>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</si>
  <si>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</si>
  <si>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</si>
  <si>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</si>
  <si>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</si>
  <si>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</si>
  <si>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</si>
  <si>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</si>
  <si>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</si>
  <si>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</si>
  <si>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</si>
  <si>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</si>
  <si>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</si>
  <si>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</si>
  <si>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</si>
  <si>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</si>
  <si>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</si>
  <si>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</si>
  <si>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</si>
  <si>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</si>
  <si>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</si>
  <si>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</si>
  <si>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</si>
  <si>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</si>
  <si>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</si>
  <si>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</si>
  <si>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</si>
  <si>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</si>
  <si>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</si>
  <si>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</si>
  <si>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</si>
  <si>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</si>
  <si>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</si>
  <si>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</si>
  <si>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</si>
  <si>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</si>
  <si>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</si>
  <si>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</si>
  <si>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</si>
  <si>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</si>
  <si>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</si>
  <si>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</si>
  <si>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</si>
  <si>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</si>
  <si>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</si>
  <si>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</si>
  <si>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</si>
  <si>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</si>
  <si>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</si>
  <si>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</si>
  <si>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</si>
  <si>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</si>
  <si>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</si>
  <si>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</si>
  <si>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</si>
  <si>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</si>
  <si>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</si>
  <si>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</si>
  <si>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</si>
  <si>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</si>
  <si>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</si>
  <si>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</si>
  <si>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</si>
  <si>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</si>
  <si>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</si>
  <si>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</si>
  <si>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</si>
  <si>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</si>
  <si>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</si>
  <si>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</si>
  <si>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</si>
  <si>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</si>
  <si>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</si>
  <si>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</si>
  <si>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</si>
  <si>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</si>
  <si>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</si>
  <si>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</si>
  <si>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</si>
  <si>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</si>
  <si>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</si>
  <si>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</si>
  <si>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</si>
  <si>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</si>
  <si>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</si>
  <si>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</si>
  <si>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</si>
  <si>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</si>
  <si>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</si>
  <si>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</si>
  <si>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</si>
  <si>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</si>
  <si>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</si>
  <si>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</si>
  <si>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</si>
  <si>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</si>
  <si>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</si>
  <si>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</si>
  <si>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</si>
  <si>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</si>
  <si>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</si>
  <si>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</si>
  <si>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</si>
  <si>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</si>
  <si>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</si>
  <si>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</si>
  <si>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</si>
  <si>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</si>
  <si>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</si>
  <si>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</si>
  <si>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</si>
  <si>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</si>
  <si>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</si>
  <si>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</si>
  <si>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</si>
  <si>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</si>
  <si>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</si>
  <si>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</si>
  <si>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</si>
  <si>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</si>
  <si>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</si>
  <si>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</si>
  <si>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</si>
  <si>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</si>
  <si>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</si>
  <si>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</si>
  <si>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</si>
  <si>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</si>
  <si>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</si>
  <si>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</si>
  <si>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</si>
  <si>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</si>
  <si>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</si>
  <si>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</si>
  <si>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</si>
  <si>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</si>
  <si>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</si>
  <si>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</si>
  <si>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</si>
  <si>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</si>
  <si>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</si>
  <si>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</si>
  <si>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</si>
  <si>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</si>
  <si>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</si>
  <si>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</si>
  <si>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</si>
  <si>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</si>
  <si>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</si>
  <si>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</si>
  <si>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</si>
  <si>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</si>
  <si>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</si>
  <si>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</si>
  <si>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</si>
  <si>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</si>
  <si>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</si>
  <si>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</si>
  <si>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</si>
  <si>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</si>
  <si>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</si>
  <si>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</si>
  <si>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</si>
  <si>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</si>
  <si>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</si>
  <si>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</si>
  <si>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</si>
  <si>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</si>
  <si>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</si>
  <si>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</si>
  <si>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</si>
  <si>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</si>
  <si>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</si>
  <si>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</si>
  <si>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</si>
  <si>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</si>
  <si>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</si>
  <si>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</si>
  <si>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</si>
  <si>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</si>
  <si>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</si>
  <si>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</si>
  <si>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</si>
  <si>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</si>
  <si>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</si>
  <si>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</si>
  <si>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</si>
  <si>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</si>
  <si>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</si>
  <si>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</si>
  <si>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</si>
  <si>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</si>
  <si>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</si>
  <si>
    <t>EnergyPlus 8.6.0</t>
  </si>
  <si>
    <t>9//30/2016</t>
  </si>
  <si>
    <t>11/1/2016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</si>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</sst>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7" x14ac:knownFonts="1"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etica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2"/>
      <color rgb="FFFF0000"/>
      <name val="SWISS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4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618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  <xf numFmtId="0" fontId="43" fillId="0" borderId="0" xfId="0" applyFont="1" applyAlignment="1">
      <alignment horizontal="right"/>
    </xf>
    <xf numFmtId="0" fontId="46" fillId="0" borderId="0" xfId="0" applyFont="1"/>
    <xf numFmtId="0" fontId="43" fillId="0" borderId="0" xfId="0" applyFont="1" applyAlignment="1"/>
    <xf numFmtId="0" fontId="43" fillId="0" borderId="0" xfId="0" applyFont="1"/>
  </cellXfs>
  <cellStyles count="21">
    <cellStyle name="Comma 2" xfId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chartsheet" Target="chartsheets/sheet2.xml"/><Relationship Id="rId17" Type="http://schemas.openxmlformats.org/officeDocument/2006/relationships/chartsheet" Target="chartsheets/sheet3.xml"/><Relationship Id="rId18" Type="http://schemas.openxmlformats.org/officeDocument/2006/relationships/chartsheet" Target="chartsheets/sheet4.xml"/><Relationship Id="rId19" Type="http://schemas.openxmlformats.org/officeDocument/2006/relationships/chartsheet" Target="chartsheets/sheet5.xml"/><Relationship Id="rId50" Type="http://schemas.openxmlformats.org/officeDocument/2006/relationships/worksheet" Target="worksheets/sheet24.xml"/><Relationship Id="rId51" Type="http://schemas.openxmlformats.org/officeDocument/2006/relationships/worksheet" Target="worksheets/sheet25.xml"/><Relationship Id="rId52" Type="http://schemas.openxmlformats.org/officeDocument/2006/relationships/worksheet" Target="worksheets/sheet26.xml"/><Relationship Id="rId53" Type="http://schemas.openxmlformats.org/officeDocument/2006/relationships/worksheet" Target="worksheets/sheet27.xml"/><Relationship Id="rId54" Type="http://schemas.openxmlformats.org/officeDocument/2006/relationships/worksheet" Target="worksheets/sheet28.xml"/><Relationship Id="rId55" Type="http://schemas.openxmlformats.org/officeDocument/2006/relationships/worksheet" Target="worksheets/sheet29.xml"/><Relationship Id="rId56" Type="http://schemas.openxmlformats.org/officeDocument/2006/relationships/worksheet" Target="worksheets/sheet30.xml"/><Relationship Id="rId57" Type="http://schemas.openxmlformats.org/officeDocument/2006/relationships/worksheet" Target="worksheets/sheet31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40" Type="http://schemas.openxmlformats.org/officeDocument/2006/relationships/chartsheet" Target="chartsheets/sheet26.xml"/><Relationship Id="rId41" Type="http://schemas.openxmlformats.org/officeDocument/2006/relationships/worksheet" Target="worksheets/sheet15.xml"/><Relationship Id="rId42" Type="http://schemas.openxmlformats.org/officeDocument/2006/relationships/worksheet" Target="worksheets/sheet16.xml"/><Relationship Id="rId43" Type="http://schemas.openxmlformats.org/officeDocument/2006/relationships/worksheet" Target="worksheets/sheet17.xml"/><Relationship Id="rId44" Type="http://schemas.openxmlformats.org/officeDocument/2006/relationships/worksheet" Target="worksheets/sheet18.xml"/><Relationship Id="rId45" Type="http://schemas.openxmlformats.org/officeDocument/2006/relationships/worksheet" Target="worksheets/sheet19.xml"/><Relationship Id="rId46" Type="http://schemas.openxmlformats.org/officeDocument/2006/relationships/worksheet" Target="worksheets/sheet20.xml"/><Relationship Id="rId47" Type="http://schemas.openxmlformats.org/officeDocument/2006/relationships/worksheet" Target="worksheets/sheet21.xml"/><Relationship Id="rId48" Type="http://schemas.openxmlformats.org/officeDocument/2006/relationships/worksheet" Target="worksheets/sheet22.xml"/><Relationship Id="rId49" Type="http://schemas.openxmlformats.org/officeDocument/2006/relationships/worksheet" Target="worksheets/sheet2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6.xml"/><Relationship Id="rId31" Type="http://schemas.openxmlformats.org/officeDocument/2006/relationships/chartsheet" Target="chartsheets/sheet17.xml"/><Relationship Id="rId32" Type="http://schemas.openxmlformats.org/officeDocument/2006/relationships/chartsheet" Target="chartsheets/sheet18.xml"/><Relationship Id="rId33" Type="http://schemas.openxmlformats.org/officeDocument/2006/relationships/chartsheet" Target="chartsheets/sheet19.xml"/><Relationship Id="rId34" Type="http://schemas.openxmlformats.org/officeDocument/2006/relationships/chartsheet" Target="chartsheets/sheet20.xml"/><Relationship Id="rId35" Type="http://schemas.openxmlformats.org/officeDocument/2006/relationships/chartsheet" Target="chartsheets/sheet21.xml"/><Relationship Id="rId36" Type="http://schemas.openxmlformats.org/officeDocument/2006/relationships/chartsheet" Target="chartsheets/sheet22.xml"/><Relationship Id="rId37" Type="http://schemas.openxmlformats.org/officeDocument/2006/relationships/chartsheet" Target="chartsheets/sheet23.xml"/><Relationship Id="rId38" Type="http://schemas.openxmlformats.org/officeDocument/2006/relationships/chartsheet" Target="chartsheets/sheet24.xml"/><Relationship Id="rId39" Type="http://schemas.openxmlformats.org/officeDocument/2006/relationships/chartsheet" Target="chartsheets/sheet25.xml"/><Relationship Id="rId20" Type="http://schemas.openxmlformats.org/officeDocument/2006/relationships/chartsheet" Target="chartsheets/sheet6.xml"/><Relationship Id="rId21" Type="http://schemas.openxmlformats.org/officeDocument/2006/relationships/chartsheet" Target="chartsheets/sheet7.xml"/><Relationship Id="rId22" Type="http://schemas.openxmlformats.org/officeDocument/2006/relationships/chartsheet" Target="chartsheets/sheet8.xml"/><Relationship Id="rId23" Type="http://schemas.openxmlformats.org/officeDocument/2006/relationships/chartsheet" Target="chartsheets/sheet9.xml"/><Relationship Id="rId24" Type="http://schemas.openxmlformats.org/officeDocument/2006/relationships/chartsheet" Target="chartsheets/sheet10.xml"/><Relationship Id="rId25" Type="http://schemas.openxmlformats.org/officeDocument/2006/relationships/chartsheet" Target="chartsheets/sheet11.xml"/><Relationship Id="rId26" Type="http://schemas.openxmlformats.org/officeDocument/2006/relationships/chartsheet" Target="chartsheets/sheet12.xml"/><Relationship Id="rId27" Type="http://schemas.openxmlformats.org/officeDocument/2006/relationships/chartsheet" Target="chartsheets/sheet13.xml"/><Relationship Id="rId28" Type="http://schemas.openxmlformats.org/officeDocument/2006/relationships/chartsheet" Target="chartsheets/sheet14.xml"/><Relationship Id="rId29" Type="http://schemas.openxmlformats.org/officeDocument/2006/relationships/chartsheet" Target="chartsheets/sheet15.xml"/><Relationship Id="rId60" Type="http://schemas.openxmlformats.org/officeDocument/2006/relationships/sharedStrings" Target="sharedStrings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361304"/>
        <c:axId val="-2130383928"/>
      </c:barChart>
      <c:catAx>
        <c:axId val="-213036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38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3839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361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125688"/>
        <c:axId val="-2079122440"/>
      </c:barChart>
      <c:catAx>
        <c:axId val="-207912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12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122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125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260328"/>
        <c:axId val="-2079266328"/>
      </c:barChart>
      <c:catAx>
        <c:axId val="-207926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6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663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6032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647160"/>
        <c:axId val="-2129643912"/>
      </c:barChart>
      <c:catAx>
        <c:axId val="-21296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64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64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647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014088"/>
        <c:axId val="-2135010840"/>
      </c:barChart>
      <c:catAx>
        <c:axId val="-213501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1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0108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1408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712072"/>
        <c:axId val="1807715320"/>
      </c:barChart>
      <c:catAx>
        <c:axId val="180771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1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7153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712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573048"/>
        <c:axId val="1807576296"/>
      </c:barChart>
      <c:catAx>
        <c:axId val="180757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57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5762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57304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847144"/>
        <c:axId val="-2137876840"/>
      </c:barChart>
      <c:catAx>
        <c:axId val="-213784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87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876840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847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441464"/>
        <c:axId val="1807444712"/>
      </c:barChart>
      <c:catAx>
        <c:axId val="180744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44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4447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441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494184"/>
        <c:axId val="-2130499464"/>
      </c:barChart>
      <c:catAx>
        <c:axId val="-213049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49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4994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494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914952"/>
        <c:axId val="-2137748072"/>
      </c:barChart>
      <c:catAx>
        <c:axId val="-213791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74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74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914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266248"/>
        <c:axId val="-2129316168"/>
      </c:barChart>
      <c:catAx>
        <c:axId val="-212926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31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316168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266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632456"/>
        <c:axId val="-2130629208"/>
      </c:barChart>
      <c:catAx>
        <c:axId val="-213063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62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06292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632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347464"/>
        <c:axId val="1807350424"/>
      </c:barChart>
      <c:catAx>
        <c:axId val="180734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5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3504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4746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114024"/>
        <c:axId val="-2135119576"/>
      </c:barChart>
      <c:catAx>
        <c:axId val="-213511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11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1195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114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251096"/>
        <c:axId val="1807225240"/>
      </c:barChart>
      <c:catAx>
        <c:axId val="180725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22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225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251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088120"/>
        <c:axId val="1807091368"/>
      </c:barChart>
      <c:catAx>
        <c:axId val="180708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09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091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088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641384"/>
        <c:axId val="1806644632"/>
      </c:barChart>
      <c:catAx>
        <c:axId val="180664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44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6644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41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220712"/>
        <c:axId val="-2135233992"/>
      </c:barChart>
      <c:catAx>
        <c:axId val="-213522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3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233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20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307896"/>
        <c:axId val="-2078309832"/>
      </c:barChart>
      <c:catAx>
        <c:axId val="-213130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0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3098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1307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347928"/>
        <c:axId val="-2129398200"/>
      </c:barChart>
      <c:catAx>
        <c:axId val="-212934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39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398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3479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603832"/>
        <c:axId val="-2078600584"/>
      </c:barChart>
      <c:catAx>
        <c:axId val="-207860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0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6005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038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585736"/>
        <c:axId val="-2078496760"/>
      </c:barChart>
      <c:catAx>
        <c:axId val="-207858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9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96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585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957688"/>
        <c:axId val="-2078855848"/>
      </c:barChart>
      <c:catAx>
        <c:axId val="-207895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85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855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957688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509096"/>
        <c:axId val="-2129519032"/>
      </c:barChart>
      <c:catAx>
        <c:axId val="-212950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51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5190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509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938424"/>
        <c:axId val="-2078817080"/>
      </c:barChart>
      <c:catAx>
        <c:axId val="-207893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8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8170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93842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zoomScale="200"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0.17926</cdr:x>
      <cdr:y>0.22004</cdr:y>
    </cdr:from>
    <cdr:to>
      <cdr:x>0.45926</cdr:x>
      <cdr:y>0.2854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536700" y="12827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0.21351</cdr:y>
    </cdr:from>
    <cdr:to>
      <cdr:x>0.41185</cdr:x>
      <cdr:y>0.27887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130300" y="12446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0.16</cdr:x>
      <cdr:y>0.19826</cdr:y>
    </cdr:from>
    <cdr:to>
      <cdr:x>0.44</cdr:x>
      <cdr:y>0.26362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371600" y="11557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0.20479</cdr:y>
    </cdr:from>
    <cdr:to>
      <cdr:x>0.40593</cdr:x>
      <cdr:y>0.27015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079500" y="11938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49"/>
  <sheetViews>
    <sheetView workbookViewId="0"/>
  </sheetViews>
  <sheetFormatPr baseColWidth="10" defaultColWidth="8.7109375" defaultRowHeight="15" x14ac:dyDescent="0"/>
  <cols>
    <col min="1" max="1" width="115" style="469" customWidth="1"/>
    <col min="2" max="2" width="52.7109375" customWidth="1"/>
  </cols>
  <sheetData>
    <row r="1" spans="1:2">
      <c r="A1"/>
    </row>
    <row r="5" spans="1:2" ht="16">
      <c r="A5" s="472" t="s">
        <v>871</v>
      </c>
      <c r="B5" s="462"/>
    </row>
    <row r="6" spans="1:2" ht="16">
      <c r="A6" s="472" t="s">
        <v>810</v>
      </c>
      <c r="B6" s="502"/>
    </row>
    <row r="7" spans="1:2" ht="16">
      <c r="A7" s="472" t="s">
        <v>269</v>
      </c>
      <c r="B7" s="502"/>
    </row>
    <row r="8" spans="1:2" ht="16">
      <c r="A8" s="472" t="s">
        <v>384</v>
      </c>
    </row>
    <row r="11" spans="1:2">
      <c r="A11" s="473" t="s">
        <v>870</v>
      </c>
      <c r="B11" s="474"/>
    </row>
    <row r="12" spans="1:2">
      <c r="A12" s="473" t="s">
        <v>830</v>
      </c>
      <c r="B12" s="474"/>
    </row>
    <row r="13" spans="1:2">
      <c r="A13" s="473" t="s">
        <v>831</v>
      </c>
      <c r="B13" s="474"/>
    </row>
    <row r="14" spans="1:2">
      <c r="A14" s="513" t="s">
        <v>791</v>
      </c>
      <c r="B14" s="474"/>
    </row>
    <row r="15" spans="1:2">
      <c r="A15" s="473" t="s">
        <v>688</v>
      </c>
      <c r="B15" s="474"/>
    </row>
    <row r="16" spans="1:2">
      <c r="A16" s="473" t="s">
        <v>832</v>
      </c>
      <c r="B16" s="474"/>
    </row>
    <row r="17" spans="1:2">
      <c r="A17" s="473" t="s">
        <v>833</v>
      </c>
      <c r="B17" s="474"/>
    </row>
    <row r="18" spans="1:2">
      <c r="B18" s="474"/>
    </row>
    <row r="19" spans="1:2">
      <c r="A19" s="473" t="s">
        <v>834</v>
      </c>
      <c r="B19" s="474"/>
    </row>
    <row r="20" spans="1:2">
      <c r="A20" s="473" t="s">
        <v>796</v>
      </c>
      <c r="B20" s="474"/>
    </row>
    <row r="21" spans="1:2">
      <c r="A21" s="520"/>
      <c r="B21" s="474"/>
    </row>
    <row r="22" spans="1:2">
      <c r="B22" s="474"/>
    </row>
    <row r="23" spans="1:2">
      <c r="A23"/>
      <c r="B23" s="474"/>
    </row>
    <row r="24" spans="1:2">
      <c r="A24" s="521" t="s">
        <v>692</v>
      </c>
    </row>
    <row r="25" spans="1:2">
      <c r="A25" s="520" t="s">
        <v>835</v>
      </c>
    </row>
    <row r="26" spans="1:2">
      <c r="A26" s="520" t="s">
        <v>836</v>
      </c>
    </row>
    <row r="27" spans="1:2">
      <c r="A27" s="520" t="s">
        <v>837</v>
      </c>
    </row>
    <row r="28" spans="1:2">
      <c r="A28" s="520" t="s">
        <v>838</v>
      </c>
    </row>
    <row r="29" spans="1:2">
      <c r="A29" s="520" t="s">
        <v>855</v>
      </c>
    </row>
    <row r="30" spans="1:2">
      <c r="A30" s="520" t="s">
        <v>839</v>
      </c>
    </row>
    <row r="31" spans="1:2">
      <c r="A31" s="520" t="s">
        <v>840</v>
      </c>
    </row>
    <row r="32" spans="1:2">
      <c r="A32" s="520" t="s">
        <v>841</v>
      </c>
    </row>
    <row r="33" spans="1:1">
      <c r="A33" s="520" t="s">
        <v>842</v>
      </c>
    </row>
    <row r="34" spans="1:1">
      <c r="A34" s="520"/>
    </row>
    <row r="35" spans="1:1">
      <c r="A35" s="520" t="s">
        <v>843</v>
      </c>
    </row>
    <row r="36" spans="1:1">
      <c r="A36" s="520" t="s">
        <v>844</v>
      </c>
    </row>
    <row r="37" spans="1:1">
      <c r="A37" s="520" t="s">
        <v>845</v>
      </c>
    </row>
    <row r="38" spans="1:1">
      <c r="A38" s="520"/>
    </row>
    <row r="39" spans="1:1">
      <c r="A39" s="520" t="s">
        <v>691</v>
      </c>
    </row>
    <row r="40" spans="1:1">
      <c r="A40" s="522" t="s">
        <v>674</v>
      </c>
    </row>
    <row r="41" spans="1:1">
      <c r="A41" s="522" t="s">
        <v>675</v>
      </c>
    </row>
    <row r="42" spans="1:1">
      <c r="A42" s="522" t="s">
        <v>676</v>
      </c>
    </row>
    <row r="43" spans="1:1">
      <c r="A43" s="522" t="s">
        <v>677</v>
      </c>
    </row>
    <row r="44" spans="1:1">
      <c r="A44" s="522" t="s">
        <v>678</v>
      </c>
    </row>
    <row r="45" spans="1:1">
      <c r="A45" s="522" t="s">
        <v>680</v>
      </c>
    </row>
    <row r="46" spans="1:1">
      <c r="A46" s="522" t="s">
        <v>679</v>
      </c>
    </row>
    <row r="47" spans="1:1">
      <c r="A47" s="522" t="s">
        <v>846</v>
      </c>
    </row>
    <row r="48" spans="1:1">
      <c r="A48" s="522" t="s">
        <v>847</v>
      </c>
    </row>
    <row r="49" spans="1:1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0" enableFormatConditionsCalculation="0">
    <pageSetUpPr fitToPage="1"/>
  </sheetPr>
  <dimension ref="A1:Q78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 t="str">
        <f>YourData!$J$5</f>
        <v>11/1/2016</v>
      </c>
    </row>
    <row r="9" spans="1:17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E+</v>
      </c>
    </row>
    <row r="10" spans="1:17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NREL</v>
      </c>
    </row>
    <row r="11" spans="1:17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 t="str">
        <f>YourData!$J$5</f>
        <v>11/1/2016</v>
      </c>
    </row>
    <row r="26" spans="1:17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E+</v>
      </c>
    </row>
    <row r="27" spans="1:17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NREL</v>
      </c>
    </row>
    <row r="28" spans="1:17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 t="str">
        <f>YourData!$J$5</f>
        <v>11/1/2016</v>
      </c>
    </row>
    <row r="43" spans="1:17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E+</v>
      </c>
    </row>
    <row r="44" spans="1:17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NREL</v>
      </c>
    </row>
    <row r="45" spans="1:17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 t="str">
        <f>YourData!$J$5</f>
        <v>11/1/2016</v>
      </c>
    </row>
    <row r="62" spans="1:17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E+</v>
      </c>
    </row>
    <row r="63" spans="1:17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NREL</v>
      </c>
    </row>
    <row r="64" spans="1:17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1" enableFormatConditionsCalculation="0">
    <pageSetUpPr fitToPage="1"/>
  </sheetPr>
  <dimension ref="A1:Q592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 t="str">
        <f>YourData!$J$5</f>
        <v>11/1/2016</v>
      </c>
    </row>
    <row r="9" spans="1:17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E+</v>
      </c>
    </row>
    <row r="10" spans="1:17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NREL</v>
      </c>
    </row>
    <row r="11" spans="1:17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 t="str">
        <f>YourData!$J$5</f>
        <v>11/1/2016</v>
      </c>
    </row>
    <row r="26" spans="1:17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E+</v>
      </c>
    </row>
    <row r="27" spans="1:17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NREL</v>
      </c>
    </row>
    <row r="28" spans="1:17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 t="str">
        <f>YourData!$J$5</f>
        <v>11/1/2016</v>
      </c>
    </row>
    <row r="43" spans="1:17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E+</v>
      </c>
    </row>
    <row r="44" spans="1:17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NREL</v>
      </c>
    </row>
    <row r="45" spans="1:17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 t="str">
        <f>YourData!$J$5</f>
        <v>11/1/2016</v>
      </c>
    </row>
    <row r="62" spans="1:17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E+</v>
      </c>
    </row>
    <row r="63" spans="1:17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NREL</v>
      </c>
    </row>
    <row r="64" spans="1:17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2" enableFormatConditionsCalculation="0">
    <pageSetUpPr fitToPage="1"/>
  </sheetPr>
  <dimension ref="A1:Q177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 t="str">
        <f>YourData!$J$5</f>
        <v>11/1/2016</v>
      </c>
    </row>
    <row r="9" spans="1:17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E+</v>
      </c>
    </row>
    <row r="10" spans="1:17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NREL</v>
      </c>
    </row>
    <row r="11" spans="1:17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 t="str">
        <f>YourData!$J$5</f>
        <v>11/1/2016</v>
      </c>
    </row>
    <row r="31" spans="1:17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E+</v>
      </c>
    </row>
    <row r="32" spans="1:17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NREL</v>
      </c>
    </row>
    <row r="33" spans="1:17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 t="str">
        <f>YourData!$J$5</f>
        <v>11/1/2016</v>
      </c>
    </row>
    <row r="53" spans="1:17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E+</v>
      </c>
    </row>
    <row r="54" spans="1:17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NREL</v>
      </c>
    </row>
    <row r="55" spans="1:17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 t="str">
        <f>YourData!$J$5</f>
        <v>11/1/2016</v>
      </c>
    </row>
    <row r="75" spans="1:17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E+</v>
      </c>
    </row>
    <row r="76" spans="1:17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NREL</v>
      </c>
    </row>
    <row r="77" spans="1:17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3" enableFormatConditionsCalculation="0">
    <pageSetUpPr fitToPage="1"/>
  </sheetPr>
  <dimension ref="A1:Q124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 t="str">
        <f>YourData!$J$5</f>
        <v>11/1/2016</v>
      </c>
    </row>
    <row r="9" spans="1:17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E+</v>
      </c>
    </row>
    <row r="10" spans="1:17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NREL</v>
      </c>
    </row>
    <row r="11" spans="1:17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 t="str">
        <f>YourData!$J$5</f>
        <v>11/1/2016</v>
      </c>
    </row>
    <row r="31" spans="1:17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E+</v>
      </c>
    </row>
    <row r="32" spans="1:17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NREL</v>
      </c>
    </row>
    <row r="33" spans="1:17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 t="str">
        <f>YourData!$J$5</f>
        <v>11/1/2016</v>
      </c>
    </row>
    <row r="53" spans="1:17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E+</v>
      </c>
    </row>
    <row r="54" spans="1:17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NREL</v>
      </c>
    </row>
    <row r="55" spans="1:17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 t="str">
        <f>YourData!$J$5</f>
        <v>11/1/2016</v>
      </c>
    </row>
    <row r="75" spans="1:17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E+</v>
      </c>
    </row>
    <row r="76" spans="1:17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NREL</v>
      </c>
    </row>
    <row r="77" spans="1:17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>
      <c r="Q123" s="558"/>
    </row>
    <row r="124" spans="17:17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 enableFormatConditionsCalculation="0">
    <pageSetUpPr fitToPage="1"/>
  </sheetPr>
  <dimension ref="A1:Q1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 t="str">
        <f>YourData!$J$5</f>
        <v>11/1/2016</v>
      </c>
    </row>
    <row r="9" spans="1:17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E+</v>
      </c>
    </row>
    <row r="10" spans="1:17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NREL</v>
      </c>
    </row>
    <row r="11" spans="1:17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 t="str">
        <f>YourData!$J$5</f>
        <v>11/1/2016</v>
      </c>
    </row>
    <row r="26" spans="1:17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E+</v>
      </c>
    </row>
    <row r="27" spans="1:17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NREL</v>
      </c>
    </row>
    <row r="28" spans="1:17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 t="str">
        <f>YourData!$J$5</f>
        <v>11/1/2016</v>
      </c>
    </row>
    <row r="45" spans="1:17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E+</v>
      </c>
    </row>
    <row r="46" spans="1:17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NREL</v>
      </c>
    </row>
    <row r="47" spans="1:17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 t="str">
        <f>YourData!$J$5</f>
        <v>11/1/2016</v>
      </c>
    </row>
    <row r="62" spans="1:17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E+</v>
      </c>
    </row>
    <row r="63" spans="1:17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NREL</v>
      </c>
    </row>
    <row r="64" spans="1:17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>
      <c r="Q104" s="558"/>
    </row>
    <row r="105" spans="17:17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1" enableFormatConditionsCalculation="0">
    <pageSetUpPr fitToPage="1"/>
  </sheetPr>
  <dimension ref="A1:AB650"/>
  <sheetViews>
    <sheetView defaultGridColor="0" topLeftCell="A400" colorId="22" zoomScale="87" workbookViewId="0">
      <selection activeCell="B417" sqref="B417"/>
    </sheetView>
  </sheetViews>
  <sheetFormatPr baseColWidth="10" defaultColWidth="8.7109375" defaultRowHeight="15" x14ac:dyDescent="0"/>
  <cols>
    <col min="5" max="5" width="10.7109375" customWidth="1"/>
  </cols>
  <sheetData>
    <row r="1" spans="1:28">
      <c r="A1" t="s">
        <v>397</v>
      </c>
      <c r="H1" s="462"/>
    </row>
    <row r="2" spans="1:28">
      <c r="A2" t="s">
        <v>396</v>
      </c>
    </row>
    <row r="3" spans="1:28" ht="16">
      <c r="A3" s="227"/>
      <c r="H3" s="2"/>
    </row>
    <row r="4" spans="1:28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6">
      <c r="A5" s="498" t="s">
        <v>394</v>
      </c>
      <c r="H5" s="2"/>
    </row>
    <row r="6" spans="1:28" ht="16">
      <c r="A6" s="497"/>
      <c r="H6" s="2"/>
      <c r="I6" s="2"/>
    </row>
    <row r="7" spans="1:28" ht="16">
      <c r="A7" s="497" t="s">
        <v>694</v>
      </c>
      <c r="I7" s="2"/>
    </row>
    <row r="8" spans="1:28" ht="16">
      <c r="A8" s="497"/>
      <c r="I8" s="2"/>
    </row>
    <row r="9" spans="1:28" ht="16">
      <c r="A9" s="497" t="s">
        <v>695</v>
      </c>
      <c r="I9" s="2"/>
    </row>
    <row r="10" spans="1:28" ht="16">
      <c r="A10" s="497"/>
      <c r="I10" s="2"/>
    </row>
    <row r="17" spans="1:28" ht="16">
      <c r="A17" s="498" t="s">
        <v>686</v>
      </c>
    </row>
    <row r="19" spans="1:28">
      <c r="A19" t="s">
        <v>36</v>
      </c>
    </row>
    <row r="20" spans="1:28" ht="16">
      <c r="A20" s="2"/>
    </row>
    <row r="21" spans="1:28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E+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NREL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E+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NREL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E+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NREL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E+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NREL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E+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NREL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E+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NREL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E+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NREL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E+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NREL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E+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NREL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E+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NREL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 ht="16">
      <c r="A220" s="2"/>
    </row>
    <row r="221" spans="1:28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E+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NREL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 ht="16">
      <c r="A240" s="2"/>
    </row>
    <row r="241" spans="1:28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E+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NREL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 ht="16">
      <c r="A260" s="2"/>
    </row>
    <row r="261" spans="1:28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E+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NREL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 ht="16">
      <c r="A280" s="2"/>
    </row>
    <row r="281" spans="1:28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E+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NREL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 ht="16">
      <c r="A300" s="2"/>
    </row>
    <row r="301" spans="1:28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E+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NREL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 ht="16">
      <c r="A320" s="2"/>
    </row>
    <row r="321" spans="1:28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E+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NREL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 ht="16">
      <c r="A340" s="2"/>
    </row>
    <row r="341" spans="1:28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E+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NREL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 ht="16">
      <c r="A360" s="2"/>
    </row>
    <row r="361" spans="1:28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E+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NREL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 ht="16">
      <c r="A380" s="2"/>
    </row>
    <row r="381" spans="1:28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E+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NREL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 ht="16">
      <c r="A398" s="1"/>
    </row>
    <row r="399" spans="1:28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6">
      <c r="A400" s="1" t="s">
        <v>72</v>
      </c>
    </row>
    <row r="401" spans="1:28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 ht="16">
      <c r="A403" s="2"/>
    </row>
    <row r="404" spans="1:28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E+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NREL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 ht="16">
      <c r="A423" s="2"/>
    </row>
    <row r="424" spans="1:28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E+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NREL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 ht="16">
      <c r="A443" s="2"/>
    </row>
    <row r="444" spans="1:28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E+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NREL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 ht="16">
      <c r="A463" s="2"/>
    </row>
    <row r="464" spans="1:28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E+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NREL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 ht="16">
      <c r="A493" s="2"/>
    </row>
    <row r="494" spans="1:28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E+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NREL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E+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E+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E+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E+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E+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E+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3" enableFormatConditionsCalculation="0">
    <pageSetUpPr fitToPage="1"/>
  </sheetPr>
  <dimension ref="B1:DS661"/>
  <sheetViews>
    <sheetView defaultGridColor="0" colorId="22" zoomScale="90" workbookViewId="0">
      <selection activeCell="E28" sqref="E28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 t="str">
        <f>YourData!$J$5</f>
        <v>11/1/2016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E+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NREL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 t="str">
        <f>YourData!$J$5</f>
        <v>11/1/2016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E+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NREL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 t="str">
        <f>YourData!$J$5</f>
        <v>11/1/2016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E+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NREL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 t="str">
        <f>YourData!$J$5</f>
        <v>11/1/2016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E+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NREL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 t="str">
        <f>YourData!$J$5</f>
        <v>11/1/2016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 t="str">
        <f>YourData!$J$5</f>
        <v>11/1/2016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E+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E+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NREL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NREL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 t="str">
        <f>YourData!$J$5</f>
        <v>11/1/2016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 t="str">
        <f>YourData!$J$5</f>
        <v>11/1/2016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E+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E+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NREL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NREL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 t="str">
        <f>YourData!$J$5</f>
        <v>11/1/2016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 t="str">
        <f>YourData!$J$5</f>
        <v>11/1/2016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E+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E+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NREL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NREL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 t="str">
        <f>YourData!$J$5</f>
        <v>11/1/2016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 t="str">
        <f>YourData!$J$5</f>
        <v>11/1/2016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E+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E+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NREL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NREL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 t="str">
        <f>YourData!$J$5</f>
        <v>11/1/2016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E+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NREL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 t="str">
        <f>YourData!$J$5</f>
        <v>11/1/2016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E+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NREL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 t="str">
        <f>YourData!$J$5</f>
        <v>11/1/2016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E+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NREL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 t="str">
        <f>YourData!$J$5</f>
        <v>11/1/2016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E+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NREL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 t="str">
        <f>YourData!$J$5</f>
        <v>11/1/2016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E+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NREL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 t="str">
        <f>YourData!$J$5</f>
        <v>11/1/2016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E+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NREL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 t="str">
        <f>YourData!$J$5</f>
        <v>11/1/2016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 t="str">
        <f>YourData!$J$5</f>
        <v>11/1/2016</v>
      </c>
      <c r="DS492" s="2"/>
    </row>
    <row r="493" spans="2:123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E+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E+</v>
      </c>
      <c r="DS493" s="2"/>
    </row>
    <row r="494" spans="2:123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NREL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NREL</v>
      </c>
      <c r="DS494" s="2"/>
    </row>
    <row r="495" spans="2:123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 t="str">
        <f>YourData!$J$5</f>
        <v>11/1/2016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 t="str">
        <f>YourData!$J$5</f>
        <v>11/1/2016</v>
      </c>
      <c r="DS514" s="2"/>
    </row>
    <row r="515" spans="2:123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E+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E+</v>
      </c>
      <c r="DS515" s="2"/>
    </row>
    <row r="516" spans="2:123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NREL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NREL</v>
      </c>
      <c r="DS516" s="2"/>
    </row>
    <row r="517" spans="2:123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 t="str">
        <f>YourData!$J$5</f>
        <v>11/1/2016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 t="str">
        <f>YourData!$J$5</f>
        <v>11/1/2016</v>
      </c>
      <c r="DS536" s="2"/>
    </row>
    <row r="537" spans="2:123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E+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E+</v>
      </c>
      <c r="DS537" s="2"/>
    </row>
    <row r="538" spans="2:123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NREL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NREL</v>
      </c>
      <c r="DS538" s="2"/>
    </row>
    <row r="539" spans="2:123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 t="str">
        <f>YourData!$J$5</f>
        <v>11/1/2016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 t="str">
        <f>YourData!$J$5</f>
        <v>11/1/2016</v>
      </c>
      <c r="DS558" s="2"/>
    </row>
    <row r="559" spans="2:123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E+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E+</v>
      </c>
      <c r="DS559" s="2"/>
    </row>
    <row r="560" spans="2:123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NREL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NREL</v>
      </c>
      <c r="DS560" s="2"/>
    </row>
    <row r="561" spans="2:123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 enableFormatConditionsCalculation="0"/>
  <dimension ref="A6:L74"/>
  <sheetViews>
    <sheetView workbookViewId="0">
      <selection activeCell="B45" sqref="B45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EnergyPlus 8.6.0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E+/NREL</v>
      </c>
    </row>
    <row r="10" spans="1:12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EnergyPlus 8.6.0</v>
      </c>
    </row>
    <row r="43" spans="1:12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E+/NREL</v>
      </c>
    </row>
    <row r="44" spans="1:12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EnergyPlus 8.6.0</v>
      </c>
    </row>
    <row r="60" spans="1:12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E+/NREL</v>
      </c>
    </row>
    <row r="61" spans="1:12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 enableFormatConditionsCalculation="0"/>
  <dimension ref="A1:L35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EnergyPlus 8.6.0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E+/NREL</v>
      </c>
    </row>
    <row r="22" spans="1:12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 enableFormatConditionsCalculation="0"/>
  <dimension ref="A1:L140"/>
  <sheetViews>
    <sheetView workbookViewId="0">
      <selection activeCell="A51" sqref="A51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EnergyPlus 8.6.0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E+/NREL</v>
      </c>
    </row>
    <row r="22" spans="1:12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EnergyPlus 8.6.0</v>
      </c>
    </row>
    <row r="38" spans="1:12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E+/NREL</v>
      </c>
    </row>
    <row r="39" spans="1:12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EnergyPlus 8.6.0</v>
      </c>
    </row>
    <row r="56" spans="1:12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E+/NREL</v>
      </c>
    </row>
    <row r="57" spans="1:12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EnergyPlus 8.6.0</v>
      </c>
    </row>
    <row r="74" spans="1:12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E+/NREL</v>
      </c>
    </row>
    <row r="75" spans="1:12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EnergyPlus 8.6.0</v>
      </c>
    </row>
    <row r="91" spans="1:12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E+/NREL</v>
      </c>
    </row>
    <row r="92" spans="1:12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EnergyPlus 8.6.0</v>
      </c>
    </row>
    <row r="108" spans="1:12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E+/NREL</v>
      </c>
    </row>
    <row r="109" spans="1:12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EnergyPlus 8.6.0</v>
      </c>
    </row>
    <row r="126" spans="1:12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E+/NREL</v>
      </c>
    </row>
    <row r="127" spans="1:12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pageSetUpPr fitToPage="1"/>
  </sheetPr>
  <dimension ref="A1:AB38"/>
  <sheetViews>
    <sheetView defaultGridColor="0" colorId="22" workbookViewId="0">
      <selection activeCell="A11" sqref="A11"/>
    </sheetView>
  </sheetViews>
  <sheetFormatPr baseColWidth="10" defaultColWidth="8.7109375" defaultRowHeight="15" x14ac:dyDescent="0"/>
  <cols>
    <col min="3" max="3" width="10.5703125" customWidth="1"/>
    <col min="5" max="5" width="10.7109375" customWidth="1"/>
  </cols>
  <sheetData>
    <row r="1" spans="1:9">
      <c r="A1" s="462" t="s">
        <v>397</v>
      </c>
    </row>
    <row r="2" spans="1:9">
      <c r="A2" t="s">
        <v>396</v>
      </c>
    </row>
    <row r="3" spans="1:9" ht="16">
      <c r="A3" s="497"/>
      <c r="I3" s="2"/>
    </row>
    <row r="4" spans="1:9" ht="16">
      <c r="A4" s="523" t="s">
        <v>798</v>
      </c>
      <c r="I4" s="2"/>
    </row>
    <row r="5" spans="1:9" ht="16">
      <c r="A5" s="497"/>
      <c r="I5" s="2"/>
    </row>
    <row r="6" spans="1:9" ht="16">
      <c r="A6" s="462" t="s">
        <v>685</v>
      </c>
      <c r="I6" s="2"/>
    </row>
    <row r="7" spans="1:9" ht="16">
      <c r="A7" t="s">
        <v>689</v>
      </c>
      <c r="I7" s="2"/>
    </row>
    <row r="8" spans="1:9" ht="16">
      <c r="A8" s="2" t="s">
        <v>393</v>
      </c>
      <c r="I8" s="2"/>
    </row>
    <row r="9" spans="1:9" ht="16">
      <c r="A9" s="2" t="s">
        <v>690</v>
      </c>
      <c r="I9" s="2"/>
    </row>
    <row r="10" spans="1:9" ht="16">
      <c r="A10" s="2" t="s">
        <v>853</v>
      </c>
      <c r="I10" s="2"/>
    </row>
    <row r="11" spans="1:9" ht="16">
      <c r="A11" s="2" t="s">
        <v>854</v>
      </c>
      <c r="I11" s="2"/>
    </row>
    <row r="12" spans="1:9" ht="16">
      <c r="A12" s="2"/>
      <c r="I12" s="2"/>
    </row>
    <row r="13" spans="1:9" ht="16">
      <c r="A13" s="2"/>
      <c r="I13" s="2"/>
    </row>
    <row r="14" spans="1:9" ht="16">
      <c r="A14" s="2"/>
      <c r="I14" s="2"/>
    </row>
    <row r="15" spans="1:9" ht="16">
      <c r="I15" s="2"/>
    </row>
    <row r="16" spans="1:9" ht="16">
      <c r="I16" s="2"/>
    </row>
    <row r="17" spans="1:28" ht="16">
      <c r="A17" s="498" t="s">
        <v>693</v>
      </c>
      <c r="I17" s="2"/>
    </row>
    <row r="18" spans="1:28" ht="16">
      <c r="A18" t="s">
        <v>395</v>
      </c>
      <c r="I18" s="2"/>
    </row>
    <row r="19" spans="1:28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 enableFormatConditionsCalculation="0"/>
  <dimension ref="A1:L180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EnergyPlus 8.6.0</v>
      </c>
    </row>
    <row r="48" spans="1:12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E+/NREL</v>
      </c>
    </row>
    <row r="49" spans="1:12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EnergyPlus 8.6.0</v>
      </c>
    </row>
    <row r="70" spans="1:12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E+/NREL</v>
      </c>
    </row>
    <row r="71" spans="1:12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EnergyPlus 8.6.0</v>
      </c>
    </row>
    <row r="94" spans="1:12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E+/NREL</v>
      </c>
    </row>
    <row r="95" spans="1:12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EnergyPlus 8.6.0</v>
      </c>
    </row>
    <row r="116" spans="1:12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E+/NREL</v>
      </c>
    </row>
    <row r="117" spans="1:12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EnergyPlus 8.6.0</v>
      </c>
    </row>
    <row r="138" spans="1:12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E+/NREL</v>
      </c>
    </row>
    <row r="139" spans="1:12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EnergyPlus 8.6.0</v>
      </c>
    </row>
    <row r="160" spans="1:12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E+/NREL</v>
      </c>
    </row>
    <row r="161" spans="1:12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 enableFormatConditionsCalculation="0"/>
  <dimension ref="A6:L76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EnergyPlus 8.6.0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E+/NREL</v>
      </c>
    </row>
    <row r="10" spans="1:12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EnergyPlus 8.6.0</v>
      </c>
    </row>
    <row r="45" spans="1:12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E+/NREL</v>
      </c>
    </row>
    <row r="46" spans="1:12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EnergyPlus 8.6.0</v>
      </c>
    </row>
    <row r="62" spans="1:12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E+/NREL</v>
      </c>
    </row>
    <row r="63" spans="1:12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9" enableFormatConditionsCalculation="0"/>
  <dimension ref="A1:X99"/>
  <sheetViews>
    <sheetView defaultGridColor="0" colorId="22" zoomScale="87" workbookViewId="0"/>
  </sheetViews>
  <sheetFormatPr baseColWidth="10" defaultColWidth="9.7109375" defaultRowHeight="15" x14ac:dyDescent="0"/>
  <sheetData>
    <row r="1" spans="1:24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24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1:24">
      <c r="G6" s="461" t="s">
        <v>275</v>
      </c>
      <c r="H6" s="308"/>
      <c r="I6" s="308"/>
      <c r="J6" s="308"/>
      <c r="K6" s="468"/>
      <c r="L6" s="308"/>
    </row>
    <row r="7" spans="1:24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1:24">
      <c r="G8" s="461" t="s">
        <v>276</v>
      </c>
      <c r="H8" s="454"/>
      <c r="I8" s="454"/>
      <c r="J8" s="454"/>
      <c r="K8" s="499" t="s">
        <v>43</v>
      </c>
      <c r="L8" s="30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/>
  <dimension ref="A1:V38"/>
  <sheetViews>
    <sheetView workbookViewId="0"/>
  </sheetViews>
  <sheetFormatPr baseColWidth="10" defaultColWidth="8.7109375" defaultRowHeight="15" x14ac:dyDescent="0"/>
  <sheetData>
    <row r="1" spans="1:22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 enableFormatConditionsCalculation="0"/>
  <dimension ref="A1:T39"/>
  <sheetViews>
    <sheetView workbookViewId="0"/>
  </sheetViews>
  <sheetFormatPr baseColWidth="10" defaultColWidth="8.7109375" defaultRowHeight="15" x14ac:dyDescent="0"/>
  <sheetData>
    <row r="1" spans="1:20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 enableFormatConditionsCalculation="0"/>
  <dimension ref="A1:T38"/>
  <sheetViews>
    <sheetView workbookViewId="0">
      <selection activeCell="A3" sqref="A3"/>
    </sheetView>
  </sheetViews>
  <sheetFormatPr baseColWidth="10" defaultColWidth="8.7109375" defaultRowHeight="15" x14ac:dyDescent="0"/>
  <sheetData>
    <row r="1" spans="1:20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 enableFormatConditionsCalculation="0"/>
  <dimension ref="A1:T38"/>
  <sheetViews>
    <sheetView workbookViewId="0">
      <selection activeCell="A6" sqref="A6"/>
    </sheetView>
  </sheetViews>
  <sheetFormatPr baseColWidth="10" defaultColWidth="8.7109375" defaultRowHeight="15" x14ac:dyDescent="0"/>
  <cols>
    <col min="11" max="11" width="9.140625" bestFit="1" customWidth="1"/>
  </cols>
  <sheetData>
    <row r="1" spans="1:20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 enableFormatConditionsCalculation="0"/>
  <dimension ref="A1:T38"/>
  <sheetViews>
    <sheetView workbookViewId="0">
      <selection activeCell="A2" sqref="A2"/>
    </sheetView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287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41</v>
      </c>
    </row>
    <row r="5" spans="6:10">
      <c r="F5" s="461" t="s">
        <v>270</v>
      </c>
      <c r="G5" s="454"/>
      <c r="H5" s="454"/>
      <c r="I5" s="308"/>
      <c r="J5" s="500">
        <v>36647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289</v>
      </c>
    </row>
    <row r="8" spans="6:10">
      <c r="F8" s="461" t="s">
        <v>276</v>
      </c>
      <c r="G8" s="454"/>
      <c r="H8" s="454"/>
      <c r="I8" s="454"/>
      <c r="J8" s="499" t="s">
        <v>159</v>
      </c>
    </row>
    <row r="9" spans="6:10">
      <c r="J9" s="501" t="s">
        <v>671</v>
      </c>
    </row>
    <row r="18" spans="1:20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6" enableFormatConditionsCalculation="0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5" x14ac:dyDescent="0"/>
  <sheetData>
    <row r="1" spans="1:21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 enableFormatConditionsCalculation="0"/>
  <dimension ref="A1:T38"/>
  <sheetViews>
    <sheetView workbookViewId="0">
      <selection activeCell="J6" sqref="J6"/>
    </sheetView>
  </sheetViews>
  <sheetFormatPr baseColWidth="10" defaultColWidth="8.7109375" defaultRowHeight="15" x14ac:dyDescent="0"/>
  <sheetData>
    <row r="1" spans="1:20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43"/>
  <sheetViews>
    <sheetView tabSelected="1" workbookViewId="0">
      <selection activeCell="T38" sqref="B25:T38"/>
    </sheetView>
  </sheetViews>
  <sheetFormatPr baseColWidth="10" defaultColWidth="8.85546875" defaultRowHeight="15" x14ac:dyDescent="0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>
      <c r="A2" s="523" t="s">
        <v>1</v>
      </c>
      <c r="F2" s="605" t="s">
        <v>872</v>
      </c>
      <c r="G2" s="606"/>
      <c r="H2" s="606"/>
      <c r="I2" s="606"/>
      <c r="J2" s="607"/>
      <c r="K2" s="474" t="s">
        <v>271</v>
      </c>
    </row>
    <row r="3" spans="1:11">
      <c r="A3" s="523"/>
      <c r="F3" s="461" t="s">
        <v>267</v>
      </c>
      <c r="G3" s="454"/>
      <c r="H3" s="454"/>
      <c r="J3" s="574" t="s">
        <v>873</v>
      </c>
      <c r="K3" s="474" t="s">
        <v>272</v>
      </c>
    </row>
    <row r="4" spans="1:11">
      <c r="A4" s="523"/>
      <c r="F4" s="461" t="s">
        <v>790</v>
      </c>
      <c r="G4" s="454"/>
      <c r="H4" s="454"/>
      <c r="I4" s="454"/>
      <c r="J4" s="514" t="s">
        <v>42</v>
      </c>
      <c r="K4" s="474" t="s">
        <v>273</v>
      </c>
    </row>
    <row r="5" spans="1:11">
      <c r="A5" s="524" t="s">
        <v>799</v>
      </c>
      <c r="F5" s="461" t="s">
        <v>270</v>
      </c>
      <c r="G5" s="454"/>
      <c r="H5" s="454"/>
      <c r="J5" s="574" t="s">
        <v>874</v>
      </c>
    </row>
    <row r="6" spans="1:11">
      <c r="A6" s="523"/>
      <c r="F6" s="461" t="s">
        <v>275</v>
      </c>
      <c r="J6" s="468"/>
    </row>
    <row r="7" spans="1:11">
      <c r="A7" s="523" t="s">
        <v>107</v>
      </c>
      <c r="F7" s="605" t="s">
        <v>875</v>
      </c>
      <c r="G7" s="606"/>
      <c r="H7" s="606"/>
      <c r="I7" s="606"/>
      <c r="J7" s="607"/>
    </row>
    <row r="8" spans="1:11">
      <c r="A8" s="523"/>
      <c r="F8" s="461" t="s">
        <v>276</v>
      </c>
      <c r="G8" s="454"/>
      <c r="H8" s="454"/>
      <c r="I8" s="454"/>
      <c r="J8" s="514" t="s">
        <v>43</v>
      </c>
    </row>
    <row r="9" spans="1:11">
      <c r="A9" s="523" t="s">
        <v>108</v>
      </c>
    </row>
    <row r="10" spans="1:11">
      <c r="A10" s="523" t="s">
        <v>109</v>
      </c>
    </row>
    <row r="11" spans="1:11">
      <c r="A11" s="523"/>
    </row>
    <row r="12" spans="1:11">
      <c r="A12" s="523" t="s">
        <v>110</v>
      </c>
    </row>
    <row r="13" spans="1:11">
      <c r="A13" s="523" t="s">
        <v>111</v>
      </c>
    </row>
    <row r="14" spans="1:11">
      <c r="A14" s="523"/>
    </row>
    <row r="15" spans="1:11">
      <c r="A15" s="523" t="s">
        <v>196</v>
      </c>
    </row>
    <row r="16" spans="1:11">
      <c r="A16" s="523" t="s">
        <v>113</v>
      </c>
    </row>
    <row r="17" spans="1:20" ht="17">
      <c r="A17" s="460"/>
      <c r="H17" s="463"/>
      <c r="J17" s="464"/>
    </row>
    <row r="18" spans="1:20" ht="17">
      <c r="A18" s="460" t="s">
        <v>265</v>
      </c>
      <c r="C18" s="308" t="str">
        <f>IF($F$2="","",$F$2)</f>
        <v>EnergyPlus 8.6.0</v>
      </c>
    </row>
    <row r="19" spans="1:20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>
      <c r="A21" s="466"/>
      <c r="B21" s="604" t="s">
        <v>869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>
      <c r="A25" s="466" t="s">
        <v>330</v>
      </c>
      <c r="B25" s="575"/>
      <c r="C25" s="576"/>
      <c r="D25" s="576"/>
      <c r="E25" s="577"/>
      <c r="F25" s="575"/>
      <c r="G25" s="576"/>
      <c r="H25" s="577"/>
      <c r="I25" s="575"/>
      <c r="J25" s="576"/>
      <c r="K25" s="577"/>
      <c r="L25" s="579"/>
      <c r="M25" s="580"/>
      <c r="N25" s="581"/>
      <c r="O25" s="582"/>
      <c r="P25" s="580"/>
      <c r="Q25" s="583"/>
      <c r="R25" s="579"/>
      <c r="S25" s="580"/>
      <c r="T25" s="581"/>
    </row>
    <row r="26" spans="1:20">
      <c r="A26" s="466" t="s">
        <v>317</v>
      </c>
      <c r="B26" s="578"/>
      <c r="C26" s="584"/>
      <c r="D26" s="584"/>
      <c r="E26" s="585"/>
      <c r="F26" s="578"/>
      <c r="G26" s="584"/>
      <c r="H26" s="585"/>
      <c r="I26" s="578"/>
      <c r="J26" s="584"/>
      <c r="K26" s="585"/>
      <c r="L26" s="586"/>
      <c r="M26" s="587"/>
      <c r="N26" s="588"/>
      <c r="O26" s="589"/>
      <c r="P26" s="587"/>
      <c r="Q26" s="588"/>
      <c r="R26" s="586"/>
      <c r="S26" s="587"/>
      <c r="T26" s="588"/>
    </row>
    <row r="27" spans="1:20">
      <c r="A27" s="466" t="s">
        <v>318</v>
      </c>
      <c r="B27" s="578"/>
      <c r="C27" s="584"/>
      <c r="D27" s="584"/>
      <c r="E27" s="585"/>
      <c r="F27" s="578"/>
      <c r="G27" s="584"/>
      <c r="H27" s="585"/>
      <c r="I27" s="578"/>
      <c r="J27" s="584"/>
      <c r="K27" s="585"/>
      <c r="L27" s="586"/>
      <c r="M27" s="587"/>
      <c r="N27" s="588"/>
      <c r="O27" s="589"/>
      <c r="P27" s="587"/>
      <c r="Q27" s="590"/>
      <c r="R27" s="586"/>
      <c r="S27" s="587"/>
      <c r="T27" s="588"/>
    </row>
    <row r="28" spans="1:20">
      <c r="A28" s="466" t="s">
        <v>319</v>
      </c>
      <c r="B28" s="578"/>
      <c r="C28" s="584"/>
      <c r="D28" s="584"/>
      <c r="E28" s="585"/>
      <c r="F28" s="578"/>
      <c r="G28" s="584"/>
      <c r="H28" s="585"/>
      <c r="I28" s="578"/>
      <c r="J28" s="584"/>
      <c r="K28" s="585"/>
      <c r="L28" s="586"/>
      <c r="M28" s="587"/>
      <c r="N28" s="588"/>
      <c r="O28" s="589"/>
      <c r="P28" s="587"/>
      <c r="Q28" s="590"/>
      <c r="R28" s="586"/>
      <c r="S28" s="587"/>
      <c r="T28" s="588"/>
    </row>
    <row r="29" spans="1:20">
      <c r="A29" s="466" t="s">
        <v>320</v>
      </c>
      <c r="B29" s="578"/>
      <c r="C29" s="584"/>
      <c r="D29" s="584"/>
      <c r="E29" s="585"/>
      <c r="F29" s="584"/>
      <c r="G29" s="584"/>
      <c r="H29" s="585"/>
      <c r="I29" s="578"/>
      <c r="J29" s="584"/>
      <c r="K29" s="585"/>
      <c r="L29" s="591"/>
      <c r="M29" s="587"/>
      <c r="N29" s="588"/>
      <c r="O29" s="589"/>
      <c r="P29" s="587"/>
      <c r="Q29" s="588"/>
      <c r="R29" s="586"/>
      <c r="S29" s="587"/>
      <c r="T29" s="588"/>
    </row>
    <row r="30" spans="1:20">
      <c r="A30" s="466" t="s">
        <v>321</v>
      </c>
      <c r="B30" s="578"/>
      <c r="C30" s="584"/>
      <c r="D30" s="584"/>
      <c r="E30" s="585"/>
      <c r="F30" s="578"/>
      <c r="G30" s="584"/>
      <c r="H30" s="585"/>
      <c r="I30" s="578"/>
      <c r="J30" s="584"/>
      <c r="K30" s="585"/>
      <c r="L30" s="586"/>
      <c r="M30" s="587"/>
      <c r="N30" s="588"/>
      <c r="O30" s="589"/>
      <c r="P30" s="587"/>
      <c r="Q30" s="590"/>
      <c r="R30" s="586"/>
      <c r="S30" s="587"/>
      <c r="T30" s="588"/>
    </row>
    <row r="31" spans="1:20">
      <c r="A31" s="466" t="s">
        <v>322</v>
      </c>
      <c r="B31" s="578"/>
      <c r="C31" s="584"/>
      <c r="D31" s="584"/>
      <c r="E31" s="585"/>
      <c r="F31" s="578"/>
      <c r="G31" s="584"/>
      <c r="H31" s="585"/>
      <c r="I31" s="578"/>
      <c r="J31" s="584"/>
      <c r="K31" s="585"/>
      <c r="L31" s="586"/>
      <c r="M31" s="587"/>
      <c r="N31" s="588"/>
      <c r="O31" s="589"/>
      <c r="P31" s="587"/>
      <c r="Q31" s="590"/>
      <c r="R31" s="586"/>
      <c r="S31" s="587"/>
      <c r="T31" s="588"/>
    </row>
    <row r="32" spans="1:20">
      <c r="A32" s="466" t="s">
        <v>323</v>
      </c>
      <c r="B32" s="578"/>
      <c r="C32" s="584"/>
      <c r="D32" s="584"/>
      <c r="E32" s="585"/>
      <c r="F32" s="578"/>
      <c r="G32" s="584"/>
      <c r="H32" s="585"/>
      <c r="I32" s="578"/>
      <c r="J32" s="584"/>
      <c r="K32" s="585"/>
      <c r="L32" s="586"/>
      <c r="M32" s="587"/>
      <c r="N32" s="588"/>
      <c r="O32" s="589"/>
      <c r="P32" s="587"/>
      <c r="Q32" s="590"/>
      <c r="R32" s="586"/>
      <c r="S32" s="587"/>
      <c r="T32" s="588"/>
    </row>
    <row r="33" spans="1:20">
      <c r="A33" s="466" t="s">
        <v>324</v>
      </c>
      <c r="B33" s="578"/>
      <c r="C33" s="584"/>
      <c r="D33" s="584"/>
      <c r="E33" s="585"/>
      <c r="F33" s="578"/>
      <c r="G33" s="584"/>
      <c r="H33" s="585"/>
      <c r="I33" s="578"/>
      <c r="J33" s="584"/>
      <c r="K33" s="585"/>
      <c r="L33" s="591"/>
      <c r="M33" s="587"/>
      <c r="N33" s="588"/>
      <c r="O33" s="589"/>
      <c r="P33" s="587"/>
      <c r="Q33" s="590"/>
      <c r="R33" s="586"/>
      <c r="S33" s="587"/>
      <c r="T33" s="588"/>
    </row>
    <row r="34" spans="1:20">
      <c r="A34" s="466" t="s">
        <v>325</v>
      </c>
      <c r="B34" s="578"/>
      <c r="C34" s="584"/>
      <c r="D34" s="584"/>
      <c r="E34" s="585"/>
      <c r="F34" s="578"/>
      <c r="G34" s="584"/>
      <c r="H34" s="585"/>
      <c r="I34" s="578"/>
      <c r="J34" s="584"/>
      <c r="K34" s="585"/>
      <c r="L34" s="586"/>
      <c r="M34" s="587"/>
      <c r="N34" s="588"/>
      <c r="O34" s="589"/>
      <c r="P34" s="587"/>
      <c r="Q34" s="590"/>
      <c r="R34" s="586"/>
      <c r="S34" s="587"/>
      <c r="T34" s="588"/>
    </row>
    <row r="35" spans="1:20">
      <c r="A35" s="466" t="s">
        <v>326</v>
      </c>
      <c r="B35" s="578"/>
      <c r="C35" s="584"/>
      <c r="D35" s="584"/>
      <c r="E35" s="585"/>
      <c r="F35" s="578"/>
      <c r="G35" s="584"/>
      <c r="H35" s="585"/>
      <c r="I35" s="578"/>
      <c r="J35" s="584"/>
      <c r="K35" s="585"/>
      <c r="L35" s="586"/>
      <c r="M35" s="587"/>
      <c r="N35" s="588"/>
      <c r="O35" s="589"/>
      <c r="P35" s="587"/>
      <c r="Q35" s="590"/>
      <c r="R35" s="586"/>
      <c r="S35" s="587"/>
      <c r="T35" s="588"/>
    </row>
    <row r="36" spans="1:20">
      <c r="A36" s="466" t="s">
        <v>327</v>
      </c>
      <c r="B36" s="578"/>
      <c r="C36" s="584"/>
      <c r="D36" s="584"/>
      <c r="E36" s="585"/>
      <c r="F36" s="578"/>
      <c r="G36" s="584"/>
      <c r="H36" s="585"/>
      <c r="I36" s="578"/>
      <c r="J36" s="584"/>
      <c r="K36" s="585"/>
      <c r="L36" s="586"/>
      <c r="M36" s="587"/>
      <c r="N36" s="588"/>
      <c r="O36" s="589"/>
      <c r="P36" s="587"/>
      <c r="Q36" s="588"/>
      <c r="R36" s="586"/>
      <c r="S36" s="587"/>
      <c r="T36" s="588"/>
    </row>
    <row r="37" spans="1:20">
      <c r="A37" s="466" t="s">
        <v>328</v>
      </c>
      <c r="B37" s="578"/>
      <c r="C37" s="584"/>
      <c r="D37" s="584"/>
      <c r="E37" s="585"/>
      <c r="F37" s="578"/>
      <c r="G37" s="584"/>
      <c r="H37" s="585"/>
      <c r="I37" s="578"/>
      <c r="J37" s="584"/>
      <c r="K37" s="585"/>
      <c r="L37" s="586"/>
      <c r="M37" s="587"/>
      <c r="N37" s="588"/>
      <c r="O37" s="589"/>
      <c r="P37" s="587"/>
      <c r="Q37" s="590"/>
      <c r="R37" s="586"/>
      <c r="S37" s="587"/>
      <c r="T37" s="588"/>
    </row>
    <row r="38" spans="1:20" ht="16" thickBot="1">
      <c r="A38" s="467" t="s">
        <v>329</v>
      </c>
      <c r="B38" s="592"/>
      <c r="C38" s="593"/>
      <c r="D38" s="593"/>
      <c r="E38" s="594"/>
      <c r="F38" s="592"/>
      <c r="G38" s="593"/>
      <c r="H38" s="594"/>
      <c r="I38" s="592"/>
      <c r="J38" s="593"/>
      <c r="K38" s="594"/>
      <c r="L38" s="595"/>
      <c r="M38" s="596"/>
      <c r="N38" s="597"/>
      <c r="O38" s="598"/>
      <c r="P38" s="596"/>
      <c r="Q38" s="599"/>
      <c r="R38" s="600"/>
      <c r="S38" s="596"/>
      <c r="T38" s="601"/>
    </row>
    <row r="39" spans="1:20" ht="17">
      <c r="B39" s="615"/>
      <c r="C39" s="615" t="s">
        <v>876</v>
      </c>
      <c r="E39" s="615" t="s">
        <v>877</v>
      </c>
    </row>
    <row r="42" spans="1:20" ht="16">
      <c r="A42" s="614" t="s">
        <v>876</v>
      </c>
      <c r="B42" s="617" t="s">
        <v>879</v>
      </c>
    </row>
    <row r="43" spans="1:20" ht="16">
      <c r="A43" s="614" t="s">
        <v>877</v>
      </c>
      <c r="B43" s="616" t="s">
        <v>878</v>
      </c>
    </row>
  </sheetData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 enableFormatConditionsCalculation="0"/>
  <dimension ref="A1:N38"/>
  <sheetViews>
    <sheetView workbookViewId="0">
      <selection activeCell="A2" sqref="A2"/>
    </sheetView>
  </sheetViews>
  <sheetFormatPr baseColWidth="10" defaultColWidth="8.7109375" defaultRowHeight="15" x14ac:dyDescent="0"/>
  <sheetData>
    <row r="1" spans="1:10">
      <c r="F1" s="461" t="s">
        <v>268</v>
      </c>
      <c r="G1" s="454"/>
      <c r="H1" s="454"/>
      <c r="I1" s="454"/>
      <c r="J1" s="454"/>
    </row>
    <row r="2" spans="1:10">
      <c r="F2" s="470"/>
      <c r="G2" s="471"/>
      <c r="H2" s="471"/>
      <c r="I2" s="471"/>
      <c r="J2" s="495" t="s">
        <v>284</v>
      </c>
    </row>
    <row r="3" spans="1:10">
      <c r="F3" s="461" t="s">
        <v>267</v>
      </c>
      <c r="G3" s="454"/>
      <c r="H3" s="454"/>
      <c r="I3" s="308"/>
      <c r="J3" s="496"/>
    </row>
    <row r="4" spans="1:10">
      <c r="F4" s="461" t="s">
        <v>266</v>
      </c>
      <c r="G4" s="454"/>
      <c r="H4" s="454"/>
      <c r="I4" s="454"/>
      <c r="J4" s="499" t="s">
        <v>158</v>
      </c>
    </row>
    <row r="5" spans="1:10">
      <c r="F5" s="461" t="s">
        <v>270</v>
      </c>
      <c r="G5" s="454"/>
      <c r="H5" s="454"/>
      <c r="I5" s="308"/>
      <c r="J5" s="500">
        <v>36753</v>
      </c>
    </row>
    <row r="6" spans="1:10">
      <c r="F6" s="461" t="s">
        <v>275</v>
      </c>
      <c r="G6" s="308"/>
      <c r="H6" s="308"/>
      <c r="I6" s="308"/>
      <c r="J6" s="468"/>
    </row>
    <row r="7" spans="1:10">
      <c r="F7" s="470"/>
      <c r="G7" s="471"/>
      <c r="H7" s="471"/>
      <c r="I7" s="471"/>
      <c r="J7" s="495" t="s">
        <v>282</v>
      </c>
    </row>
    <row r="8" spans="1:10">
      <c r="F8" s="461" t="s">
        <v>276</v>
      </c>
      <c r="G8" s="454"/>
      <c r="H8" s="454"/>
      <c r="I8" s="454"/>
      <c r="J8" s="499" t="s">
        <v>49</v>
      </c>
    </row>
    <row r="13" spans="1:10">
      <c r="A13">
        <v>27</v>
      </c>
      <c r="B13">
        <v>1999</v>
      </c>
    </row>
    <row r="23" spans="1:14" ht="16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 enableFormatConditionsCalculation="0"/>
  <dimension ref="A1:T38"/>
  <sheetViews>
    <sheetView workbookViewId="0"/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670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158</v>
      </c>
    </row>
    <row r="5" spans="6:10">
      <c r="F5" s="461" t="s">
        <v>270</v>
      </c>
      <c r="G5" s="454"/>
      <c r="H5" s="454"/>
      <c r="I5" s="308"/>
      <c r="J5" s="500">
        <v>36774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282</v>
      </c>
    </row>
    <row r="8" spans="6:10">
      <c r="F8" s="461" t="s">
        <v>276</v>
      </c>
      <c r="G8" s="454"/>
      <c r="H8" s="454"/>
      <c r="I8" s="454"/>
      <c r="J8" s="499" t="s">
        <v>50</v>
      </c>
    </row>
    <row r="23" spans="1:20" ht="16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 x14ac:dyDescent="0"/>
  <cols>
    <col min="1" max="1" width="74.7109375" style="469" customWidth="1"/>
    <col min="2" max="2" width="61.7109375" customWidth="1"/>
  </cols>
  <sheetData>
    <row r="1" spans="1:2">
      <c r="A1"/>
    </row>
    <row r="5" spans="1:2" ht="21">
      <c r="A5" s="546" t="s">
        <v>871</v>
      </c>
      <c r="B5" s="462" t="s">
        <v>697</v>
      </c>
    </row>
    <row r="6" spans="1:2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ht="15" customHeight="1">
      <c r="A7" s="547"/>
      <c r="B7" s="502" t="s">
        <v>795</v>
      </c>
    </row>
    <row r="8" spans="1:2" ht="16">
      <c r="A8" s="472" t="str">
        <f>IF(B21="Comparison","Test Results Comparison","Example Results")</f>
        <v>Example Results</v>
      </c>
      <c r="B8" s="502" t="s">
        <v>696</v>
      </c>
    </row>
    <row r="9" spans="1:2" ht="16">
      <c r="A9" s="472" t="s">
        <v>269</v>
      </c>
      <c r="B9" s="502" t="s">
        <v>808</v>
      </c>
    </row>
    <row r="10" spans="1:2" ht="16">
      <c r="A10" s="472" t="s">
        <v>384</v>
      </c>
      <c r="B10" t="s">
        <v>849</v>
      </c>
    </row>
    <row r="11" spans="1:2">
      <c r="B11" t="s">
        <v>850</v>
      </c>
    </row>
    <row r="12" spans="1:2">
      <c r="B12" t="s">
        <v>851</v>
      </c>
    </row>
    <row r="13" spans="1:2">
      <c r="A13" s="513" t="str">
        <f>IF(B21="Comparison","Results for "&amp;YourData!$F$2,"")</f>
        <v/>
      </c>
      <c r="B13" s="502" t="s">
        <v>809</v>
      </c>
    </row>
    <row r="14" spans="1:2">
      <c r="A14" s="513" t="str">
        <f>IF(B21="Comparison","("&amp;YourData!$J$4&amp;")","")</f>
        <v/>
      </c>
    </row>
    <row r="15" spans="1:2">
      <c r="A15" s="513" t="str">
        <f>IF(B21="Comparison","vs.","")</f>
        <v/>
      </c>
      <c r="B15" s="474" t="s">
        <v>797</v>
      </c>
    </row>
    <row r="16" spans="1:2">
      <c r="A16" s="513" t="str">
        <f>IF(B21="Comparison","Informative Annex B16, Section B16.5.1 Example Results","")</f>
        <v/>
      </c>
      <c r="B16" s="474" t="s">
        <v>811</v>
      </c>
    </row>
    <row r="17" spans="1:4">
      <c r="A17" s="513"/>
      <c r="B17" s="474" t="s">
        <v>852</v>
      </c>
    </row>
    <row r="18" spans="1:4">
      <c r="A18" s="513"/>
    </row>
    <row r="19" spans="1:4">
      <c r="A19" s="513" t="str">
        <f>IF(B21="Comparison","Prepared By","")</f>
        <v/>
      </c>
    </row>
    <row r="20" spans="1:4">
      <c r="A20" s="513" t="str">
        <f>IF(B21="Comparison",IF(YourData!F7="","",YourData!F7),"")</f>
        <v/>
      </c>
      <c r="B20" s="469" t="s">
        <v>687</v>
      </c>
    </row>
    <row r="21" spans="1:4">
      <c r="A21" s="513" t="str">
        <f>IF(B21="Comparison","("&amp;YourData!$J$8&amp;")","")</f>
        <v/>
      </c>
      <c r="B21" s="469" t="s">
        <v>868</v>
      </c>
    </row>
    <row r="22" spans="1:4">
      <c r="A22" s="513"/>
    </row>
    <row r="23" spans="1:4">
      <c r="A23" s="513" t="str">
        <f>IF(B21="Comparison","Results Developed","")</f>
        <v/>
      </c>
      <c r="D23" s="551"/>
    </row>
    <row r="24" spans="1:4">
      <c r="A24" s="513" t="str">
        <f>IF(B21="Comparison",TEXT(YourData!$J$5,"DD-MMM-YYYY"),"")</f>
        <v/>
      </c>
      <c r="D24" s="551"/>
    </row>
    <row r="27" spans="1:4">
      <c r="A27"/>
      <c r="B27" s="474"/>
    </row>
    <row r="28" spans="1:4">
      <c r="A28"/>
    </row>
    <row r="29" spans="1:4">
      <c r="A29"/>
      <c r="B29" s="474"/>
    </row>
    <row r="30" spans="1:4" ht="29.25" customHeight="1">
      <c r="A30"/>
      <c r="B30" s="552"/>
      <c r="D30" s="549"/>
    </row>
    <row r="31" spans="1:4">
      <c r="A31"/>
      <c r="B31" s="474"/>
    </row>
    <row r="32" spans="1:4" ht="30" customHeight="1">
      <c r="A32"/>
      <c r="B32" s="552"/>
      <c r="D32" s="549"/>
    </row>
    <row r="33" spans="2:4">
      <c r="B33" s="474" t="s">
        <v>802</v>
      </c>
    </row>
    <row r="34" spans="2:4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>
      <c r="B35" s="474" t="s">
        <v>814</v>
      </c>
      <c r="D35" s="550"/>
    </row>
    <row r="36" spans="2:4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4">
      <c r="B37" s="474" t="s">
        <v>813</v>
      </c>
    </row>
    <row r="38" spans="2:4">
      <c r="B38" s="552" t="str">
        <f>IF('Title Page'!$B$21="Example","", "By "&amp;'Title Page'!$A$20&amp;" "&amp;'Title Page'!$A$21&amp;", "&amp;'Title Page'!$A$24)</f>
        <v/>
      </c>
    </row>
    <row r="39" spans="2:4">
      <c r="B39" s="474" t="s">
        <v>274</v>
      </c>
    </row>
    <row r="40" spans="2:4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4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 x14ac:dyDescent="0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81" t="str">
        <f>'Title Page'!$A$5</f>
        <v>ASHRAE Standard 140-2014</v>
      </c>
      <c r="B1" s="481"/>
      <c r="C1" s="482"/>
      <c r="D1" s="482"/>
    </row>
    <row r="2" spans="1:4">
      <c r="A2" s="481" t="s">
        <v>792</v>
      </c>
      <c r="B2" s="481"/>
      <c r="C2" s="482"/>
      <c r="D2" s="482"/>
    </row>
    <row r="3" spans="1:4">
      <c r="A3" s="481" t="s">
        <v>279</v>
      </c>
      <c r="B3" s="481"/>
      <c r="C3" s="482"/>
      <c r="D3" s="482"/>
    </row>
    <row r="4" spans="1:4">
      <c r="A4" s="481" t="str">
        <f>'Title Page'!$A$10</f>
        <v>Section 5.3 - HVAC Equipment Performance Tests CE100-CE200</v>
      </c>
      <c r="B4" s="481"/>
      <c r="C4" s="482"/>
      <c r="D4" s="482"/>
    </row>
    <row r="6" spans="1:4">
      <c r="A6" s="515" t="s">
        <v>859</v>
      </c>
      <c r="B6" s="454"/>
      <c r="C6" s="454"/>
    </row>
    <row r="7" spans="1:4">
      <c r="A7" s="515" t="s">
        <v>860</v>
      </c>
      <c r="B7" s="454"/>
      <c r="C7" s="454"/>
    </row>
    <row r="8" spans="1:4">
      <c r="A8" s="515" t="s">
        <v>861</v>
      </c>
      <c r="B8" s="454"/>
      <c r="C8" s="454"/>
    </row>
    <row r="9" spans="1:4">
      <c r="A9" s="454"/>
      <c r="B9" s="454"/>
      <c r="C9" s="454"/>
    </row>
    <row r="10" spans="1:4">
      <c r="A10" s="515" t="s">
        <v>865</v>
      </c>
      <c r="B10" s="454"/>
      <c r="C10" s="454"/>
    </row>
    <row r="11" spans="1:4">
      <c r="A11" s="515" t="s">
        <v>864</v>
      </c>
      <c r="B11" s="454"/>
      <c r="C11" s="454"/>
    </row>
    <row r="12" spans="1:4">
      <c r="A12" s="454"/>
    </row>
    <row r="13" spans="1:4">
      <c r="A13" s="515" t="s">
        <v>863</v>
      </c>
    </row>
    <row r="14" spans="1:4">
      <c r="A14" s="515" t="s">
        <v>862</v>
      </c>
    </row>
    <row r="15" spans="1:4">
      <c r="A15" s="454"/>
    </row>
    <row r="16" spans="1:4">
      <c r="A16" s="515" t="s">
        <v>867</v>
      </c>
    </row>
    <row r="17" spans="1:4">
      <c r="A17" s="515" t="s">
        <v>866</v>
      </c>
    </row>
    <row r="18" spans="1:4">
      <c r="A18" s="454"/>
    </row>
    <row r="19" spans="1:4">
      <c r="A19" s="515" t="s">
        <v>793</v>
      </c>
    </row>
    <row r="20" spans="1:4">
      <c r="A20" s="454"/>
    </row>
    <row r="21" spans="1:4">
      <c r="A21" s="481" t="s">
        <v>278</v>
      </c>
      <c r="B21" s="481"/>
      <c r="C21" s="482"/>
      <c r="D21" s="482"/>
    </row>
    <row r="22" spans="1:4">
      <c r="A22" s="481" t="s">
        <v>812</v>
      </c>
      <c r="B22" s="481"/>
      <c r="C22" s="482"/>
      <c r="D22" s="482"/>
    </row>
    <row r="23" spans="1:4" ht="16" thickBot="1"/>
    <row r="24" spans="1:4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4" ht="16" thickTop="1">
      <c r="A35" s="454"/>
      <c r="B35" s="454"/>
      <c r="C35" s="454"/>
    </row>
    <row r="36" spans="1:4">
      <c r="A36" s="560" t="s">
        <v>856</v>
      </c>
      <c r="B36" s="454"/>
      <c r="C36" s="454"/>
    </row>
    <row r="37" spans="1:4">
      <c r="A37" s="480" t="s">
        <v>303</v>
      </c>
      <c r="B37" s="454"/>
      <c r="C37" s="454"/>
    </row>
    <row r="38" spans="1:4">
      <c r="A38" s="480" t="s">
        <v>304</v>
      </c>
      <c r="B38" s="454"/>
      <c r="C38" s="454"/>
    </row>
    <row r="39" spans="1:4">
      <c r="A39" s="480" t="s">
        <v>305</v>
      </c>
      <c r="B39" s="454"/>
      <c r="C39" s="454"/>
    </row>
    <row r="40" spans="1:4">
      <c r="A40" s="480" t="s">
        <v>306</v>
      </c>
      <c r="B40" s="454"/>
      <c r="C40" s="454"/>
    </row>
    <row r="41" spans="1:4">
      <c r="A41" s="480" t="s">
        <v>307</v>
      </c>
      <c r="B41" s="454"/>
      <c r="C41" s="454"/>
    </row>
    <row r="42" spans="1:4">
      <c r="A42" s="480" t="s">
        <v>308</v>
      </c>
      <c r="B42" s="454"/>
      <c r="C42" s="454"/>
    </row>
    <row r="43" spans="1:4">
      <c r="A43" s="480" t="s">
        <v>309</v>
      </c>
      <c r="B43" s="454"/>
      <c r="C43" s="454"/>
    </row>
    <row r="44" spans="1:4">
      <c r="A44" s="480" t="s">
        <v>310</v>
      </c>
      <c r="B44" s="454"/>
      <c r="C44" s="454"/>
    </row>
    <row r="45" spans="1:4">
      <c r="A45" s="480" t="s">
        <v>311</v>
      </c>
      <c r="B45" s="454"/>
      <c r="C45" s="454"/>
    </row>
    <row r="46" spans="1:4">
      <c r="A46" s="480" t="s">
        <v>315</v>
      </c>
      <c r="B46" s="454"/>
      <c r="C46" s="454"/>
    </row>
    <row r="47" spans="1:4">
      <c r="A47" s="454" t="s">
        <v>316</v>
      </c>
      <c r="B47" s="454"/>
      <c r="C47" s="454"/>
    </row>
    <row r="48" spans="1:4">
      <c r="A48" s="454"/>
      <c r="B48" s="454"/>
      <c r="C48" s="454"/>
    </row>
    <row r="49" spans="1:3">
      <c r="A49" s="454"/>
      <c r="B49" s="454"/>
      <c r="C49" s="454"/>
    </row>
    <row r="50" spans="1:3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1:6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1:6" ht="15" customHeight="1">
      <c r="B3" s="608" t="str">
        <f>'Title Page'!$B$38</f>
        <v/>
      </c>
      <c r="C3" s="608"/>
      <c r="D3" s="608"/>
      <c r="E3" s="608"/>
    </row>
    <row r="5" spans="1:6" ht="15" customHeight="1">
      <c r="B5" s="609" t="s">
        <v>800</v>
      </c>
      <c r="C5" s="609"/>
      <c r="D5" s="609"/>
      <c r="E5" s="609"/>
    </row>
    <row r="6" spans="1:6" ht="16" thickBot="1"/>
    <row r="7" spans="1:6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1:6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1:6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1:6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1:6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1:6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1:6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1:6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1:6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1:6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1:6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F34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6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6" ht="17.25" customHeight="1">
      <c r="A3" s="608" t="str">
        <f>'Title Page'!$B$38</f>
        <v/>
      </c>
      <c r="B3" s="608"/>
      <c r="C3" s="608"/>
      <c r="D3" s="608"/>
      <c r="E3" s="608"/>
    </row>
    <row r="5" spans="1:6" ht="17" thickBot="1">
      <c r="B5" s="610" t="s">
        <v>801</v>
      </c>
      <c r="C5" s="610"/>
      <c r="D5" s="610"/>
    </row>
    <row r="6" spans="1:6" ht="16" thickBot="1"/>
    <row r="7" spans="1:6" ht="17" thickTop="1" thickBot="1">
      <c r="B7" s="537" t="s">
        <v>709</v>
      </c>
      <c r="C7" s="538" t="s">
        <v>710</v>
      </c>
      <c r="D7" s="540" t="s">
        <v>701</v>
      </c>
    </row>
    <row r="8" spans="1:6" ht="16" thickTop="1">
      <c r="B8" s="543" t="s">
        <v>711</v>
      </c>
      <c r="C8" s="544" t="s">
        <v>712</v>
      </c>
      <c r="D8" s="545" t="s">
        <v>713</v>
      </c>
    </row>
    <row r="9" spans="1:6">
      <c r="B9" s="529" t="s">
        <v>714</v>
      </c>
      <c r="C9" s="530" t="s">
        <v>715</v>
      </c>
      <c r="D9" s="541" t="s">
        <v>716</v>
      </c>
    </row>
    <row r="10" spans="1:6">
      <c r="B10" s="529" t="s">
        <v>717</v>
      </c>
      <c r="C10" s="530" t="s">
        <v>718</v>
      </c>
      <c r="D10" s="541" t="s">
        <v>719</v>
      </c>
    </row>
    <row r="11" spans="1:6">
      <c r="B11" s="529" t="s">
        <v>720</v>
      </c>
      <c r="C11" s="530" t="s">
        <v>721</v>
      </c>
      <c r="D11" s="541" t="s">
        <v>722</v>
      </c>
    </row>
    <row r="12" spans="1:6">
      <c r="B12" s="529" t="s">
        <v>723</v>
      </c>
      <c r="C12" s="530" t="s">
        <v>724</v>
      </c>
      <c r="D12" s="541" t="s">
        <v>725</v>
      </c>
    </row>
    <row r="13" spans="1:6">
      <c r="B13" s="529" t="s">
        <v>726</v>
      </c>
      <c r="C13" s="530" t="s">
        <v>727</v>
      </c>
      <c r="D13" s="541" t="s">
        <v>728</v>
      </c>
    </row>
    <row r="14" spans="1:6">
      <c r="B14" s="529" t="s">
        <v>729</v>
      </c>
      <c r="C14" s="530" t="s">
        <v>730</v>
      </c>
      <c r="D14" s="541" t="s">
        <v>731</v>
      </c>
    </row>
    <row r="15" spans="1:6">
      <c r="B15" s="529" t="s">
        <v>732</v>
      </c>
      <c r="C15" s="530" t="s">
        <v>733</v>
      </c>
      <c r="D15" s="541" t="s">
        <v>734</v>
      </c>
    </row>
    <row r="16" spans="1:6">
      <c r="B16" s="529" t="s">
        <v>735</v>
      </c>
      <c r="C16" s="530" t="s">
        <v>736</v>
      </c>
      <c r="D16" s="541" t="s">
        <v>737</v>
      </c>
    </row>
    <row r="17" spans="2:4">
      <c r="B17" s="529" t="s">
        <v>738</v>
      </c>
      <c r="C17" s="530" t="s">
        <v>739</v>
      </c>
      <c r="D17" s="541" t="s">
        <v>740</v>
      </c>
    </row>
    <row r="18" spans="2:4">
      <c r="B18" s="529" t="s">
        <v>741</v>
      </c>
      <c r="C18" s="530" t="s">
        <v>742</v>
      </c>
      <c r="D18" s="541" t="s">
        <v>743</v>
      </c>
    </row>
    <row r="19" spans="2:4">
      <c r="B19" s="529" t="s">
        <v>744</v>
      </c>
      <c r="C19" s="530" t="s">
        <v>745</v>
      </c>
      <c r="D19" s="541" t="s">
        <v>746</v>
      </c>
    </row>
    <row r="20" spans="2:4">
      <c r="B20" s="529" t="s">
        <v>747</v>
      </c>
      <c r="C20" s="530" t="s">
        <v>748</v>
      </c>
      <c r="D20" s="541" t="s">
        <v>749</v>
      </c>
    </row>
    <row r="21" spans="2:4">
      <c r="B21" s="529" t="s">
        <v>750</v>
      </c>
      <c r="C21" s="530" t="s">
        <v>751</v>
      </c>
      <c r="D21" s="541" t="s">
        <v>752</v>
      </c>
    </row>
    <row r="22" spans="2:4">
      <c r="B22" s="529" t="s">
        <v>753</v>
      </c>
      <c r="C22" s="530" t="s">
        <v>754</v>
      </c>
      <c r="D22" s="541" t="s">
        <v>755</v>
      </c>
    </row>
    <row r="23" spans="2:4">
      <c r="B23" s="529" t="s">
        <v>756</v>
      </c>
      <c r="C23" s="530" t="s">
        <v>757</v>
      </c>
      <c r="D23" s="541" t="s">
        <v>758</v>
      </c>
    </row>
    <row r="24" spans="2:4">
      <c r="B24" s="529" t="s">
        <v>759</v>
      </c>
      <c r="C24" s="530" t="s">
        <v>760</v>
      </c>
      <c r="D24" s="541" t="s">
        <v>761</v>
      </c>
    </row>
    <row r="25" spans="2:4">
      <c r="B25" s="529" t="s">
        <v>762</v>
      </c>
      <c r="C25" s="530" t="s">
        <v>763</v>
      </c>
      <c r="D25" s="541" t="s">
        <v>764</v>
      </c>
    </row>
    <row r="26" spans="2:4">
      <c r="B26" s="529" t="s">
        <v>765</v>
      </c>
      <c r="C26" s="530" t="s">
        <v>766</v>
      </c>
      <c r="D26" s="541" t="s">
        <v>767</v>
      </c>
    </row>
    <row r="27" spans="2:4">
      <c r="B27" s="529" t="s">
        <v>768</v>
      </c>
      <c r="C27" s="530" t="s">
        <v>769</v>
      </c>
      <c r="D27" s="541" t="s">
        <v>770</v>
      </c>
    </row>
    <row r="28" spans="2:4">
      <c r="B28" s="529" t="s">
        <v>771</v>
      </c>
      <c r="C28" s="530" t="s">
        <v>772</v>
      </c>
      <c r="D28" s="541" t="s">
        <v>773</v>
      </c>
    </row>
    <row r="29" spans="2:4">
      <c r="B29" s="529" t="s">
        <v>774</v>
      </c>
      <c r="C29" s="530" t="s">
        <v>775</v>
      </c>
      <c r="D29" s="541" t="s">
        <v>776</v>
      </c>
    </row>
    <row r="30" spans="2:4">
      <c r="B30" s="529" t="s">
        <v>777</v>
      </c>
      <c r="C30" s="530" t="s">
        <v>778</v>
      </c>
      <c r="D30" s="541" t="s">
        <v>779</v>
      </c>
    </row>
    <row r="31" spans="2:4">
      <c r="B31" s="529" t="s">
        <v>780</v>
      </c>
      <c r="C31" s="530" t="s">
        <v>781</v>
      </c>
      <c r="D31" s="541" t="s">
        <v>782</v>
      </c>
    </row>
    <row r="32" spans="2:4">
      <c r="B32" s="529" t="s">
        <v>783</v>
      </c>
      <c r="C32" s="530" t="s">
        <v>784</v>
      </c>
      <c r="D32" s="541" t="s">
        <v>785</v>
      </c>
    </row>
    <row r="33" spans="2:4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" enableFormatConditionsCalculation="0">
    <pageSetUpPr fitToPage="1"/>
  </sheetPr>
  <dimension ref="A1:Q5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 t="str">
        <f>YourData!$J$5</f>
        <v>11/1/2016</v>
      </c>
    </row>
    <row r="9" spans="1:17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E+</v>
      </c>
    </row>
    <row r="10" spans="1:17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NREL</v>
      </c>
    </row>
    <row r="11" spans="1:17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 t="str">
        <f>YourData!$J$5</f>
        <v>11/1/2016</v>
      </c>
    </row>
    <row r="26" spans="1:17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E+</v>
      </c>
    </row>
    <row r="27" spans="1:17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NREL</v>
      </c>
    </row>
    <row r="28" spans="1:17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 t="str">
        <f>YourData!$J$5</f>
        <v>11/1/2016</v>
      </c>
    </row>
    <row r="43" spans="1:17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E+</v>
      </c>
    </row>
    <row r="44" spans="1:17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NREL</v>
      </c>
    </row>
    <row r="45" spans="1:17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 t="str">
        <f>YourData!$J$5</f>
        <v>11/1/2016</v>
      </c>
    </row>
    <row r="60" spans="1:17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E+</v>
      </c>
    </row>
    <row r="61" spans="1:17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NREL</v>
      </c>
    </row>
    <row r="62" spans="1:17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 enableFormatConditionsCalculation="0">
    <pageSetUpPr fitToPage="1"/>
  </sheetPr>
  <dimension ref="A1:Q483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 t="str">
        <f>YourData!$J$5</f>
        <v>11/1/2016</v>
      </c>
    </row>
    <row r="9" spans="1:17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E+</v>
      </c>
    </row>
    <row r="10" spans="1:17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NREL</v>
      </c>
    </row>
    <row r="11" spans="1:17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 t="str">
        <f>YourData!$J$5</f>
        <v>11/1/2016</v>
      </c>
    </row>
    <row r="26" spans="1:17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E+</v>
      </c>
    </row>
    <row r="27" spans="1:17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NREL</v>
      </c>
    </row>
    <row r="28" spans="1:17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</vt:vector>
  </HeadingPairs>
  <TitlesOfParts>
    <vt:vector size="57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2010-10-15T16:04:40Z</cp:lastPrinted>
  <dcterms:created xsi:type="dcterms:W3CDTF">2001-04-24T01:56:49Z</dcterms:created>
  <dcterms:modified xsi:type="dcterms:W3CDTF">2016-11-01T20:21:59Z</dcterms:modified>
</cp:coreProperties>
</file>