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0" yWindow="0" windowWidth="35740" windowHeight="27540" tabRatio="766" activeTab="13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<sst xmlns="http://schemas.openxmlformats.org/spreadsheetml/2006/main" count="9505" uniqueCount="1675">
  <si>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</si>
  <si>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</si>
  <si>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</si>
  <si>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</si>
  <si>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</si>
  <si>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</si>
  <si>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</si>
  <si>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</si>
  <si>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</si>
  <si>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</si>
  <si>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</si>
  <si>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</si>
  <si>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</si>
  <si>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</si>
  <si>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</si>
  <si>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</si>
  <si>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</si>
  <si>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</si>
  <si>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</si>
  <si>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</si>
  <si>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</si>
  <si>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</si>
  <si>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</si>
  <si>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</si>
  <si>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</si>
  <si>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</si>
  <si>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</si>
  <si>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</si>
  <si>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</si>
  <si>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</si>
  <si>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</si>
  <si>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</si>
  <si>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</si>
  <si>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</si>
  <si>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</si>
  <si>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</si>
  <si>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</si>
  <si>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</si>
  <si>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</si>
  <si>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</si>
  <si>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</si>
  <si>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</si>
  <si>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</si>
  <si>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</si>
  <si>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</si>
  <si>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</si>
  <si>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</si>
  <si>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</si>
  <si>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</si>
  <si>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</si>
  <si>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</si>
  <si>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</si>
  <si>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</si>
  <si>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</si>
  <si>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</si>
  <si>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</si>
  <si>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</si>
  <si>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</si>
  <si>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</si>
  <si>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</si>
  <si>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</si>
  <si>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</si>
  <si>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</si>
  <si>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</si>
  <si>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</si>
  <si>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</si>
  <si>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</si>
  <si>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</si>
  <si>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</si>
  <si>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</si>
  <si>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</si>
  <si>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</si>
  <si>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</si>
  <si>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</si>
  <si>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</si>
  <si>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</si>
  <si>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</si>
  <si>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</si>
  <si>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</si>
  <si>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</si>
  <si>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</si>
  <si>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</si>
  <si>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</si>
  <si>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</si>
  <si>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</si>
  <si>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</si>
  <si>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</si>
  <si>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</si>
  <si>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</si>
  <si>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</si>
  <si>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</si>
  <si>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</si>
  <si>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</si>
  <si>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</si>
  <si>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</si>
  <si>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</si>
  <si>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</si>
  <si>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</si>
  <si>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</si>
  <si>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</si>
  <si>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</si>
  <si>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</si>
  <si>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</si>
  <si>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</si>
  <si>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</si>
  <si>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</si>
  <si>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</si>
  <si>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</si>
  <si>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</si>
  <si>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</si>
  <si>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</si>
  <si>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</si>
  <si>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</si>
  <si>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</si>
  <si>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</si>
  <si>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</si>
  <si>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</si>
  <si>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</si>
  <si>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</si>
  <si>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</si>
  <si>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</si>
  <si>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</si>
  <si>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</si>
  <si>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</si>
  <si>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</si>
  <si>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</si>
  <si>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</si>
  <si>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</si>
  <si>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</si>
  <si>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</si>
  <si>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</si>
  <si>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</si>
  <si>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</si>
  <si>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</si>
  <si>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</si>
  <si>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</si>
  <si>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</si>
  <si>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</si>
  <si>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</si>
  <si>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</si>
  <si>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</si>
  <si>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</si>
  <si>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</si>
  <si>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</si>
  <si>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</si>
  <si>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</si>
  <si>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</si>
  <si>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</si>
  <si>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</si>
  <si>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</si>
  <si>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</si>
  <si>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</si>
  <si>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</si>
  <si>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</si>
  <si>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</si>
  <si>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</si>
  <si>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</si>
  <si>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</si>
  <si>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</si>
  <si>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</si>
  <si>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</si>
  <si>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</si>
  <si>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</si>
  <si>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</si>
  <si>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</si>
  <si>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</si>
  <si>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</si>
  <si>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</si>
  <si>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</si>
  <si>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</si>
  <si>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</si>
  <si>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</si>
  <si>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</si>
  <si>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</si>
  <si>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</si>
  <si>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</si>
  <si>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</si>
  <si>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</si>
  <si>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</si>
  <si>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</si>
  <si>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</si>
  <si>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</si>
  <si>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</si>
  <si>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</si>
  <si>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</si>
  <si>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</si>
  <si>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</si>
  <si>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</si>
  <si>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</si>
  <si>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</si>
  <si>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</si>
  <si>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</si>
  <si>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</si>
  <si>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</si>
  <si>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</si>
  <si>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</si>
  <si>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</si>
  <si>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</si>
  <si>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</si>
  <si>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</si>
  <si>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</si>
  <si>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</si>
  <si>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</si>
  <si>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</si>
  <si>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</si>
  <si>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</si>
  <si>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</si>
  <si>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</si>
  <si>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</si>
  <si>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</si>
  <si>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</si>
  <si>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</si>
  <si>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</si>
  <si>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</si>
  <si>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</si>
  <si>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</si>
  <si>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</si>
  <si>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</si>
  <si>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</si>
  <si>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</si>
  <si>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</si>
  <si>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</si>
  <si>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</si>
  <si>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</si>
  <si>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</si>
  <si>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</si>
  <si>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</si>
  <si>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</si>
  <si>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</si>
  <si>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</si>
  <si>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</si>
  <si>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</si>
  <si>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</si>
  <si>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</si>
  <si>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</si>
  <si>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</si>
  <si>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</si>
  <si>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</si>
  <si>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</si>
  <si>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</si>
  <si>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</si>
  <si>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</si>
  <si>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</si>
  <si>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</si>
  <si>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</si>
  <si>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</si>
  <si>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</si>
  <si>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</si>
  <si>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</si>
  <si>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</si>
  <si>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</si>
  <si>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</si>
  <si>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</si>
  <si>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</si>
  <si>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</si>
  <si>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</si>
  <si>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</si>
  <si>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</si>
  <si>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</si>
  <si>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</si>
  <si>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</si>
  <si>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</si>
  <si>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</si>
  <si>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</si>
  <si>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</si>
  <si>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</si>
  <si>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</si>
  <si>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</si>
  <si>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</si>
  <si>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</si>
  <si>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</si>
  <si>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</si>
  <si>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</si>
  <si>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</si>
  <si>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</si>
  <si>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</si>
  <si>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</si>
  <si>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</si>
  <si>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</si>
  <si>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</si>
  <si>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</si>
  <si>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</si>
  <si>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</si>
  <si>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</si>
  <si>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</si>
  <si>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</si>
  <si>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</si>
  <si>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</si>
  <si>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</si>
  <si>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</si>
  <si>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</si>
  <si>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</si>
  <si>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</si>
  <si>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</si>
  <si>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</si>
  <si>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</si>
  <si>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</si>
  <si>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</si>
  <si>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</si>
  <si>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</si>
  <si>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</si>
  <si>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</si>
  <si>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</si>
  <si>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</si>
  <si>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</si>
  <si>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</si>
  <si>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</si>
  <si>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</si>
  <si>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</si>
  <si>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</si>
  <si>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</si>
  <si>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</si>
  <si>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</si>
  <si>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</si>
  <si>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</si>
  <si>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</si>
  <si>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</si>
  <si>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</si>
  <si>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</si>
  <si>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</si>
  <si>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</si>
  <si>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</si>
  <si>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</si>
  <si>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</si>
  <si>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</si>
  <si>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</si>
  <si>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</si>
  <si>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</si>
  <si>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</si>
  <si>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</si>
  <si>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</si>
  <si>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</si>
  <si>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</si>
  <si>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</si>
  <si>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</si>
  <si>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</si>
  <si>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</si>
  <si>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</si>
  <si>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</si>
  <si>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</si>
  <si>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</si>
  <si>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</si>
  <si>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</si>
  <si>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</si>
  <si>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</si>
  <si>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</si>
  <si>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</si>
  <si>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</si>
  <si>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</si>
  <si>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</si>
  <si>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</si>
  <si>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</si>
  <si>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</si>
  <si>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</si>
  <si>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</si>
  <si>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</si>
  <si>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</si>
  <si>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</si>
  <si>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</si>
  <si>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</si>
  <si>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</si>
  <si>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</si>
  <si>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</si>
  <si>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</si>
  <si>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</si>
  <si>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</si>
  <si>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</si>
  <si>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</si>
  <si>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</si>
  <si>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</si>
  <si>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</si>
  <si>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</si>
  <si>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</si>
  <si>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</si>
  <si>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</si>
  <si>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</si>
  <si>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</si>
  <si>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</si>
  <si>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</si>
  <si>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</si>
  <si>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</si>
  <si>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</si>
  <si>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</si>
  <si>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</si>
  <si>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</si>
  <si>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</si>
  <si>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</si>
  <si>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</si>
  <si>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</si>
  <si>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</si>
  <si>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</si>
  <si>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</si>
  <si>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</si>
  <si>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</si>
  <si>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</si>
  <si>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</si>
  <si>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</si>
  <si>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</si>
  <si>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</si>
  <si>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</si>
  <si>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</si>
  <si>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</si>
  <si>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</si>
  <si>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</si>
  <si>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</si>
  <si>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</si>
  <si>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</si>
  <si>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</si>
  <si>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</si>
  <si>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</si>
  <si>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</si>
  <si>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</si>
  <si>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</si>
  <si>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</si>
  <si>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</si>
  <si>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</si>
  <si>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</si>
  <si>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</si>
  <si>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</si>
  <si>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</si>
  <si>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</si>
  <si>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</si>
  <si>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</si>
  <si>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</si>
  <si>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</si>
  <si>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</si>
  <si>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</si>
  <si>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</si>
  <si>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</si>
  <si>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</si>
  <si>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</si>
  <si>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</si>
  <si>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</si>
  <si>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</si>
  <si>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</si>
  <si>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</si>
  <si>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</si>
  <si>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</si>
  <si>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</si>
  <si>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</si>
  <si>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</si>
  <si>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</si>
  <si>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</si>
  <si>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</si>
  <si>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</si>
  <si>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</si>
  <si>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</si>
  <si>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</si>
  <si>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</si>
  <si>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</si>
  <si>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</si>
  <si>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</si>
  <si>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</si>
  <si>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</si>
  <si>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</si>
  <si>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</si>
  <si>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</si>
  <si>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</si>
  <si>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</si>
  <si>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</si>
  <si>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</si>
  <si>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</si>
  <si>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</si>
  <si>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</si>
  <si>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</si>
  <si>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</si>
  <si>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</si>
  <si>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</si>
  <si>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</si>
  <si>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</si>
  <si>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</si>
  <si>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</si>
  <si>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</si>
  <si>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</si>
  <si>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</si>
  <si>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</si>
  <si>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</si>
  <si>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</si>
  <si>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</si>
  <si>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</si>
  <si>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</si>
  <si>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</si>
  <si>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</si>
  <si>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</si>
  <si>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</si>
  <si>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</si>
  <si>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</si>
  <si>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</si>
  <si>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</si>
  <si>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</si>
  <si>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</si>
  <si>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</si>
  <si>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</si>
  <si>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</si>
  <si>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</si>
  <si>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</si>
  <si>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</si>
  <si>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</si>
  <si>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</si>
  <si>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</si>
  <si>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</si>
  <si>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</si>
  <si>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</si>
  <si>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</si>
  <si>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</si>
  <si>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</si>
  <si>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</si>
  <si>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</si>
  <si>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</si>
  <si>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</si>
  <si>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</si>
  <si>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</si>
  <si>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</si>
  <si>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</si>
  <si>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</si>
  <si>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</si>
  <si>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</si>
  <si>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</si>
  <si>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</si>
  <si>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</si>
  <si>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</si>
  <si>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</si>
  <si>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</si>
  <si>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</si>
  <si>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</si>
  <si>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</si>
  <si>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</si>
  <si>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</si>
  <si>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</si>
  <si>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</si>
  <si>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</si>
  <si>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</si>
  <si>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</si>
  <si>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</si>
  <si>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</si>
  <si>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</si>
  <si>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</si>
  <si>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</si>
  <si>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</si>
  <si>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</si>
  <si>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</si>
  <si>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</si>
  <si>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</si>
  <si>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</si>
  <si>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</si>
  <si>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</si>
  <si>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</si>
  <si>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</si>
  <si>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</si>
  <si>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</si>
  <si>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</si>
  <si>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</si>
  <si>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</si>
  <si>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</si>
  <si>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</si>
  <si>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</si>
  <si>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</si>
  <si>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</si>
  <si>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</si>
  <si>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</si>
  <si>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</si>
  <si>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</si>
  <si>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</si>
  <si>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</si>
  <si>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</si>
  <si>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</si>
  <si>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</si>
  <si>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</si>
  <si>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</si>
  <si>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</si>
  <si>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</si>
  <si>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</si>
  <si>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</si>
  <si>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</si>
  <si>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</si>
  <si>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</si>
  <si>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</si>
  <si>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</si>
  <si>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</si>
  <si>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</si>
  <si>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</si>
  <si>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</si>
  <si>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</si>
  <si>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</si>
  <si>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</si>
  <si>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</si>
  <si>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</si>
  <si>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</si>
  <si>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</si>
  <si>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</si>
  <si>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</si>
  <si>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</si>
  <si>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</si>
  <si>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</si>
  <si>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</si>
  <si>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</si>
  <si>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</si>
  <si>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</si>
  <si>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</si>
  <si>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</si>
  <si>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</si>
  <si>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</si>
  <si>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</si>
  <si>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</si>
  <si>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</si>
  <si>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</si>
  <si>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</si>
  <si>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</si>
  <si>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</si>
  <si>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</si>
  <si>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</si>
  <si>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</si>
  <si>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</si>
  <si>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</si>
  <si>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</si>
  <si>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</si>
  <si>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</si>
  <si>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</si>
  <si>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</si>
  <si>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</si>
  <si>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</si>
  <si>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</si>
  <si>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</si>
  <si>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</si>
  <si>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</si>
  <si>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</si>
  <si>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</si>
  <si>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</si>
  <si>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</si>
  <si>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</si>
  <si>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</si>
  <si>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</si>
  <si>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</si>
  <si>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</si>
  <si>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</si>
  <si>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</si>
  <si>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</si>
  <si>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</si>
  <si>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</si>
  <si>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</si>
  <si>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</si>
  <si>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</si>
  <si>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</si>
  <si>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</si>
  <si>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</si>
  <si>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</si>
  <si>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</si>
  <si>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</si>
  <si>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</si>
  <si>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</si>
  <si>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</si>
  <si>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</si>
  <si>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</si>
  <si>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</si>
  <si>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</si>
  <si>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</si>
  <si>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</si>
  <si>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</si>
  <si>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</si>
  <si>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</si>
  <si>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</si>
  <si>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</si>
  <si>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</si>
  <si>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</si>
  <si>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</si>
  <si>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</si>
  <si>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</si>
  <si>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</si>
  <si>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</si>
  <si>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</si>
  <si>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</si>
  <si>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</si>
  <si>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</si>
  <si>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</si>
  <si>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</si>
  <si>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</si>
  <si>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</si>
  <si>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</si>
  <si>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</si>
  <si>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</si>
  <si>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</si>
  <si>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</si>
  <si>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</si>
  <si>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</si>
  <si>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</si>
  <si>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</si>
  <si>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</si>
  <si>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</si>
  <si>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</si>
  <si>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</si>
  <si>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</si>
  <si>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</si>
  <si>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</si>
  <si>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</si>
  <si>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</si>
  <si>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</si>
  <si>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</si>
  <si>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</si>
  <si>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</si>
  <si>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</si>
  <si>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</si>
  <si>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</si>
  <si>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</si>
  <si>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</si>
  <si>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</si>
  <si>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</si>
  <si>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</si>
  <si>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</si>
  <si>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</si>
  <si>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</si>
  <si>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</si>
  <si>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</si>
  <si>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</si>
  <si>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</si>
  <si>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</si>
  <si>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</si>
  <si>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</si>
  <si>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</si>
  <si>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</si>
  <si>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</si>
  <si>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</si>
  <si>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</si>
  <si>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</si>
  <si>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</si>
  <si>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</si>
  <si>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</si>
  <si>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</si>
  <si>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</si>
  <si>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</si>
  <si>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</si>
  <si>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</si>
  <si>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</si>
  <si>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</si>
  <si>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</si>
  <si>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</si>
  <si>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</si>
  <si>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</si>
  <si>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</si>
  <si>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</si>
  <si>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</si>
  <si>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</si>
  <si>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</si>
  <si>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</si>
  <si>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</si>
  <si>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</si>
  <si>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</si>
  <si>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</si>
  <si>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</si>
  <si>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</si>
  <si>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</si>
  <si>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</si>
  <si>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</si>
  <si>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</si>
  <si>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</si>
  <si>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</si>
  <si>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</si>
  <si>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</si>
  <si>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</si>
  <si>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</si>
  <si>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</si>
  <si>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</si>
  <si>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</si>
  <si>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</si>
  <si>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</si>
  <si>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</si>
  <si>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</si>
  <si>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</si>
  <si>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</si>
  <si>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</si>
  <si>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</si>
  <si>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</si>
  <si>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</si>
  <si>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</si>
  <si>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</si>
  <si>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</si>
  <si>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</si>
  <si>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</si>
  <si>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</si>
  <si>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</si>
  <si>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</si>
  <si>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</si>
  <si>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</si>
  <si>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</si>
  <si>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</si>
  <si>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</si>
  <si>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</si>
  <si>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</si>
  <si>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</si>
  <si>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</si>
  <si>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</si>
  <si>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</si>
  <si>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</si>
  <si>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</si>
  <si>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</si>
  <si>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</si>
  <si>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</si>
  <si>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</si>
  <si>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</si>
  <si>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</si>
  <si>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</si>
  <si>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</si>
  <si>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</si>
  <si>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</si>
  <si>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</si>
  <si>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</si>
  <si>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</si>
  <si>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</si>
  <si>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</si>
  <si>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</si>
  <si>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</si>
  <si>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</si>
  <si>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</si>
  <si>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</si>
  <si>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</si>
  <si>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</si>
  <si>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</si>
  <si>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</si>
  <si>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</si>
  <si>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</si>
  <si>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</si>
  <si>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</si>
  <si>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</si>
  <si>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</si>
  <si>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</si>
  <si>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</si>
  <si>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</si>
  <si>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</si>
  <si>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</si>
  <si>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</si>
  <si>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</si>
  <si>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</si>
  <si>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</si>
  <si>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</si>
  <si>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</si>
  <si>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</si>
  <si>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</si>
  <si>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</si>
  <si>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</si>
  <si>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</si>
  <si>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</si>
  <si>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</si>
  <si>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</si>
  <si>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</si>
  <si>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</si>
  <si>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</si>
  <si>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</si>
  <si>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</si>
  <si>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</si>
  <si>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</si>
  <si>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</si>
  <si>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</si>
  <si>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</si>
  <si>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</si>
  <si>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</si>
  <si>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</si>
  <si>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</si>
  <si>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</si>
  <si>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</si>
  <si>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</si>
  <si>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</si>
  <si>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</si>
  <si>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</si>
  <si>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</si>
  <si>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</si>
  <si>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</si>
  <si>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</si>
  <si>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</si>
  <si>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</si>
  <si>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</si>
  <si>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</si>
  <si>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</si>
  <si>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</si>
  <si>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</si>
  <si>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</si>
  <si>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</si>
  <si>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</si>
  <si>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</si>
  <si>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</si>
  <si>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</si>
  <si>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</si>
  <si>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</si>
  <si>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</si>
  <si>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</si>
  <si>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</si>
  <si>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</si>
  <si>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</si>
  <si>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</si>
  <si>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</si>
  <si>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</si>
  <si>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</si>
  <si>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</si>
  <si>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</si>
  <si>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</si>
  <si>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</si>
  <si>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</si>
  <si>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</si>
  <si>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</si>
  <si>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</si>
  <si>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</si>
  <si>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</si>
  <si>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</si>
  <si>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</si>
  <si>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</si>
  <si>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</si>
  <si>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</si>
  <si>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</si>
  <si>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</si>
  <si>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</si>
  <si>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</si>
  <si>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</si>
  <si>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</si>
  <si>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</si>
  <si>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</si>
  <si>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</si>
  <si>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</si>
  <si>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</si>
  <si>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</si>
  <si>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</si>
  <si>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</si>
  <si>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</si>
  <si>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</si>
  <si>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</si>
  <si>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</si>
  <si>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</si>
  <si>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</si>
  <si>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</si>
  <si>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</si>
  <si>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</si>
  <si>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</si>
  <si>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</si>
  <si>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</si>
  <si>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</si>
  <si>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</si>
  <si>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</si>
  <si>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</si>
  <si>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</si>
  <si>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</si>
  <si>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</si>
  <si>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</si>
  <si>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</si>
  <si>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</si>
  <si>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</si>
  <si>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</si>
  <si>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</si>
  <si>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</si>
  <si>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</si>
  <si>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</si>
  <si>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</si>
  <si>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</si>
  <si>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</si>
  <si>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</si>
  <si>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</si>
  <si>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</si>
  <si>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</si>
  <si>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</si>
  <si>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</si>
  <si>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</si>
  <si>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</si>
  <si>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</si>
  <si>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</si>
  <si>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</si>
  <si>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</si>
  <si>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</si>
  <si>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</si>
  <si>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</si>
  <si>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</si>
  <si>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</si>
  <si>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</si>
  <si>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</si>
  <si>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</si>
  <si>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</si>
  <si>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</si>
  <si>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</si>
  <si>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</si>
  <si>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</si>
  <si>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</si>
  <si>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</si>
  <si>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</si>
  <si>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</si>
  <si>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</si>
  <si>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</si>
  <si>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</si>
  <si>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</si>
  <si>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</si>
  <si>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</si>
  <si>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</si>
  <si>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</si>
  <si>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</si>
  <si>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</si>
  <si>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</si>
  <si>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</si>
  <si>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</si>
  <si>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</si>
  <si>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</si>
  <si>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</si>
  <si>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</si>
  <si>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</si>
  <si>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</si>
  <si>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</si>
  <si>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</si>
  <si>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</si>
  <si>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</si>
  <si>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</si>
  <si>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</si>
  <si>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</si>
  <si>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</si>
  <si>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</si>
  <si>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</si>
  <si>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</si>
  <si>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</si>
  <si>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</si>
  <si>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</si>
  <si>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</si>
  <si>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</si>
  <si>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</si>
  <si>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</si>
  <si>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</si>
  <si>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</si>
  <si>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</si>
  <si>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</si>
  <si>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</si>
  <si>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</si>
  <si>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</si>
  <si>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</si>
  <si>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</si>
  <si>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</si>
  <si>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</si>
  <si>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</si>
  <si>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</si>
  <si>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</si>
  <si>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</si>
  <si>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</si>
  <si>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</si>
  <si>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</si>
  <si>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</si>
  <si>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</si>
  <si>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</si>
  <si>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</si>
  <si>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</si>
  <si>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</si>
  <si>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</si>
  <si>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</si>
  <si>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</si>
  <si>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</si>
  <si>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</si>
  <si>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</si>
  <si>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</si>
  <si>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</si>
  <si>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</si>
  <si>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</si>
  <si>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</si>
  <si>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</si>
  <si>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</si>
  <si>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</si>
  <si>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</si>
  <si>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</si>
  <si>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</si>
  <si>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</si>
  <si>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</si>
  <si>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</si>
  <si>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</si>
  <si>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</si>
  <si>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</si>
  <si>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</si>
  <si>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</si>
  <si>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</si>
  <si>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</si>
  <si>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</si>
  <si>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</si>
  <si>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</si>
  <si>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</si>
  <si>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</si>
  <si>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</si>
  <si>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</si>
  <si>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</si>
  <si>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</si>
  <si>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</si>
  <si>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</si>
  <si>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</si>
  <si>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</si>
  <si>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</si>
  <si>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</si>
  <si>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</si>
  <si>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</si>
  <si>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</si>
  <si>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</si>
  <si>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</si>
  <si>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</si>
  <si>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</si>
  <si>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</si>
  <si>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</si>
  <si>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</si>
  <si>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</si>
  <si>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</si>
  <si>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</si>
  <si>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</si>
  <si>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</si>
  <si>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</si>
  <si>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</si>
  <si>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</si>
  <si>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</si>
  <si>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</si>
  <si>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</si>
  <si>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</si>
  <si>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</si>
  <si>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</si>
  <si>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</si>
  <si>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</si>
  <si>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</si>
  <si>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</si>
  <si>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</si>
  <si>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</si>
  <si>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</si>
  <si>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</si>
  <si>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</si>
  <si>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</si>
  <si>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</si>
  <si>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</si>
  <si>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</si>
  <si>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</si>
  <si>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</si>
  <si>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</si>
  <si>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</si>
  <si>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</si>
  <si>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</si>
  <si>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</si>
  <si>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</si>
  <si>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</si>
  <si>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</si>
  <si>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</si>
  <si>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</si>
  <si>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</si>
  <si>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</si>
  <si>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</si>
  <si>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</si>
  <si>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</si>
  <si>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</si>
  <si>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</si>
  <si>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</si>
  <si>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</si>
  <si>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</si>
  <si>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</si>
  <si>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</si>
  <si>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</si>
  <si>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</si>
  <si>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</si>
  <si>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</si>
  <si>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</si>
  <si>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</si>
  <si>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</si>
  <si>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</si>
  <si>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</si>
  <si>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</si>
  <si>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</si>
  <si>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</si>
  <si>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</si>
  <si>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</si>
  <si>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</si>
  <si>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</si>
  <si>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</si>
  <si>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</si>
  <si>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</si>
  <si>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</si>
  <si>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</si>
  <si>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</si>
  <si>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</si>
  <si>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</si>
  <si>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</si>
  <si>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</si>
  <si>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</si>
  <si>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</si>
  <si>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</si>
  <si>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</si>
  <si>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</si>
  <si>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</si>
  <si>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</si>
  <si>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</si>
  <si>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</si>
  <si>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</si>
  <si>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</si>
  <si>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</si>
  <si>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</si>
  <si>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</si>
  <si>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</si>
  <si>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</si>
  <si>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</si>
  <si>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</si>
  <si>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</si>
  <si>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</si>
  <si>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</si>
  <si>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</si>
  <si>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</si>
  <si>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</si>
  <si>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</si>
  <si>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</si>
  <si>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</si>
  <si>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</si>
  <si>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</si>
  <si>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</si>
  <si>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</si>
  <si>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</si>
  <si>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</si>
  <si>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</si>
  <si>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</si>
  <si>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</si>
  <si>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</si>
  <si>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</si>
  <si>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</si>
  <si>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</si>
  <si>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</si>
  <si>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</si>
  <si>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</si>
  <si>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</si>
  <si>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</si>
  <si>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</si>
  <si>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</si>
  <si>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</si>
  <si>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</si>
  <si>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</si>
  <si>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</si>
  <si>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</si>
  <si>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</si>
  <si>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</si>
  <si>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</si>
  <si>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</si>
  <si>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</si>
  <si>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</si>
  <si>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</si>
  <si>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</si>
  <si>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</si>
  <si>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</si>
  <si>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</si>
  <si>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</si>
  <si>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</si>
  <si>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</si>
  <si>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</si>
  <si>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</si>
  <si>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</si>
  <si>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</si>
  <si>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</si>
  <si>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</si>
  <si>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</si>
  <si>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</si>
  <si>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</si>
  <si>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</si>
  <si>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</si>
  <si>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</si>
  <si>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</si>
  <si>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</si>
  <si>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</si>
  <si>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</si>
  <si>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</si>
  <si>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</si>
  <si>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</si>
  <si>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</si>
  <si>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</si>
  <si>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</si>
  <si>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</si>
  <si>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</si>
  <si>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</si>
  <si>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</si>
  <si>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</si>
  <si>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</si>
  <si>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</si>
  <si>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</si>
  <si>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</si>
  <si>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</si>
  <si>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</si>
  <si>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</si>
  <si>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</si>
  <si>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</si>
  <si>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</si>
  <si>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</si>
  <si>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</si>
  <si>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</si>
  <si>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</si>
  <si>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</si>
  <si>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</si>
  <si>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</si>
  <si>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</si>
  <si>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</si>
  <si>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</si>
  <si>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</si>
  <si>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</si>
  <si>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</si>
  <si>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</si>
  <si>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</si>
  <si>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</si>
  <si>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</si>
  <si>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</si>
  <si>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</si>
  <si>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</si>
  <si>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</si>
  <si>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</si>
  <si>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</si>
  <si>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</si>
  <si>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</si>
  <si>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</si>
  <si>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</si>
  <si>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</si>
  <si>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</si>
  <si>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</si>
  <si>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</si>
  <si>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</si>
  <si>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</si>
  <si>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</si>
  <si>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</si>
  <si>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</si>
  <si>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</si>
  <si>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</si>
  <si>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</si>
  <si>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</si>
  <si>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</si>
  <si>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</si>
  <si>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</si>
  <si>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</si>
  <si>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</si>
  <si>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</si>
  <si>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</si>
  <si>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</si>
  <si>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</si>
  <si>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</si>
  <si>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</si>
  <si>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</si>
  <si>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</si>
  <si>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</si>
  <si>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</si>
  <si>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</si>
  <si>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</si>
  <si>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</si>
  <si>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</si>
  <si>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</si>
  <si>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</si>
  <si>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</si>
  <si>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</si>
  <si>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</si>
  <si>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</si>
  <si>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</si>
  <si>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</si>
  <si>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</si>
  <si>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</si>
  <si>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</si>
  <si>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</si>
  <si>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</si>
  <si>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</si>
  <si>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</si>
  <si>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</si>
  <si>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</si>
  <si>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</si>
  <si>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</si>
  <si>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</si>
  <si>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</si>
  <si>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</si>
  <si>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</si>
  <si>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</si>
  <si>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</si>
  <si>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</si>
  <si>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</si>
  <si>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</si>
  <si>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</si>
  <si>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</si>
  <si>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</si>
  <si>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</si>
  <si>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</si>
  <si>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</si>
  <si>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</si>
  <si>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</si>
  <si>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</si>
  <si>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</si>
  <si>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</si>
  <si>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</si>
  <si>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</si>
  <si>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</si>
  <si>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</si>
  <si>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</si>
  <si>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</si>
  <si>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</si>
  <si>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</si>
  <si>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</si>
  <si>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</si>
  <si>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</si>
  <si>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</si>
  <si>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</si>
  <si>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</si>
  <si>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</si>
  <si>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</si>
  <si>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</si>
  <si>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</si>
  <si>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</si>
  <si>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</si>
  <si>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</si>
  <si>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</si>
  <si>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</si>
  <si>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</si>
  <si>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</si>
  <si>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</si>
  <si>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</si>
  <si>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</si>
  <si>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</si>
  <si>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</si>
  <si>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</si>
  <si>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</si>
  <si>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</si>
  <si>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</si>
  <si>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</si>
  <si>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</si>
  <si>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</si>
  <si>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</si>
  <si>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</si>
  <si>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</si>
  <si>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</si>
  <si>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</si>
  <si>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</si>
  <si>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</si>
  <si>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</si>
  <si>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</si>
  <si>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</si>
  <si>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</si>
  <si>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</si>
  <si>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</si>
  <si>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</si>
  <si>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</si>
  <si>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</si>
  <si>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</si>
  <si>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</si>
  <si>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</si>
  <si>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</si>
  <si>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</si>
  <si>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</si>
  <si>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</si>
  <si>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</si>
  <si>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</si>
  <si>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</si>
  <si>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</si>
  <si>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</si>
  <si>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</si>
  <si>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</si>
  <si>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</si>
  <si>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</si>
  <si>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</si>
  <si>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</si>
  <si>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</si>
  <si>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</si>
  <si>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</si>
  <si>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</si>
  <si>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</si>
  <si>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</si>
  <si>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</si>
  <si>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</si>
  <si>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</si>
  <si>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</si>
  <si>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</si>
  <si>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</si>
  <si>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</si>
  <si>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</si>
  <si>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</si>
  <si>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</si>
  <si>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</si>
  <si>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</si>
  <si>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</si>
  <si>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</si>
  <si>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</si>
  <si>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</si>
  <si>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</si>
  <si>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</si>
  <si>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</si>
  <si>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</si>
  <si>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</si>
  <si>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</si>
  <si>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</si>
  <si>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</si>
  <si>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</si>
  <si>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</si>
  <si>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</si>
  <si>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</si>
  <si>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</si>
  <si>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</si>
  <si>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</si>
  <si>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</si>
  <si>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</si>
  <si>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</si>
  <si>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</si>
  <si>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</si>
  <si>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</si>
  <si>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</si>
  <si>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</si>
  <si>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</si>
  <si>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</si>
  <si>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</si>
  <si>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</si>
  <si>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</si>
  <si>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</si>
  <si>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</si>
  <si>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</si>
  <si>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</si>
  <si>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</si>
  <si>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</si>
  <si>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</si>
  <si>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</si>
  <si>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</si>
  <si>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</si>
  <si>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</si>
  <si>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</si>
  <si>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</si>
  <si>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</si>
  <si>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</si>
  <si>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</si>
  <si>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</si>
  <si>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</si>
  <si>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</si>
  <si>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</si>
  <si>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</si>
  <si>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</si>
  <si>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</si>
  <si>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</si>
  <si>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</si>
  <si>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</si>
  <si>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</si>
  <si>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</si>
  <si>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</si>
  <si>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</si>
  <si>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</si>
  <si>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</si>
  <si>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</si>
  <si>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</si>
  <si>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</si>
  <si>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</si>
  <si>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</si>
  <si>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</si>
  <si>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</si>
  <si>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</si>
  <si>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</si>
  <si>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</si>
  <si>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</si>
  <si>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</si>
  <si>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</si>
  <si>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</si>
  <si>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</si>
  <si>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</si>
  <si>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</si>
  <si>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</si>
  <si>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</si>
  <si>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</si>
  <si>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</si>
  <si>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</si>
  <si>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</si>
  <si>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</si>
  <si>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</si>
  <si>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</si>
  <si>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</si>
  <si>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</si>
  <si>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</si>
  <si>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</si>
  <si>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</si>
  <si>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</si>
  <si>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</si>
  <si>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</si>
  <si>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</si>
  <si>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</si>
  <si>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</si>
  <si>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</si>
  <si>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</si>
  <si>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</si>
  <si>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</si>
  <si>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</si>
  <si>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</si>
  <si>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</si>
  <si>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</si>
  <si>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</si>
  <si>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</si>
  <si>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</si>
  <si>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</si>
  <si>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</si>
  <si>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</si>
  <si>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</si>
  <si>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</si>
  <si>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</si>
  <si>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</si>
  <si>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</si>
  <si>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</si>
  <si>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</si>
  <si>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</si>
  <si>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</si>
  <si>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</si>
  <si>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</si>
  <si>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</si>
  <si>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</si>
  <si>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</si>
  <si>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</si>
  <si>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</si>
  <si>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</si>
  <si>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</si>
  <si>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</si>
  <si>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</si>
  <si>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</si>
  <si>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</si>
  <si>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</si>
  <si>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</si>
  <si>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</si>
  <si>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</si>
  <si>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</si>
  <si>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</si>
  <si>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</si>
  <si>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</si>
  <si>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</si>
  <si>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</si>
  <si>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</si>
  <si>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</si>
  <si>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</si>
  <si>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</si>
  <si>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</si>
  <si>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</si>
  <si>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</si>
  <si>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</si>
  <si>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</si>
  <si>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</si>
  <si>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</si>
  <si>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</si>
  <si>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</si>
  <si>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</si>
  <si>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</si>
  <si>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</si>
  <si>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</si>
  <si>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</si>
  <si>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</si>
  <si>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</si>
  <si>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</si>
  <si>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</si>
  <si>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</si>
  <si>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</si>
  <si>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</si>
  <si>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</si>
  <si>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</si>
  <si>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</si>
  <si>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</si>
  <si>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</si>
  <si>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</si>
  <si>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</si>
  <si>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</si>
  <si>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</si>
  <si>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</si>
  <si>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</si>
  <si>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</si>
  <si>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</si>
  <si>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</si>
  <si>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</si>
  <si>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</si>
  <si>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</si>
  <si>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</si>
  <si>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</si>
  <si>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</si>
  <si>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</si>
  <si>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</si>
  <si>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</si>
  <si>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</si>
  <si>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</si>
  <si>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</si>
  <si>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OpenStudio 2.1.0</t>
  </si>
  <si>
    <t>4/04/2017</t>
  </si>
  <si>
    <t>OS</t>
  </si>
  <si>
    <t>05/19/2017</t>
  </si>
  <si>
    <t>National Renewable Energy Laboratory</t>
  </si>
  <si>
    <t>04-JAN</t>
  </si>
  <si>
    <t>01-JAN</t>
  </si>
  <si>
    <t>17-OCT</t>
  </si>
  <si>
    <t>23-DEC</t>
  </si>
  <si>
    <t>26-JUL</t>
  </si>
  <si>
    <t>02-SEP</t>
  </si>
  <si>
    <t>16-AUG</t>
  </si>
  <si>
    <t>27-JUL</t>
  </si>
  <si>
    <t>05-SEP</t>
  </si>
  <si>
    <t>25-NOV</t>
  </si>
  <si>
    <t>02-JUL</t>
  </si>
  <si>
    <t>28-JUL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</si>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</sst>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1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432.5713541064063</c:v>
                </c:pt>
                <c:pt idx="1">
                  <c:v>1185.890072920438</c:v>
                </c:pt>
                <c:pt idx="2">
                  <c:v>1040.744396665984</c:v>
                </c:pt>
                <c:pt idx="3">
                  <c:v>1547.507544163264</c:v>
                </c:pt>
                <c:pt idx="4">
                  <c:v>1840.931548797698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786936"/>
        <c:axId val="1824790280"/>
      </c:barChart>
      <c:catAx>
        <c:axId val="182478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9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479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786936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5.363888888888889</c:v>
                </c:pt>
                <c:pt idx="1">
                  <c:v>1.222222222222222</c:v>
                </c:pt>
                <c:pt idx="2">
                  <c:v>1.505555555555556</c:v>
                </c:pt>
                <c:pt idx="3">
                  <c:v>3.191666666666666</c:v>
                </c:pt>
                <c:pt idx="4">
                  <c:v>3.905555555555555</c:v>
                </c:pt>
                <c:pt idx="5">
                  <c:v>0.766666666666667</c:v>
                </c:pt>
                <c:pt idx="6">
                  <c:v>0.0</c:v>
                </c:pt>
                <c:pt idx="7">
                  <c:v>2.427777777777778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52632"/>
        <c:axId val="-2057549384"/>
      </c:barChart>
      <c:catAx>
        <c:axId val="-205755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4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4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5263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0.205555555555556</c:v>
                </c:pt>
                <c:pt idx="1">
                  <c:v>2.508333333333333</c:v>
                </c:pt>
                <c:pt idx="2">
                  <c:v>1.236111111111111</c:v>
                </c:pt>
                <c:pt idx="3">
                  <c:v>2.55</c:v>
                </c:pt>
                <c:pt idx="4">
                  <c:v>1.638888888888889</c:v>
                </c:pt>
                <c:pt idx="5">
                  <c:v>2.436111111111111</c:v>
                </c:pt>
                <c:pt idx="6">
                  <c:v>0.547222222222222</c:v>
                </c:pt>
                <c:pt idx="7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52312"/>
        <c:axId val="-2057649032"/>
      </c:barChart>
      <c:catAx>
        <c:axId val="-205765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4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64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652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3.785009300943174</c:v>
                </c:pt>
                <c:pt idx="1">
                  <c:v>3.171425182746165</c:v>
                </c:pt>
                <c:pt idx="2">
                  <c:v>3.171199580438224</c:v>
                </c:pt>
                <c:pt idx="3">
                  <c:v>3.482125791391189</c:v>
                </c:pt>
                <c:pt idx="4">
                  <c:v>3.505426605723479</c:v>
                </c:pt>
                <c:pt idx="5">
                  <c:v>4.814570423279076</c:v>
                </c:pt>
                <c:pt idx="6">
                  <c:v>0.0</c:v>
                </c:pt>
                <c:pt idx="7">
                  <c:v>2.695832456967746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738120"/>
        <c:axId val="-2057782648"/>
      </c:barChart>
      <c:catAx>
        <c:axId val="-205773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8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78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38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0.851261766040258</c:v>
                </c:pt>
                <c:pt idx="1">
                  <c:v>3.249760908016332</c:v>
                </c:pt>
                <c:pt idx="2">
                  <c:v>2.573375297613078</c:v>
                </c:pt>
                <c:pt idx="3">
                  <c:v>2.778474185645765</c:v>
                </c:pt>
                <c:pt idx="4">
                  <c:v>2.275697561200649</c:v>
                </c:pt>
                <c:pt idx="5">
                  <c:v>3.249750851948052</c:v>
                </c:pt>
                <c:pt idx="6">
                  <c:v>2.297857981818192</c:v>
                </c:pt>
                <c:pt idx="7">
                  <c:v>1.141169261653179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357336"/>
        <c:axId val="1825891400"/>
      </c:barChart>
      <c:catAx>
        <c:axId val="18263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9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89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5733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65.28734892691301</c:v>
                </c:pt>
                <c:pt idx="1">
                  <c:v>43.16399851525249</c:v>
                </c:pt>
                <c:pt idx="2">
                  <c:v>68.66688994535346</c:v>
                </c:pt>
                <c:pt idx="3">
                  <c:v>37.09644446170708</c:v>
                </c:pt>
                <c:pt idx="4">
                  <c:v>51.46277536007464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828952"/>
        <c:axId val="-2057825608"/>
      </c:barChart>
      <c:catAx>
        <c:axId val="-205782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82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828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-17.41180426318239</c:v>
                </c:pt>
                <c:pt idx="1">
                  <c:v>-2.599614226789891</c:v>
                </c:pt>
                <c:pt idx="2">
                  <c:v>-23.03882640010814</c:v>
                </c:pt>
                <c:pt idx="3">
                  <c:v>-20.20346341764935</c:v>
                </c:pt>
                <c:pt idx="4">
                  <c:v>2.137606021335526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697640"/>
        <c:axId val="1825608216"/>
      </c:barChart>
      <c:catAx>
        <c:axId val="182569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0821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182560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697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25.80670655755545</c:v>
                </c:pt>
                <c:pt idx="1">
                  <c:v>26.00395480945808</c:v>
                </c:pt>
                <c:pt idx="2">
                  <c:v>19.77504160478053</c:v>
                </c:pt>
                <c:pt idx="3">
                  <c:v>14.87553302208163</c:v>
                </c:pt>
                <c:pt idx="4">
                  <c:v>28.77966141690131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962104"/>
        <c:axId val="-2057958824"/>
      </c:barChart>
      <c:catAx>
        <c:axId val="-205796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5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95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962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0.0416666666666652</c:v>
                </c:pt>
                <c:pt idx="1">
                  <c:v>-1.994444444444444</c:v>
                </c:pt>
                <c:pt idx="2">
                  <c:v>0.283333333333333</c:v>
                </c:pt>
                <c:pt idx="3">
                  <c:v>-1.272222222222222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46312"/>
        <c:axId val="1826549592"/>
      </c:barChart>
      <c:catAx>
        <c:axId val="18265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4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54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46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-0.0104746339187538</c:v>
                </c:pt>
                <c:pt idx="1">
                  <c:v>-0.400980252058871</c:v>
                </c:pt>
                <c:pt idx="2">
                  <c:v>-0.000225602307940775</c:v>
                </c:pt>
                <c:pt idx="3">
                  <c:v>-0.676385610403255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472088"/>
        <c:axId val="1827475432"/>
      </c:barChart>
      <c:catAx>
        <c:axId val="182747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4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472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0.172222222222221</c:v>
                </c:pt>
                <c:pt idx="1">
                  <c:v>-2.572222222222222</c:v>
                </c:pt>
                <c:pt idx="2">
                  <c:v>1.969444444444444</c:v>
                </c:pt>
                <c:pt idx="3">
                  <c:v>0.0416666666666665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048776"/>
        <c:axId val="-2058053400"/>
      </c:barChart>
      <c:catAx>
        <c:axId val="-205804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05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053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048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723.571984642293</c:v>
                </c:pt>
                <c:pt idx="1">
                  <c:v>981.7119271795767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477400"/>
        <c:axId val="-2139131016"/>
      </c:barChart>
      <c:catAx>
        <c:axId val="-21274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131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13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77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-0.00913028173565866</c:v>
                </c:pt>
                <c:pt idx="1">
                  <c:v>-2.644825306011165</c:v>
                </c:pt>
                <c:pt idx="2">
                  <c:v>0.310700608645025</c:v>
                </c:pt>
                <c:pt idx="3">
                  <c:v>-0.471286722370567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243608"/>
        <c:axId val="-2058254376"/>
      </c:barChart>
      <c:catAx>
        <c:axId val="-205824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5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25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43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0.330555555555557</c:v>
                </c:pt>
                <c:pt idx="1">
                  <c:v>-1.388888888888889</c:v>
                </c:pt>
                <c:pt idx="2">
                  <c:v>0.713888888888889</c:v>
                </c:pt>
                <c:pt idx="3">
                  <c:v>-0.911111111111111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824824"/>
        <c:axId val="1826852472"/>
      </c:barChart>
      <c:catAx>
        <c:axId val="182682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5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85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24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-0.0203438190816683</c:v>
                </c:pt>
                <c:pt idx="1">
                  <c:v>-0.543995406782662</c:v>
                </c:pt>
                <c:pt idx="2">
                  <c:v>0.0233008143322895</c:v>
                </c:pt>
                <c:pt idx="3">
                  <c:v>-0.502776624445117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10744"/>
        <c:axId val="1807522360"/>
      </c:barChart>
      <c:catAx>
        <c:axId val="-212661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52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52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61074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-1.694444444444445</c:v>
                </c:pt>
                <c:pt idx="1">
                  <c:v>-0.455555555555555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363816"/>
        <c:axId val="-2101367352"/>
      </c:barChart>
      <c:catAx>
        <c:axId val="-210136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3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63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2.526719833984945</c:v>
                </c:pt>
                <c:pt idx="1">
                  <c:v>1.643145240532911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53064"/>
        <c:axId val="1807349640"/>
      </c:barChart>
      <c:catAx>
        <c:axId val="-212665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4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34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65306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-0.96111111111111</c:v>
                </c:pt>
                <c:pt idx="1">
                  <c:v>-1.961111111111111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78552"/>
        <c:axId val="-2101490184"/>
      </c:barChart>
      <c:catAx>
        <c:axId val="-210147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9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49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78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-0.139877513427249</c:v>
                </c:pt>
                <c:pt idx="1">
                  <c:v>-0.951902926198141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598632"/>
        <c:axId val="-2101607352"/>
      </c:barChart>
      <c:catAx>
        <c:axId val="-210159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0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0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59863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1.205555555555556</c:v>
                </c:pt>
                <c:pt idx="1">
                  <c:v>-1.875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90520"/>
        <c:axId val="1826874472"/>
      </c:barChart>
      <c:catAx>
        <c:axId val="182699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7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87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99052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-0.475592725778418</c:v>
                </c:pt>
                <c:pt idx="1">
                  <c:v>-2.108591646363154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105064"/>
        <c:axId val="1807003432"/>
      </c:barChart>
      <c:catAx>
        <c:axId val="180710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0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700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105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-0.66111111111111</c:v>
                </c:pt>
                <c:pt idx="1">
                  <c:v>-0.444444444444444</c:v>
                </c:pt>
                <c:pt idx="2">
                  <c:v>-3.155555555555556</c:v>
                </c:pt>
                <c:pt idx="3">
                  <c:v>-4.233333333333332</c:v>
                </c:pt>
                <c:pt idx="4">
                  <c:v>-1.916666666666667</c:v>
                </c:pt>
                <c:pt idx="5">
                  <c:v>-5.233333333333333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493592"/>
        <c:axId val="-2113047176"/>
      </c:barChart>
      <c:catAx>
        <c:axId val="182649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04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04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93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525.9414366832748</c:v>
                </c:pt>
                <c:pt idx="1">
                  <c:v>789.1309121281198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11000"/>
        <c:axId val="-2058031784"/>
      </c:barChart>
      <c:catAx>
        <c:axId val="-205741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03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03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11000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-0.184662490419933</c:v>
                </c:pt>
                <c:pt idx="1">
                  <c:v>-0.878149585743366</c:v>
                </c:pt>
                <c:pt idx="2">
                  <c:v>-0.578649588628096</c:v>
                </c:pt>
                <c:pt idx="3">
                  <c:v>-3.315702811284474</c:v>
                </c:pt>
                <c:pt idx="4">
                  <c:v>-1.46222418208013</c:v>
                </c:pt>
                <c:pt idx="5">
                  <c:v>-4.127728224055366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370040"/>
        <c:axId val="1827201992"/>
      </c:barChart>
      <c:catAx>
        <c:axId val="182737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201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20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37004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-1.647222222222221</c:v>
                </c:pt>
                <c:pt idx="1">
                  <c:v>6.091666666666665</c:v>
                </c:pt>
                <c:pt idx="2">
                  <c:v>-4.141666666666666</c:v>
                </c:pt>
                <c:pt idx="3">
                  <c:v>2.302777777777777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33960"/>
        <c:axId val="-2101741848"/>
      </c:barChart>
      <c:catAx>
        <c:axId val="-210173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4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74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33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-0.219597019988847</c:v>
                </c:pt>
                <c:pt idx="1">
                  <c:v>4.836052367517183</c:v>
                </c:pt>
                <c:pt idx="2">
                  <c:v>-0.61358411819701</c:v>
                </c:pt>
                <c:pt idx="3">
                  <c:v>2.398499141976075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359704"/>
        <c:axId val="1780171304"/>
      </c:barChart>
      <c:catAx>
        <c:axId val="-213935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7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17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59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4.355555555555556</c:v>
                </c:pt>
                <c:pt idx="1">
                  <c:v>5.575</c:v>
                </c:pt>
                <c:pt idx="2">
                  <c:v>6.597222222222221</c:v>
                </c:pt>
                <c:pt idx="3">
                  <c:v>5.947222222222221</c:v>
                </c:pt>
                <c:pt idx="4">
                  <c:v>7.108333333333332</c:v>
                </c:pt>
                <c:pt idx="5">
                  <c:v>10.89722222222222</c:v>
                </c:pt>
                <c:pt idx="6">
                  <c:v>5.866666666666667</c:v>
                </c:pt>
                <c:pt idx="7">
                  <c:v>5.186111111111111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840872"/>
        <c:axId val="1825883384"/>
      </c:barChart>
      <c:catAx>
        <c:axId val="182584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8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88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40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0.411111111111111</c:v>
                </c:pt>
                <c:pt idx="1">
                  <c:v>0.586111111111111</c:v>
                </c:pt>
                <c:pt idx="2">
                  <c:v>0.363888888888889</c:v>
                </c:pt>
                <c:pt idx="3">
                  <c:v>0.644444444444444</c:v>
                </c:pt>
                <c:pt idx="4">
                  <c:v>0.405555555555556</c:v>
                </c:pt>
                <c:pt idx="5">
                  <c:v>0.694444444444444</c:v>
                </c:pt>
                <c:pt idx="6">
                  <c:v>0.705555555555555</c:v>
                </c:pt>
                <c:pt idx="7">
                  <c:v>3.172222222222222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57848"/>
        <c:axId val="-2101854568"/>
      </c:barChart>
      <c:catAx>
        <c:axId val="-210185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5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5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857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2.09020204321255</c:v>
                </c:pt>
                <c:pt idx="1">
                  <c:v>2.851942646072995</c:v>
                </c:pt>
                <c:pt idx="2">
                  <c:v>3.040279849884683</c:v>
                </c:pt>
                <c:pt idx="3">
                  <c:v>3.031025018500382</c:v>
                </c:pt>
                <c:pt idx="4">
                  <c:v>3.243074105908899</c:v>
                </c:pt>
                <c:pt idx="5">
                  <c:v>5.063549452764011</c:v>
                </c:pt>
                <c:pt idx="6">
                  <c:v>3.059487303577781</c:v>
                </c:pt>
                <c:pt idx="7">
                  <c:v>3.242976739602519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964072"/>
        <c:axId val="-2101967640"/>
      </c:barChart>
      <c:catAx>
        <c:axId val="-210196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6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6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964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0.730046823135042</c:v>
                </c:pt>
                <c:pt idx="1">
                  <c:v>0.974508329823388</c:v>
                </c:pt>
                <c:pt idx="2">
                  <c:v>0.811691555834951</c:v>
                </c:pt>
                <c:pt idx="3">
                  <c:v>1.073760347107738</c:v>
                </c:pt>
                <c:pt idx="4">
                  <c:v>0.909711538309081</c:v>
                </c:pt>
                <c:pt idx="5">
                  <c:v>1.406398834659934</c:v>
                </c:pt>
                <c:pt idx="6">
                  <c:v>1.092384902125044</c:v>
                </c:pt>
                <c:pt idx="7">
                  <c:v>3.038385617524889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722248"/>
        <c:axId val="1780325944"/>
      </c:barChart>
      <c:catAx>
        <c:axId val="177972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32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32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2224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4.452777777777777</c:v>
                </c:pt>
                <c:pt idx="1">
                  <c:v>4.649999999999998</c:v>
                </c:pt>
                <c:pt idx="2">
                  <c:v>4.48611111111111</c:v>
                </c:pt>
                <c:pt idx="3">
                  <c:v>4.497222222222222</c:v>
                </c:pt>
                <c:pt idx="4">
                  <c:v>4.777777777777778</c:v>
                </c:pt>
                <c:pt idx="5">
                  <c:v>3.758333333333333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173896"/>
        <c:axId val="1827164552"/>
      </c:barChart>
      <c:catAx>
        <c:axId val="182717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16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716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173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8.491666666666665</c:v>
                </c:pt>
                <c:pt idx="1">
                  <c:v>5.5</c:v>
                </c:pt>
                <c:pt idx="2">
                  <c:v>6.394444444444444</c:v>
                </c:pt>
                <c:pt idx="3">
                  <c:v>5.466666666666666</c:v>
                </c:pt>
                <c:pt idx="4">
                  <c:v>3.738888888888889</c:v>
                </c:pt>
                <c:pt idx="5">
                  <c:v>5.808333333333332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364344"/>
        <c:axId val="1825749400"/>
      </c:barChart>
      <c:catAx>
        <c:axId val="182636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4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749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64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3.023535653800573</c:v>
                </c:pt>
                <c:pt idx="1">
                  <c:v>3.023805232617754</c:v>
                </c:pt>
                <c:pt idx="2">
                  <c:v>3.013043086412298</c:v>
                </c:pt>
                <c:pt idx="3">
                  <c:v>3.013736526744128</c:v>
                </c:pt>
                <c:pt idx="4">
                  <c:v>2.993391430296636</c:v>
                </c:pt>
                <c:pt idx="5">
                  <c:v>3.022670230784247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74296"/>
        <c:axId val="-2126710216"/>
      </c:barChart>
      <c:catAx>
        <c:axId val="177947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1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71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47429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0.695244660418302</c:v>
                </c:pt>
                <c:pt idx="1">
                  <c:v>0.634382643808297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342984"/>
        <c:axId val="-2057339816"/>
      </c:barChart>
      <c:catAx>
        <c:axId val="-20573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33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339816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34298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6.850656310988306</c:v>
                </c:pt>
                <c:pt idx="1">
                  <c:v>4.712584509297613</c:v>
                </c:pt>
                <c:pt idx="2">
                  <c:v>6.70836583112904</c:v>
                </c:pt>
                <c:pt idx="3">
                  <c:v>3.898474659385091</c:v>
                </c:pt>
                <c:pt idx="4">
                  <c:v>3.26312563995862</c:v>
                </c:pt>
                <c:pt idx="5">
                  <c:v>6.1753267193593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47480"/>
        <c:axId val="-2102043976"/>
      </c:barChart>
      <c:catAx>
        <c:axId val="-2102047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4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4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4748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1.219444444444444</c:v>
                </c:pt>
                <c:pt idx="1">
                  <c:v>0.175</c:v>
                </c:pt>
                <c:pt idx="2">
                  <c:v>1.022222222222221</c:v>
                </c:pt>
                <c:pt idx="3">
                  <c:v>-0.222222222222222</c:v>
                </c:pt>
                <c:pt idx="4">
                  <c:v>1.161111111111111</c:v>
                </c:pt>
                <c:pt idx="5">
                  <c:v>-0.238888888888889</c:v>
                </c:pt>
                <c:pt idx="6">
                  <c:v>0.372222222222222</c:v>
                </c:pt>
                <c:pt idx="7">
                  <c:v>0.511111111111111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96744"/>
        <c:axId val="1826482648"/>
      </c:barChart>
      <c:catAx>
        <c:axId val="182599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48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48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96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0.761740602860445</c:v>
                </c:pt>
                <c:pt idx="1">
                  <c:v>0.244461506688345</c:v>
                </c:pt>
                <c:pt idx="2">
                  <c:v>-0.162816773988437</c:v>
                </c:pt>
                <c:pt idx="3">
                  <c:v>-0.164048808798657</c:v>
                </c:pt>
                <c:pt idx="4">
                  <c:v>0.179082372427387</c:v>
                </c:pt>
                <c:pt idx="5">
                  <c:v>0.0992520172843503</c:v>
                </c:pt>
                <c:pt idx="6" formatCode="General">
                  <c:v>0.202794256024216</c:v>
                </c:pt>
                <c:pt idx="7">
                  <c:v>0.0980199824741298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48824"/>
        <c:axId val="-2102150664"/>
      </c:barChart>
      <c:catAx>
        <c:axId val="-210214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15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48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3.78888888888889</c:v>
                </c:pt>
                <c:pt idx="1">
                  <c:v>0.288888888888889</c:v>
                </c:pt>
                <c:pt idx="2">
                  <c:v>-1.241666666666665</c:v>
                </c:pt>
                <c:pt idx="3">
                  <c:v>0.3</c:v>
                </c:pt>
                <c:pt idx="4">
                  <c:v>-1.922222222222222</c:v>
                </c:pt>
                <c:pt idx="5">
                  <c:v>2.766666666666667</c:v>
                </c:pt>
                <c:pt idx="6">
                  <c:v>-2.655555555555555</c:v>
                </c:pt>
                <c:pt idx="7">
                  <c:v>8.08611111111111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44328"/>
        <c:axId val="-2102252200"/>
      </c:barChart>
      <c:catAx>
        <c:axId val="-21022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5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25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44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1.820475346855112</c:v>
                </c:pt>
                <c:pt idx="1">
                  <c:v>0.496687296350853</c:v>
                </c:pt>
                <c:pt idx="2">
                  <c:v>-0.183586802331118</c:v>
                </c:pt>
                <c:pt idx="3">
                  <c:v>0.182673363815963</c:v>
                </c:pt>
                <c:pt idx="4">
                  <c:v>2.128674079215808</c:v>
                </c:pt>
                <c:pt idx="5">
                  <c:v>5.940944772679225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726984"/>
        <c:axId val="-2065731496"/>
      </c:barChart>
      <c:catAx>
        <c:axId val="-206572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3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7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26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-2.991666666666665</c:v>
                </c:pt>
                <c:pt idx="1">
                  <c:v>-0.694444444444444</c:v>
                </c:pt>
                <c:pt idx="2">
                  <c:v>-2.683333333333332</c:v>
                </c:pt>
                <c:pt idx="3">
                  <c:v>-2.097222222222221</c:v>
                </c:pt>
                <c:pt idx="4">
                  <c:v>-3.024999999999999</c:v>
                </c:pt>
                <c:pt idx="5">
                  <c:v>0.280555555555555</c:v>
                </c:pt>
                <c:pt idx="6">
                  <c:v>-1.727777777777778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53816"/>
        <c:axId val="-2102350584"/>
      </c:barChart>
      <c:catAx>
        <c:axId val="-210235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5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5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5381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-2.138071801690692</c:v>
                </c:pt>
                <c:pt idx="1">
                  <c:v>-0.675329591629006</c:v>
                </c:pt>
                <c:pt idx="2">
                  <c:v>-0.142290479859266</c:v>
                </c:pt>
                <c:pt idx="3">
                  <c:v>-2.952181651603215</c:v>
                </c:pt>
                <c:pt idx="4">
                  <c:v>-0.63534901942647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611176"/>
        <c:axId val="-2009272088"/>
      </c:barChart>
      <c:catAx>
        <c:axId val="-212361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27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27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611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7.019444444444444</c:v>
                </c:pt>
                <c:pt idx="2">
                  <c:v>8.905555555555554</c:v>
                </c:pt>
                <c:pt idx="3">
                  <c:v>7.649999999999999</c:v>
                </c:pt>
                <c:pt idx="4">
                  <c:v>6.024999999999999</c:v>
                </c:pt>
                <c:pt idx="5">
                  <c:v>4.566666666666666</c:v>
                </c:pt>
                <c:pt idx="6">
                  <c:v>5.363888888888889</c:v>
                </c:pt>
                <c:pt idx="7">
                  <c:v>1.969444444444444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95080"/>
        <c:axId val="1779537320"/>
      </c:barChart>
      <c:catAx>
        <c:axId val="180679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3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3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795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0.00555555555555555</c:v>
                </c:pt>
                <c:pt idx="2">
                  <c:v>0.0166666666666667</c:v>
                </c:pt>
                <c:pt idx="3">
                  <c:v>0.0666666666666667</c:v>
                </c:pt>
                <c:pt idx="4">
                  <c:v>0.65</c:v>
                </c:pt>
                <c:pt idx="5">
                  <c:v>4.25</c:v>
                </c:pt>
                <c:pt idx="6">
                  <c:v>0.205555555555556</c:v>
                </c:pt>
                <c:pt idx="7">
                  <c:v>1.205555555555555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515800"/>
        <c:axId val="1779783352"/>
      </c:barChart>
      <c:catAx>
        <c:axId val="180751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78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78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515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3.243074105908484</c:v>
                </c:pt>
                <c:pt idx="2">
                  <c:v>4.153311779336107</c:v>
                </c:pt>
                <c:pt idx="3">
                  <c:v>3.969724977005397</c:v>
                </c:pt>
                <c:pt idx="4">
                  <c:v>3.969671791363107</c:v>
                </c:pt>
                <c:pt idx="5">
                  <c:v>3.750969499669748</c:v>
                </c:pt>
                <c:pt idx="6">
                  <c:v>3.785009300943174</c:v>
                </c:pt>
                <c:pt idx="7">
                  <c:v>3.320324768652985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024328"/>
        <c:axId val="1779880520"/>
      </c:barChart>
      <c:catAx>
        <c:axId val="180702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88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88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2432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0.273131840582135</c:v>
                </c:pt>
                <c:pt idx="1">
                  <c:v>0.196168559961103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063112"/>
        <c:axId val="1780152264"/>
      </c:barChart>
      <c:catAx>
        <c:axId val="180706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15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15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063112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0.254738954898715</c:v>
                </c:pt>
                <c:pt idx="2">
                  <c:v>0.395107319915695</c:v>
                </c:pt>
                <c:pt idx="3">
                  <c:v>0.631366618174428</c:v>
                </c:pt>
                <c:pt idx="4">
                  <c:v>1.729411351783623</c:v>
                </c:pt>
                <c:pt idx="5">
                  <c:v>4.71849766495691</c:v>
                </c:pt>
                <c:pt idx="6">
                  <c:v>0.851261766040258</c:v>
                </c:pt>
                <c:pt idx="7">
                  <c:v>2.11202427838268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236952"/>
        <c:axId val="-2012243224"/>
      </c:barChart>
      <c:catAx>
        <c:axId val="-201223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43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24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2236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2.038888888888888</c:v>
                </c:pt>
                <c:pt idx="1">
                  <c:v>1.886111111111111</c:v>
                </c:pt>
                <c:pt idx="2">
                  <c:v>-1.255555555555556</c:v>
                </c:pt>
                <c:pt idx="3">
                  <c:v>-1.625</c:v>
                </c:pt>
                <c:pt idx="4">
                  <c:v>0.583333333333333</c:v>
                </c:pt>
                <c:pt idx="5">
                  <c:v>-1.647222222222221</c:v>
                </c:pt>
                <c:pt idx="6">
                  <c:v>6.091666666666665</c:v>
                </c:pt>
                <c:pt idx="7">
                  <c:v>0.188888888888888</c:v>
                </c:pt>
                <c:pt idx="8">
                  <c:v>-2.491666666666666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193064"/>
        <c:axId val="-2009189784"/>
      </c:barChart>
      <c:catAx>
        <c:axId val="-200919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89784"/>
        <c:crosses val="autoZero"/>
        <c:auto val="1"/>
        <c:lblAlgn val="ctr"/>
        <c:lblOffset val="100"/>
        <c:tickMarkSkip val="1"/>
        <c:noMultiLvlLbl val="0"/>
      </c:catAx>
      <c:valAx>
        <c:axId val="-200918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93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1.011163061069306</c:v>
                </c:pt>
                <c:pt idx="1">
                  <c:v>0.18123688039623</c:v>
                </c:pt>
                <c:pt idx="2">
                  <c:v>0.910237673427623</c:v>
                </c:pt>
                <c:pt idx="3">
                  <c:v>0.140368365016981</c:v>
                </c:pt>
                <c:pt idx="4">
                  <c:v>-0.18358680233071</c:v>
                </c:pt>
                <c:pt idx="5">
                  <c:v>0.236259298258732</c:v>
                </c:pt>
                <c:pt idx="6">
                  <c:v>1.098044733609196</c:v>
                </c:pt>
                <c:pt idx="7">
                  <c:v>4.836052367517183</c:v>
                </c:pt>
                <c:pt idx="8">
                  <c:v>-1.846966054343897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296296"/>
        <c:axId val="-2009292952"/>
      </c:barChart>
      <c:catAx>
        <c:axId val="-200929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292952"/>
        <c:crosses val="autoZero"/>
        <c:auto val="1"/>
        <c:lblAlgn val="ctr"/>
        <c:lblOffset val="100"/>
        <c:tickMarkSkip val="1"/>
        <c:noMultiLvlLbl val="0"/>
      </c:catAx>
      <c:valAx>
        <c:axId val="-200929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296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8.0</c:v>
                </c:pt>
                <c:pt idx="10">
                  <c:v>14.0</c:v>
                </c:pt>
                <c:pt idx="11">
                  <c:v>14.0</c:v>
                </c:pt>
                <c:pt idx="12">
                  <c:v>19.0</c:v>
                </c:pt>
                <c:pt idx="13">
                  <c:v>16.0</c:v>
                </c:pt>
                <c:pt idx="14">
                  <c:v>20.0</c:v>
                </c:pt>
                <c:pt idx="15">
                  <c:v>23.0</c:v>
                </c:pt>
                <c:pt idx="16">
                  <c:v>31.0</c:v>
                </c:pt>
                <c:pt idx="17">
                  <c:v>30.0</c:v>
                </c:pt>
                <c:pt idx="18">
                  <c:v>46.0</c:v>
                </c:pt>
                <c:pt idx="19">
                  <c:v>52.0</c:v>
                </c:pt>
                <c:pt idx="20">
                  <c:v>62.0</c:v>
                </c:pt>
                <c:pt idx="21">
                  <c:v>98.0</c:v>
                </c:pt>
                <c:pt idx="22">
                  <c:v>120.0</c:v>
                </c:pt>
                <c:pt idx="23">
                  <c:v>140.0</c:v>
                </c:pt>
                <c:pt idx="24">
                  <c:v>163.0</c:v>
                </c:pt>
                <c:pt idx="25">
                  <c:v>184.0</c:v>
                </c:pt>
                <c:pt idx="26">
                  <c:v>232.0</c:v>
                </c:pt>
                <c:pt idx="27">
                  <c:v>270.0</c:v>
                </c:pt>
                <c:pt idx="28">
                  <c:v>321.0</c:v>
                </c:pt>
                <c:pt idx="29">
                  <c:v>330.0</c:v>
                </c:pt>
                <c:pt idx="30">
                  <c:v>372.0</c:v>
                </c:pt>
                <c:pt idx="31">
                  <c:v>383.0</c:v>
                </c:pt>
                <c:pt idx="32">
                  <c:v>397.0</c:v>
                </c:pt>
                <c:pt idx="33">
                  <c:v>367.0</c:v>
                </c:pt>
                <c:pt idx="34">
                  <c:v>418.0</c:v>
                </c:pt>
                <c:pt idx="35">
                  <c:v>401.0</c:v>
                </c:pt>
                <c:pt idx="36">
                  <c:v>472.0</c:v>
                </c:pt>
                <c:pt idx="37">
                  <c:v>436.0</c:v>
                </c:pt>
                <c:pt idx="38">
                  <c:v>439.0</c:v>
                </c:pt>
                <c:pt idx="39">
                  <c:v>447.0</c:v>
                </c:pt>
                <c:pt idx="40">
                  <c:v>406.0</c:v>
                </c:pt>
                <c:pt idx="41">
                  <c:v>359.0</c:v>
                </c:pt>
                <c:pt idx="42">
                  <c:v>335.0</c:v>
                </c:pt>
                <c:pt idx="43">
                  <c:v>318.0</c:v>
                </c:pt>
                <c:pt idx="44">
                  <c:v>249.0</c:v>
                </c:pt>
                <c:pt idx="45">
                  <c:v>199.0</c:v>
                </c:pt>
                <c:pt idx="46">
                  <c:v>188.0</c:v>
                </c:pt>
                <c:pt idx="47">
                  <c:v>132.0</c:v>
                </c:pt>
                <c:pt idx="48">
                  <c:v>106.0</c:v>
                </c:pt>
                <c:pt idx="49">
                  <c:v>73.0</c:v>
                </c:pt>
                <c:pt idx="50">
                  <c:v>40.0</c:v>
                </c:pt>
                <c:pt idx="51">
                  <c:v>15.0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388408"/>
        <c:axId val="-2009402152"/>
      </c:scatterChart>
      <c:valAx>
        <c:axId val="-2009388408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02152"/>
        <c:crossesAt val="0.0"/>
        <c:crossBetween val="midCat"/>
        <c:majorUnit val="5.0"/>
      </c:valAx>
      <c:valAx>
        <c:axId val="-200940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388408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4.14</c:v>
                </c:pt>
                <c:pt idx="7">
                  <c:v>19.91</c:v>
                </c:pt>
                <c:pt idx="8">
                  <c:v>35.48</c:v>
                </c:pt>
                <c:pt idx="9">
                  <c:v>48.98</c:v>
                </c:pt>
                <c:pt idx="10">
                  <c:v>58.45</c:v>
                </c:pt>
                <c:pt idx="11">
                  <c:v>63.73</c:v>
                </c:pt>
                <c:pt idx="12">
                  <c:v>63.47</c:v>
                </c:pt>
                <c:pt idx="13">
                  <c:v>57.16</c:v>
                </c:pt>
                <c:pt idx="14">
                  <c:v>46.14</c:v>
                </c:pt>
                <c:pt idx="15">
                  <c:v>31.73</c:v>
                </c:pt>
                <c:pt idx="16">
                  <c:v>15.64</c:v>
                </c:pt>
                <c:pt idx="17">
                  <c:v>2.67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136.14</c:v>
                </c:pt>
                <c:pt idx="33">
                  <c:v>256.06</c:v>
                </c:pt>
                <c:pt idx="34">
                  <c:v>377.09</c:v>
                </c:pt>
                <c:pt idx="35">
                  <c:v>449.96</c:v>
                </c:pt>
                <c:pt idx="36">
                  <c:v>468.97</c:v>
                </c:pt>
                <c:pt idx="37">
                  <c:v>458.47</c:v>
                </c:pt>
                <c:pt idx="38">
                  <c:v>395.78</c:v>
                </c:pt>
                <c:pt idx="39">
                  <c:v>298.28</c:v>
                </c:pt>
                <c:pt idx="40">
                  <c:v>170.26</c:v>
                </c:pt>
                <c:pt idx="41">
                  <c:v>80.37</c:v>
                </c:pt>
                <c:pt idx="42">
                  <c:v>52.39</c:v>
                </c:pt>
                <c:pt idx="43">
                  <c:v>15.19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19912"/>
        <c:axId val="1807290088"/>
      </c:scatterChart>
      <c:valAx>
        <c:axId val="1780419912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290088"/>
        <c:crosses val="autoZero"/>
        <c:crossBetween val="midCat"/>
        <c:majorUnit val="1.0"/>
      </c:valAx>
      <c:valAx>
        <c:axId val="180729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19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</c:v>
                </c:pt>
                <c:pt idx="7">
                  <c:v>19.54</c:v>
                </c:pt>
                <c:pt idx="8">
                  <c:v>34.58</c:v>
                </c:pt>
                <c:pt idx="9">
                  <c:v>47.82</c:v>
                </c:pt>
                <c:pt idx="10">
                  <c:v>56.97</c:v>
                </c:pt>
                <c:pt idx="11">
                  <c:v>61.33</c:v>
                </c:pt>
                <c:pt idx="12">
                  <c:v>61.43</c:v>
                </c:pt>
                <c:pt idx="13">
                  <c:v>56.28</c:v>
                </c:pt>
                <c:pt idx="14">
                  <c:v>46.13</c:v>
                </c:pt>
                <c:pt idx="15">
                  <c:v>32.25</c:v>
                </c:pt>
                <c:pt idx="16">
                  <c:v>16.12</c:v>
                </c:pt>
                <c:pt idx="17">
                  <c:v>2.72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128.82</c:v>
                </c:pt>
                <c:pt idx="33">
                  <c:v>146.38</c:v>
                </c:pt>
                <c:pt idx="34">
                  <c:v>152.72</c:v>
                </c:pt>
                <c:pt idx="35">
                  <c:v>149.83</c:v>
                </c:pt>
                <c:pt idx="36">
                  <c:v>142.66</c:v>
                </c:pt>
                <c:pt idx="37">
                  <c:v>257.4</c:v>
                </c:pt>
                <c:pt idx="38">
                  <c:v>457.01</c:v>
                </c:pt>
                <c:pt idx="39">
                  <c:v>616.36</c:v>
                </c:pt>
                <c:pt idx="40">
                  <c:v>668.52</c:v>
                </c:pt>
                <c:pt idx="41">
                  <c:v>511.04</c:v>
                </c:pt>
                <c:pt idx="42">
                  <c:v>163.22</c:v>
                </c:pt>
                <c:pt idx="43">
                  <c:v>26.89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00296"/>
        <c:axId val="1807579768"/>
      </c:scatterChart>
      <c:valAx>
        <c:axId val="178000029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579768"/>
        <c:crosses val="autoZero"/>
        <c:crossBetween val="midCat"/>
        <c:majorUnit val="1.0"/>
      </c:valAx>
      <c:valAx>
        <c:axId val="180757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000296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-10.5</c:v>
                </c:pt>
                <c:pt idx="1">
                  <c:v>-12.1</c:v>
                </c:pt>
                <c:pt idx="2">
                  <c:v>-13.5</c:v>
                </c:pt>
                <c:pt idx="3">
                  <c:v>-14.7</c:v>
                </c:pt>
                <c:pt idx="4">
                  <c:v>-15.6</c:v>
                </c:pt>
                <c:pt idx="5">
                  <c:v>-16.5</c:v>
                </c:pt>
                <c:pt idx="6">
                  <c:v>-17.2</c:v>
                </c:pt>
                <c:pt idx="7">
                  <c:v>-17.4</c:v>
                </c:pt>
                <c:pt idx="8">
                  <c:v>-14.5</c:v>
                </c:pt>
                <c:pt idx="9">
                  <c:v>-8.0</c:v>
                </c:pt>
                <c:pt idx="10">
                  <c:v>1.6</c:v>
                </c:pt>
                <c:pt idx="11">
                  <c:v>12.3</c:v>
                </c:pt>
                <c:pt idx="12">
                  <c:v>21.3</c:v>
                </c:pt>
                <c:pt idx="13">
                  <c:v>28.3</c:v>
                </c:pt>
                <c:pt idx="14">
                  <c:v>32.3</c:v>
                </c:pt>
                <c:pt idx="15">
                  <c:v>32.7</c:v>
                </c:pt>
                <c:pt idx="16">
                  <c:v>28.3</c:v>
                </c:pt>
                <c:pt idx="17">
                  <c:v>21.8</c:v>
                </c:pt>
                <c:pt idx="18">
                  <c:v>16.0</c:v>
                </c:pt>
                <c:pt idx="19">
                  <c:v>11.4</c:v>
                </c:pt>
                <c:pt idx="20">
                  <c:v>7.1</c:v>
                </c:pt>
                <c:pt idx="21">
                  <c:v>3.6</c:v>
                </c:pt>
                <c:pt idx="22">
                  <c:v>0.6</c:v>
                </c:pt>
                <c:pt idx="23">
                  <c:v>-1.8</c:v>
                </c:pt>
                <c:pt idx="24" formatCode="0.000_)">
                  <c:v>0.0</c:v>
                </c:pt>
                <c:pt idx="25">
                  <c:v>0.7</c:v>
                </c:pt>
                <c:pt idx="26">
                  <c:v>0.1</c:v>
                </c:pt>
                <c:pt idx="27">
                  <c:v>-0.5</c:v>
                </c:pt>
                <c:pt idx="28">
                  <c:v>-0.9</c:v>
                </c:pt>
                <c:pt idx="29">
                  <c:v>-1.5</c:v>
                </c:pt>
                <c:pt idx="30">
                  <c:v>-1.9</c:v>
                </c:pt>
                <c:pt idx="31">
                  <c:v>-2.4</c:v>
                </c:pt>
                <c:pt idx="32">
                  <c:v>-2.6</c:v>
                </c:pt>
                <c:pt idx="33">
                  <c:v>-1.6</c:v>
                </c:pt>
                <c:pt idx="34">
                  <c:v>0.2</c:v>
                </c:pt>
                <c:pt idx="35">
                  <c:v>3.0</c:v>
                </c:pt>
                <c:pt idx="36">
                  <c:v>5.5</c:v>
                </c:pt>
                <c:pt idx="37">
                  <c:v>7.6</c:v>
                </c:pt>
                <c:pt idx="38">
                  <c:v>9.3</c:v>
                </c:pt>
                <c:pt idx="39">
                  <c:v>10.1</c:v>
                </c:pt>
                <c:pt idx="40">
                  <c:v>9.9</c:v>
                </c:pt>
                <c:pt idx="41">
                  <c:v>8.4</c:v>
                </c:pt>
                <c:pt idx="42">
                  <c:v>6.9</c:v>
                </c:pt>
                <c:pt idx="43">
                  <c:v>5.9</c:v>
                </c:pt>
                <c:pt idx="44">
                  <c:v>5.2</c:v>
                </c:pt>
                <c:pt idx="45">
                  <c:v>4.5</c:v>
                </c:pt>
                <c:pt idx="46">
                  <c:v>3.9</c:v>
                </c:pt>
                <c:pt idx="47">
                  <c:v>3.4</c:v>
                </c:pt>
                <c:pt idx="4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513896"/>
        <c:axId val="-2009519656"/>
      </c:scatterChart>
      <c:valAx>
        <c:axId val="-200951389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519656"/>
        <c:crossesAt val="0.0"/>
        <c:crossBetween val="midCat"/>
        <c:majorUnit val="1.0"/>
      </c:valAx>
      <c:valAx>
        <c:axId val="-200951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513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22.9</c:v>
                </c:pt>
                <c:pt idx="1">
                  <c:v>21.3</c:v>
                </c:pt>
                <c:pt idx="2">
                  <c:v>20.4</c:v>
                </c:pt>
                <c:pt idx="3">
                  <c:v>19.5</c:v>
                </c:pt>
                <c:pt idx="4">
                  <c:v>19.0</c:v>
                </c:pt>
                <c:pt idx="5">
                  <c:v>19.3</c:v>
                </c:pt>
                <c:pt idx="6">
                  <c:v>21.4</c:v>
                </c:pt>
                <c:pt idx="7">
                  <c:v>23.8</c:v>
                </c:pt>
                <c:pt idx="8">
                  <c:v>26.6</c:v>
                </c:pt>
                <c:pt idx="9">
                  <c:v>31.2</c:v>
                </c:pt>
                <c:pt idx="10">
                  <c:v>35.4</c:v>
                </c:pt>
                <c:pt idx="11">
                  <c:v>40.7</c:v>
                </c:pt>
                <c:pt idx="12">
                  <c:v>45.3</c:v>
                </c:pt>
                <c:pt idx="13">
                  <c:v>48.5</c:v>
                </c:pt>
                <c:pt idx="14">
                  <c:v>50.5</c:v>
                </c:pt>
                <c:pt idx="15">
                  <c:v>50.9</c:v>
                </c:pt>
                <c:pt idx="16">
                  <c:v>50.4</c:v>
                </c:pt>
                <c:pt idx="17">
                  <c:v>49.2</c:v>
                </c:pt>
                <c:pt idx="18">
                  <c:v>35.7</c:v>
                </c:pt>
                <c:pt idx="19">
                  <c:v>32.1</c:v>
                </c:pt>
                <c:pt idx="20">
                  <c:v>29.5</c:v>
                </c:pt>
                <c:pt idx="21">
                  <c:v>27.3</c:v>
                </c:pt>
                <c:pt idx="22">
                  <c:v>25.9</c:v>
                </c:pt>
                <c:pt idx="23">
                  <c:v>24.5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23.7</c:v>
                </c:pt>
                <c:pt idx="27">
                  <c:v>23.0</c:v>
                </c:pt>
                <c:pt idx="28">
                  <c:v>22.4</c:v>
                </c:pt>
                <c:pt idx="29">
                  <c:v>22.0</c:v>
                </c:pt>
                <c:pt idx="30">
                  <c:v>22.2</c:v>
                </c:pt>
                <c:pt idx="31">
                  <c:v>23.6</c:v>
                </c:pt>
                <c:pt idx="32">
                  <c:v>27.0</c:v>
                </c:pt>
                <c:pt idx="33">
                  <c:v>28.8</c:v>
                </c:pt>
                <c:pt idx="34">
                  <c:v>30.1</c:v>
                </c:pt>
                <c:pt idx="35">
                  <c:v>31.3</c:v>
                </c:pt>
                <c:pt idx="36">
                  <c:v>32.4</c:v>
                </c:pt>
                <c:pt idx="37">
                  <c:v>33.4</c:v>
                </c:pt>
                <c:pt idx="38">
                  <c:v>34.1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30.5</c:v>
                </c:pt>
                <c:pt idx="44">
                  <c:v>29.4</c:v>
                </c:pt>
                <c:pt idx="45">
                  <c:v>28.6</c:v>
                </c:pt>
                <c:pt idx="46">
                  <c:v>27.5</c:v>
                </c:pt>
                <c:pt idx="47">
                  <c:v>26.9</c:v>
                </c:pt>
                <c:pt idx="48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520920"/>
        <c:axId val="1807420760"/>
      </c:scatterChart>
      <c:valAx>
        <c:axId val="177952092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20760"/>
        <c:crossesAt val="0.0"/>
        <c:crossBetween val="midCat"/>
        <c:majorUnit val="1.0"/>
      </c:valAx>
      <c:valAx>
        <c:axId val="180742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520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3.57</c:v>
                </c:pt>
                <c:pt idx="1">
                  <c:v>3.69</c:v>
                </c:pt>
                <c:pt idx="2">
                  <c:v>3.73</c:v>
                </c:pt>
                <c:pt idx="3">
                  <c:v>3.74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3.45</c:v>
                </c:pt>
                <c:pt idx="8">
                  <c:v>2.07</c:v>
                </c:pt>
                <c:pt idx="9">
                  <c:v>0.59</c:v>
                </c:pt>
                <c:pt idx="10">
                  <c:v>-0.07</c:v>
                </c:pt>
                <c:pt idx="11">
                  <c:v>-1.96</c:v>
                </c:pt>
                <c:pt idx="12">
                  <c:v>-3.36</c:v>
                </c:pt>
                <c:pt idx="13">
                  <c:v>-3.62</c:v>
                </c:pt>
                <c:pt idx="14">
                  <c:v>-2.96</c:v>
                </c:pt>
                <c:pt idx="15">
                  <c:v>-1.47</c:v>
                </c:pt>
                <c:pt idx="16">
                  <c:v>-0.02</c:v>
                </c:pt>
                <c:pt idx="17">
                  <c:v>0.42</c:v>
                </c:pt>
                <c:pt idx="18">
                  <c:v>1.83</c:v>
                </c:pt>
                <c:pt idx="19">
                  <c:v>2.57</c:v>
                </c:pt>
                <c:pt idx="20">
                  <c:v>2.97</c:v>
                </c:pt>
                <c:pt idx="21">
                  <c:v>3.19</c:v>
                </c:pt>
                <c:pt idx="22">
                  <c:v>3.24</c:v>
                </c:pt>
                <c:pt idx="23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00488"/>
        <c:axId val="1807688856"/>
      </c:scatterChart>
      <c:valAx>
        <c:axId val="178040048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688856"/>
        <c:crossesAt val="0.0"/>
        <c:crossBetween val="midCat"/>
        <c:majorUnit val="1.0"/>
      </c:valAx>
      <c:valAx>
        <c:axId val="180768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400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2.68</c:v>
                </c:pt>
                <c:pt idx="1">
                  <c:v>2.83</c:v>
                </c:pt>
                <c:pt idx="2">
                  <c:v>2.9</c:v>
                </c:pt>
                <c:pt idx="3">
                  <c:v>2.98</c:v>
                </c:pt>
                <c:pt idx="4">
                  <c:v>3.06</c:v>
                </c:pt>
                <c:pt idx="5">
                  <c:v>3.11</c:v>
                </c:pt>
                <c:pt idx="6">
                  <c:v>3.17</c:v>
                </c:pt>
                <c:pt idx="7">
                  <c:v>3.05</c:v>
                </c:pt>
                <c:pt idx="8">
                  <c:v>2.44</c:v>
                </c:pt>
                <c:pt idx="9">
                  <c:v>1.77</c:v>
                </c:pt>
                <c:pt idx="10">
                  <c:v>0.99</c:v>
                </c:pt>
                <c:pt idx="11">
                  <c:v>0.28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</c:v>
                </c:pt>
                <c:pt idx="17">
                  <c:v>0.62</c:v>
                </c:pt>
                <c:pt idx="18">
                  <c:v>0.98</c:v>
                </c:pt>
                <c:pt idx="19">
                  <c:v>1.23</c:v>
                </c:pt>
                <c:pt idx="20">
                  <c:v>1.45</c:v>
                </c:pt>
                <c:pt idx="21">
                  <c:v>1.64</c:v>
                </c:pt>
                <c:pt idx="22">
                  <c:v>1.75</c:v>
                </c:pt>
                <c:pt idx="23">
                  <c:v>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54776"/>
        <c:axId val="-2065855960"/>
      </c:scatterChart>
      <c:valAx>
        <c:axId val="-206585477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55960"/>
        <c:crossesAt val="0.0"/>
        <c:crossBetween val="midCat"/>
        <c:majorUnit val="1.0"/>
      </c:valAx>
      <c:valAx>
        <c:axId val="-206585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54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6.024999999999999</c:v>
                </c:pt>
                <c:pt idx="2">
                  <c:v>4.377777777777778</c:v>
                </c:pt>
                <c:pt idx="3">
                  <c:v>4.419444444444443</c:v>
                </c:pt>
                <c:pt idx="4">
                  <c:v>4.549999999999999</c:v>
                </c:pt>
                <c:pt idx="5">
                  <c:v>4.880555555555555</c:v>
                </c:pt>
                <c:pt idx="6">
                  <c:v>2.683333333333333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80200"/>
        <c:axId val="1826350344"/>
      </c:barChart>
      <c:catAx>
        <c:axId val="182658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35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35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8020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0.65</c:v>
                </c:pt>
                <c:pt idx="2">
                  <c:v>6.741666666666666</c:v>
                </c:pt>
                <c:pt idx="3">
                  <c:v>4.747222222222221</c:v>
                </c:pt>
                <c:pt idx="4">
                  <c:v>4.169444444444444</c:v>
                </c:pt>
                <c:pt idx="5">
                  <c:v>2.780555555555555</c:v>
                </c:pt>
                <c:pt idx="6">
                  <c:v>6.455555555555556</c:v>
                </c:pt>
                <c:pt idx="7">
                  <c:v>5.780555555555556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88584"/>
        <c:axId val="1826091864"/>
      </c:barChart>
      <c:catAx>
        <c:axId val="182608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9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609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08858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3.969671791363107</c:v>
                </c:pt>
                <c:pt idx="2">
                  <c:v>3.750074771374261</c:v>
                </c:pt>
                <c:pt idx="3">
                  <c:v>3.739600137455507</c:v>
                </c:pt>
                <c:pt idx="4">
                  <c:v>3.740944489638602</c:v>
                </c:pt>
                <c:pt idx="5">
                  <c:v>3.720600670556933</c:v>
                </c:pt>
                <c:pt idx="6">
                  <c:v>6.276794605359205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43496"/>
        <c:axId val="-2057451736"/>
      </c:barChart>
      <c:catAx>
        <c:axId val="-205744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5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45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43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1.729411351783623</c:v>
                </c:pt>
                <c:pt idx="2">
                  <c:v>6.565463719300806</c:v>
                </c:pt>
                <c:pt idx="3">
                  <c:v>6.164483467241936</c:v>
                </c:pt>
                <c:pt idx="4">
                  <c:v>3.920638413289641</c:v>
                </c:pt>
                <c:pt idx="5">
                  <c:v>3.37664300650698</c:v>
                </c:pt>
                <c:pt idx="6">
                  <c:v>6.501150962548741</c:v>
                </c:pt>
                <c:pt idx="7">
                  <c:v>6.425586205873557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980312"/>
        <c:axId val="1825933592"/>
      </c:barChart>
      <c:catAx>
        <c:axId val="182598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3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593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980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1647</v>
      </c>
    </row>
    <row r="6" spans="1:1">
      <c r="A6" s="464" t="s">
        <v>1490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1632</v>
      </c>
    </row>
    <row r="10" spans="1:1">
      <c r="A10" s="98"/>
    </row>
    <row r="11" spans="1:1">
      <c r="A11" s="330" t="s">
        <v>1643</v>
      </c>
    </row>
    <row r="12" spans="1:1">
      <c r="A12" s="330" t="s">
        <v>1591</v>
      </c>
    </row>
    <row r="13" spans="1:1">
      <c r="A13" s="330" t="s">
        <v>1592</v>
      </c>
    </row>
    <row r="14" spans="1:1">
      <c r="A14" s="98"/>
    </row>
    <row r="15" spans="1:1">
      <c r="A15" s="330" t="s">
        <v>1259</v>
      </c>
    </row>
    <row r="16" spans="1:1">
      <c r="A16" s="330" t="s">
        <v>1593</v>
      </c>
    </row>
    <row r="17" spans="1:1">
      <c r="A17" s="330" t="s">
        <v>1594</v>
      </c>
    </row>
    <row r="18" spans="1:1">
      <c r="A18" s="98"/>
    </row>
    <row r="19" spans="1:1">
      <c r="A19" s="330" t="s">
        <v>1595</v>
      </c>
    </row>
    <row r="20" spans="1:1">
      <c r="A20" s="330" t="s">
        <v>1416</v>
      </c>
    </row>
    <row r="24" spans="1:1">
      <c r="A24" s="415" t="s">
        <v>1634</v>
      </c>
    </row>
    <row r="25" spans="1:1">
      <c r="A25" s="414" t="s">
        <v>1581</v>
      </c>
    </row>
    <row r="26" spans="1:1">
      <c r="A26" s="414" t="s">
        <v>1585</v>
      </c>
    </row>
    <row r="27" spans="1:1">
      <c r="A27" s="414" t="s">
        <v>1586</v>
      </c>
    </row>
    <row r="28" spans="1:1">
      <c r="A28" s="414" t="s">
        <v>1587</v>
      </c>
    </row>
    <row r="29" spans="1:1">
      <c r="A29" s="414" t="s">
        <v>1600</v>
      </c>
    </row>
    <row r="30" spans="1:1">
      <c r="A30" s="414" t="s">
        <v>1601</v>
      </c>
    </row>
    <row r="31" spans="1:1">
      <c r="A31" s="414" t="s">
        <v>1602</v>
      </c>
    </row>
    <row r="32" spans="1:1">
      <c r="A32" s="414" t="s">
        <v>1588</v>
      </c>
    </row>
    <row r="33" spans="1:1">
      <c r="A33" s="414" t="s">
        <v>1589</v>
      </c>
    </row>
    <row r="34" spans="1:1">
      <c r="A34" s="414" t="s">
        <v>1590</v>
      </c>
    </row>
    <row r="35" spans="1:1">
      <c r="A35" s="414"/>
    </row>
    <row r="36" spans="1:1">
      <c r="A36" s="414" t="s">
        <v>1260</v>
      </c>
    </row>
    <row r="37" spans="1:1">
      <c r="A37" s="414" t="s">
        <v>1603</v>
      </c>
    </row>
    <row r="38" spans="1:1">
      <c r="A38" s="414" t="s">
        <v>1418</v>
      </c>
    </row>
    <row r="39" spans="1:1">
      <c r="A39" s="414" t="s">
        <v>1419</v>
      </c>
    </row>
    <row r="40" spans="1:1">
      <c r="A40" s="414" t="s">
        <v>1420</v>
      </c>
    </row>
    <row r="41" spans="1:1">
      <c r="A41" s="414" t="s">
        <v>1421</v>
      </c>
    </row>
    <row r="42" spans="1:1">
      <c r="A42" s="414" t="s">
        <v>1422</v>
      </c>
    </row>
    <row r="43" spans="1:1">
      <c r="A43" s="414" t="s">
        <v>1423</v>
      </c>
    </row>
    <row r="44" spans="1:1">
      <c r="A44" s="414" t="s">
        <v>1424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1393</v>
      </c>
      <c r="C8" s="147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456" t="s">
        <v>1522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1379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>
        <f>IF(AND(ISNUMBER('Tables 1'!P12),ISNUMBER('Tables 1'!P11)),'Tables 1'!P12-'Tables 1'!P11,"")</f>
        <v>4.1666666666665186E-2</v>
      </c>
    </row>
    <row r="12" spans="2:16">
      <c r="B12" s="374" t="s">
        <v>1541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>
        <f>IF(AND(ISNUMBER('Tables 1'!P13),ISNUMBER('Tables 1'!P11)),'Tables 1'!P13-'Tables 1'!P11,"")</f>
        <v>0.17222222222222072</v>
      </c>
    </row>
    <row r="13" spans="2:16">
      <c r="B13" s="374" t="s">
        <v>1542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>
        <f>IF(AND(ISNUMBER('Tables 1'!P14),ISNUMBER('Tables 1'!P13)),'Tables 1'!P14-'Tables 1'!P13,"")</f>
        <v>0.3305555555555566</v>
      </c>
    </row>
    <row r="14" spans="2:16" ht="13" thickBot="1">
      <c r="B14" s="109" t="s">
        <v>1380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>
        <f>IF(AND(ISNUMBER('Tables 1'!P15),ISNUMBER('Tables 1'!P11)),'Tables 1'!P15-'Tables 1'!P11,"")</f>
        <v>-1.6944444444444446</v>
      </c>
    </row>
    <row r="15" spans="2:16" ht="13" thickTop="1">
      <c r="B15" s="374" t="s">
        <v>1394</v>
      </c>
      <c r="C15" s="22"/>
      <c r="D15" s="22"/>
      <c r="E15" s="22"/>
      <c r="F15" s="22"/>
      <c r="G15" s="22"/>
      <c r="H15" s="22"/>
      <c r="I15" s="22"/>
      <c r="J15" s="22"/>
      <c r="K15" s="491" t="s">
        <v>1525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1371</v>
      </c>
      <c r="O16" s="125"/>
      <c r="P16" s="156" t="str">
        <f>YourData!$E$48</f>
        <v>OS</v>
      </c>
    </row>
    <row r="17" spans="2:16" ht="12.75" customHeight="1">
      <c r="B17" s="456" t="s">
        <v>1522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1369</v>
      </c>
      <c r="O17" s="125"/>
      <c r="P17" s="164" t="str">
        <f>YourData!$E$52</f>
        <v>NREL</v>
      </c>
    </row>
    <row r="18" spans="2:16" ht="12.75" customHeight="1">
      <c r="B18" s="106" t="s">
        <v>1381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>
        <f>IF(AND(ISNUMBER('Tables 1'!P53),ISNUMBER('Tables 1'!P52)),'Tables 1'!P53-'Tables 1'!P52,"")</f>
        <v>-1.9944444444444445</v>
      </c>
    </row>
    <row r="19" spans="2:16" ht="12.75" customHeight="1">
      <c r="B19" s="374" t="s">
        <v>1547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>
        <f>IF(AND(ISNUMBER('Tables 1'!P54),ISNUMBER('Tables 1'!P52)),'Tables 1'!P54-'Tables 1'!P52,"")</f>
        <v>-2.572222222222222</v>
      </c>
    </row>
    <row r="20" spans="2:16" ht="12.75" customHeight="1">
      <c r="B20" s="106" t="s">
        <v>1548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>
        <f>IF(AND(ISNUMBER('Tables 1'!P55),ISNUMBER('Tables 1'!P54)),'Tables 1'!P55-'Tables 1'!P54,"")</f>
        <v>-1.3888888888888888</v>
      </c>
    </row>
    <row r="21" spans="2:16">
      <c r="B21" s="226" t="s">
        <v>1382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>
        <f>IF(AND(ISNUMBER('Tables 1'!P56),ISNUMBER('Tables 1'!P52)),'Tables 1'!P56-'Tables 1'!P52,"")</f>
        <v>-0.28611111111111054</v>
      </c>
    </row>
    <row r="22" spans="2:16" ht="12.75" customHeight="1" thickBot="1">
      <c r="B22" s="394" t="s">
        <v>1389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>
        <f>IF(AND(ISNUMBER('Tables 1'!P57),ISNUMBER('Tables 1'!P52)),'Tables 1'!P57-'Tables 1'!P52,"")</f>
        <v>-0.96111111111111036</v>
      </c>
    </row>
    <row r="23" spans="2:16" ht="12.75" customHeight="1" thickTop="1">
      <c r="B23" s="374" t="s">
        <v>1399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1525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1371</v>
      </c>
      <c r="O24" s="125"/>
      <c r="P24" s="156" t="str">
        <f>YourData!$E$48</f>
        <v>OS</v>
      </c>
    </row>
    <row r="25" spans="2:16">
      <c r="B25" s="456" t="s">
        <v>1522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1520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1369</v>
      </c>
      <c r="O25" s="125"/>
      <c r="P25" s="164" t="str">
        <f>YourData!$E$52</f>
        <v>NREL</v>
      </c>
    </row>
    <row r="26" spans="2:16">
      <c r="B26" s="106" t="s">
        <v>1379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>
        <f>IF(AND(ISNUMBER('Tables 2'!AF12),ISNUMBER('Tables 2'!AF11)),'Tables 2'!AF12-'Tables 2'!AF11,"")</f>
        <v>-1.0474633918753806E-2</v>
      </c>
    </row>
    <row r="27" spans="2:16">
      <c r="B27" s="106" t="s">
        <v>1541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>
        <f>IF(AND(ISNUMBER('Tables 2'!AF13),ISNUMBER('Tables 2'!AF11)),'Tables 2'!AF13-'Tables 2'!AF11,"")</f>
        <v>-9.130281735658663E-3</v>
      </c>
    </row>
    <row r="28" spans="2:16">
      <c r="B28" s="106" t="s">
        <v>1542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>
        <f>IF(AND(ISNUMBER('Tables 2'!AF14),ISNUMBER('Tables 2'!AF13)),'Tables 2'!AF14-'Tables 2'!AF13,"")</f>
        <v>-2.0343819081668268E-2</v>
      </c>
    </row>
    <row r="29" spans="2:16" ht="13" thickBot="1">
      <c r="B29" s="109" t="s">
        <v>1380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>
        <f>IF(AND(ISNUMBER('Tables 2'!AF15),ISNUMBER('Tables 2'!AF11)),'Tables 2'!AF15-'Tables 2'!AF11,"")</f>
        <v>2.5267198339849446</v>
      </c>
    </row>
    <row r="30" spans="2:16" ht="13" thickTop="1">
      <c r="B30" s="374" t="s">
        <v>1400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1525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1371</v>
      </c>
      <c r="O31" s="125"/>
      <c r="P31" s="156" t="str">
        <f>YourData!$E$48</f>
        <v>OS</v>
      </c>
    </row>
    <row r="32" spans="2:16">
      <c r="B32" s="456" t="s">
        <v>1522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1520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1369</v>
      </c>
      <c r="O32" s="125"/>
      <c r="P32" s="164" t="str">
        <f>YourData!$E$52</f>
        <v>NREL</v>
      </c>
    </row>
    <row r="33" spans="2:16">
      <c r="B33" s="106" t="s">
        <v>1381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>
        <f>IF(AND(ISNUMBER('Tables 2'!AF53),ISNUMBER('Tables 2'!AF52)),'Tables 2'!AF53-'Tables 2'!AF52,"")</f>
        <v>-0.40098025205887122</v>
      </c>
    </row>
    <row r="34" spans="2:16">
      <c r="B34" s="106" t="s">
        <v>1547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>
        <f>IF(AND(ISNUMBER('Tables 2'!AF54),ISNUMBER('Tables 2'!AF52)),'Tables 2'!AF54-'Tables 2'!AF52,"")</f>
        <v>-2.6448253060111653</v>
      </c>
    </row>
    <row r="35" spans="2:16">
      <c r="B35" s="106" t="s">
        <v>1548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>
        <f>IF(AND(ISNUMBER('Tables 2'!AF55),ISNUMBER('Tables 2'!AF54)),'Tables 2'!AF55-'Tables 2'!AF54,"")</f>
        <v>-0.54399540678266156</v>
      </c>
    </row>
    <row r="36" spans="2:16">
      <c r="B36" s="106" t="s">
        <v>1382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>
        <f>IF(AND(ISNUMBER('Tables 2'!AF56),ISNUMBER('Tables 2'!AF52)),'Tables 2'!AF56-'Tables 2'!AF52,"")</f>
        <v>-6.4312756752065603E-2</v>
      </c>
    </row>
    <row r="37" spans="2:16" ht="13" thickBot="1">
      <c r="B37" s="398" t="s">
        <v>1389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>
        <f>IF(AND(ISNUMBER('Tables 2'!AF57),ISNUMBER('Tables 2'!AF52)),'Tables 2'!AF57-'Tables 2'!AF52,"")</f>
        <v>-0.13987751342724941</v>
      </c>
    </row>
    <row r="38" spans="2:16" ht="14.25" customHeight="1" thickTop="1">
      <c r="B38" s="379" t="s">
        <v>1521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1517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1393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1525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1369</v>
      </c>
      <c r="O44" s="125"/>
      <c r="P44" s="164" t="str">
        <f>YourData!$E$52</f>
        <v>NREL</v>
      </c>
    </row>
    <row r="45" spans="2:16">
      <c r="B45" s="374" t="s">
        <v>1392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>
        <f>IF(AND(ISNUMBER('Tables 1'!P17),ISNUMBER('Tables 1'!P11)),'Tables 1'!P17-'Tables 1'!P11,"")</f>
        <v>-3.1555555555555559</v>
      </c>
    </row>
    <row r="46" spans="2:16">
      <c r="B46" s="106" t="s">
        <v>1383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>
        <f>IF(AND(ISNUMBER('Tables 1'!P18),ISNUMBER('Tables 1'!P17)),'Tables 1'!P18-'Tables 1'!P17,"")</f>
        <v>0.28333333333333344</v>
      </c>
    </row>
    <row r="47" spans="2:16">
      <c r="B47" s="374" t="s">
        <v>1549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>
        <f>IF(AND(ISNUMBER('Tables 1'!P19),ISNUMBER('Tables 1'!P17)),'Tables 1'!P19-'Tables 1'!P17,"")</f>
        <v>1.9694444444444443</v>
      </c>
    </row>
    <row r="48" spans="2:16">
      <c r="B48" s="106" t="s">
        <v>1550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>
        <f>IF(AND(ISNUMBER('Tables 1'!P20),ISNUMBER('Tables 1'!P19)),'Tables 1'!P20-'Tables 1'!P19,"")</f>
        <v>0.71388888888888902</v>
      </c>
    </row>
    <row r="49" spans="2:16">
      <c r="B49" s="106" t="s">
        <v>1384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>
        <f>IF(AND(ISNUMBER('Tables 1'!P21),ISNUMBER('Tables 1'!P17)),'Tables 1'!P21-'Tables 1'!P17,"")</f>
        <v>-0.45555555555555549</v>
      </c>
    </row>
    <row r="50" spans="2:16" ht="13" thickBot="1">
      <c r="B50" s="106" t="s">
        <v>1385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>
        <f>IF(AND(ISNUMBER('Tables 1'!P23),ISNUMBER('Tables 1'!P17)),'Tables 1'!P23-'Tables 1'!P17,"")</f>
        <v>1.2055555555555559</v>
      </c>
    </row>
    <row r="51" spans="2:16" ht="13" thickTop="1">
      <c r="B51" s="397" t="s">
        <v>1394</v>
      </c>
      <c r="C51" s="120"/>
      <c r="D51" s="120"/>
      <c r="E51" s="120"/>
      <c r="F51" s="120"/>
      <c r="G51" s="120"/>
      <c r="H51" s="120"/>
      <c r="I51" s="120"/>
      <c r="J51" s="120"/>
      <c r="K51" s="491" t="s">
        <v>1525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1371</v>
      </c>
      <c r="O52" s="125"/>
      <c r="P52" s="156" t="str">
        <f>YourData!$E$48</f>
        <v>OS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1369</v>
      </c>
      <c r="O53" s="125"/>
      <c r="P53" s="164" t="str">
        <f>YourData!$E$52</f>
        <v>NREL</v>
      </c>
    </row>
    <row r="54" spans="2:16">
      <c r="B54" s="374" t="s">
        <v>1391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>
        <f>IF(AND(ISNUMBER('Tables 1'!P58),ISNUMBER('Tables 1'!P52)),'Tables 1'!P58-'Tables 1'!P52,"")</f>
        <v>-4.2333333333333325</v>
      </c>
    </row>
    <row r="55" spans="2:16">
      <c r="B55" s="106" t="s">
        <v>1386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>
        <f>IF(AND(ISNUMBER('Tables 1'!P59),ISNUMBER('Tables 1'!P58)),'Tables 1'!P59-'Tables 1'!P58,"")</f>
        <v>-1.2722222222222224</v>
      </c>
    </row>
    <row r="56" spans="2:16">
      <c r="B56" s="106" t="s">
        <v>1551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>
        <f>IF(AND(ISNUMBER('Tables 1'!P60),ISNUMBER('Tables 1'!P58)),'Tables 1'!P60-'Tables 1'!P58,"")</f>
        <v>4.1666666666666519E-2</v>
      </c>
    </row>
    <row r="57" spans="2:16">
      <c r="B57" s="106" t="s">
        <v>1552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>
        <f>IF(AND(ISNUMBER('Tables 1'!P61),ISNUMBER('Tables 2'!AF18)),'Tables 1'!P61-'Tables 1'!P60,"")</f>
        <v>-0.91111111111111098</v>
      </c>
    </row>
    <row r="58" spans="2:16">
      <c r="B58" s="106" t="s">
        <v>1387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>
        <f>IF(AND(ISNUMBER('Tables 1'!P62),ISNUMBER('Tables 1'!P58)),'Tables 1'!P62-'Tables 1'!P58,"")</f>
        <v>-7.222222222222241E-2</v>
      </c>
    </row>
    <row r="59" spans="2:16">
      <c r="B59" s="374" t="s">
        <v>1390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>
        <f>IF(AND(ISNUMBER('Tables 1'!P63),ISNUMBER('Tables 1'!P58)),'Tables 1'!P63-'Tables 1'!P58,"")</f>
        <v>-1.961111111111111</v>
      </c>
    </row>
    <row r="60" spans="2:16" ht="13" thickBot="1">
      <c r="B60" s="106" t="s">
        <v>1388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>
        <f>IF(AND(ISNUMBER('Tables 1'!P64),ISNUMBER('Tables 1'!P58)),'Tables 1'!P64-'Tables 1'!P58,"")</f>
        <v>-1.875</v>
      </c>
    </row>
    <row r="61" spans="2:16" ht="13" thickTop="1">
      <c r="B61" s="397" t="s">
        <v>1399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1525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1371</v>
      </c>
      <c r="O62" s="125"/>
      <c r="P62" s="156" t="str">
        <f>YourData!$E$48</f>
        <v>OS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1520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1369</v>
      </c>
      <c r="O63" s="125"/>
      <c r="P63" s="164" t="str">
        <f>YourData!$E$52</f>
        <v>NREL</v>
      </c>
    </row>
    <row r="64" spans="2:16">
      <c r="B64" s="374" t="s">
        <v>1392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>
        <f>IF(AND(ISNUMBER('Tables 2'!AF17),ISNUMBER('Tables 2'!AF11)),'Tables 2'!AF17-'Tables 2'!AF11,"")</f>
        <v>-0.57864958862809601</v>
      </c>
    </row>
    <row r="65" spans="2:16">
      <c r="B65" s="106" t="s">
        <v>1383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>
        <f>IF(AND(ISNUMBER('Tables 2'!AF18),ISNUMBER('Tables 2'!AF17)),'Tables 2'!AF18-'Tables 2'!AF17,"")</f>
        <v>-2.256023079407754E-4</v>
      </c>
    </row>
    <row r="66" spans="2:16">
      <c r="B66" s="106" t="s">
        <v>1549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>
        <f>IF(AND(ISNUMBER('Tables 2'!AF19),ISNUMBER('Tables 2'!AF17)),'Tables 2'!AF19-'Tables 2'!AF17,"")</f>
        <v>0.3107006086450248</v>
      </c>
    </row>
    <row r="67" spans="2:16">
      <c r="B67" s="106" t="s">
        <v>1550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>
        <f>IF(AND(ISNUMBER('Tables 2'!AF20),ISNUMBER('Tables 2'!AF19)),'Tables 2'!AF20-'Tables 2'!AF19,"")</f>
        <v>2.3300814332289477E-2</v>
      </c>
    </row>
    <row r="68" spans="2:16">
      <c r="B68" s="106" t="s">
        <v>1384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>
        <f>IF(AND(ISNUMBER('Tables 2'!AF21),ISNUMBER('Tables 2'!AF17)),'Tables 2'!AF21-'Tables 2'!AF17,"")</f>
        <v>1.643145240532911</v>
      </c>
    </row>
    <row r="69" spans="2:16" ht="13" thickBot="1">
      <c r="B69" s="106" t="s">
        <v>1385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>
        <f>IF(AND(ISNUMBER('Tables 2'!AF23),ISNUMBER('Tables 2'!AF17)),'Tables 2'!AF23-'Tables 2'!AF17,"")</f>
        <v>-0.47559272577841849</v>
      </c>
    </row>
    <row r="70" spans="2:16" ht="13" thickTop="1">
      <c r="B70" s="397" t="s">
        <v>1400</v>
      </c>
      <c r="C70" s="120"/>
      <c r="D70" s="120"/>
      <c r="E70" s="120"/>
      <c r="F70" s="120"/>
      <c r="G70" s="120"/>
      <c r="H70" s="120"/>
      <c r="I70" s="120"/>
      <c r="J70" s="120"/>
      <c r="K70" s="491" t="s">
        <v>1525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1371</v>
      </c>
      <c r="O71" s="125"/>
      <c r="P71" s="156" t="str">
        <f>YourData!$E$48</f>
        <v>OS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1520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1369</v>
      </c>
      <c r="O72" s="125"/>
      <c r="P72" s="164" t="str">
        <f>YourData!$E$52</f>
        <v>NREL</v>
      </c>
    </row>
    <row r="73" spans="2:16">
      <c r="B73" s="374" t="s">
        <v>1391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>
        <f>IF(AND(ISNUMBER('Tables 2'!AF58),ISNUMBER('Tables 2'!AF52)),'Tables 2'!AF58-'Tables 2'!AF52,"")</f>
        <v>-3.3157028112844737</v>
      </c>
    </row>
    <row r="74" spans="2:16">
      <c r="B74" s="106" t="s">
        <v>1386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>
        <f>IF(AND(ISNUMBER('Tables 2'!AF59),ISNUMBER('Tables 2'!AF58)),'Tables 2'!AF59-'Tables 2'!AF58,"")</f>
        <v>-0.67638561040325529</v>
      </c>
    </row>
    <row r="75" spans="2:16">
      <c r="B75" s="106" t="s">
        <v>1551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>
        <f>IF(AND(ISNUMBER('Tables 2'!AF60),ISNUMBER('Tables 2'!AF58)),'Tables 2'!AF60-'Tables 2'!AF58,"")</f>
        <v>-0.47128672237056746</v>
      </c>
    </row>
    <row r="76" spans="2:16">
      <c r="B76" s="106" t="s">
        <v>1552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>
        <f>IF(AND(ISNUMBER('Tables 2'!AF61),ISNUMBER('Tables 2'!AF60)),'Tables 2'!AF61-'Tables 2'!AF60,"")</f>
        <v>-0.50277662444511684</v>
      </c>
    </row>
    <row r="77" spans="2:16">
      <c r="B77" s="106" t="s">
        <v>1387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1536</v>
      </c>
      <c r="O77" s="227"/>
      <c r="P77" s="158">
        <f>IF(AND(ISNUMBER('Tables 2'!AF62),ISNUMBER('Tables 2'!AF58)),'Tables 2'!AF62-'Tables 2'!AF58,"")</f>
        <v>-1.0056068281194541E-5</v>
      </c>
    </row>
    <row r="78" spans="2:16">
      <c r="B78" s="374" t="s">
        <v>1390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>
        <f>IF(AND(ISNUMBER('Tables 2'!AF63),ISNUMBER('Tables 2'!AF58)),'Tables 2'!AF63-'Tables 2'!AF58,"")</f>
        <v>-0.95190292619814088</v>
      </c>
    </row>
    <row r="79" spans="2:16" ht="13" thickBot="1">
      <c r="B79" s="274" t="s">
        <v>1388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>
        <f>IF(AND(ISNUMBER('Tables 2'!AF64),ISNUMBER('Tables 2'!AF58)),'Tables 2'!AF64-'Tables 2'!AF58,"")</f>
        <v>-2.1085916463631547</v>
      </c>
    </row>
    <row r="80" spans="2:16" ht="13.5" customHeight="1" thickTop="1">
      <c r="B80" s="379" t="s">
        <v>1521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1517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1580</v>
      </c>
      <c r="M7" s="1"/>
      <c r="P7" s="20"/>
    </row>
    <row r="8" spans="2:16" ht="13" thickTop="1">
      <c r="B8" s="396" t="s">
        <v>1393</v>
      </c>
      <c r="C8" s="139"/>
      <c r="D8" s="139"/>
      <c r="E8" s="139"/>
      <c r="F8" s="139"/>
      <c r="G8" s="139"/>
      <c r="H8" s="139"/>
      <c r="I8" s="139"/>
      <c r="J8" s="139"/>
      <c r="K8" s="491" t="s">
        <v>1525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1369</v>
      </c>
      <c r="O10" s="125"/>
      <c r="P10" s="164" t="str">
        <f>YourData!$E$52</f>
        <v>NREL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>
        <f>IF(AND(ISNUMBER('Tables 1'!P25),ISNUMBER('Tables 1'!P24)),'Tables 1'!P25-'Tables 1'!P24,"")</f>
        <v>1.2194444444444441</v>
      </c>
    </row>
    <row r="12" spans="2:16">
      <c r="B12" s="374" t="s">
        <v>1395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>
        <f>IF(AND(ISNUMBER('Tables 1'!P26),ISNUMBER('Tables 1'!P25)),'Tables 1'!P26-'Tables 1'!P25,"")</f>
        <v>1.0222222222222213</v>
      </c>
    </row>
    <row r="13" spans="2:16">
      <c r="B13" s="374" t="s">
        <v>1396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>
        <f>IF(AND(ISNUMBER('Tables 1'!P28),ISNUMBER('Tables 1'!P27)),'Tables 1'!P28-'Tables 1'!P27,"")</f>
        <v>1.1611111111111105</v>
      </c>
    </row>
    <row r="14" spans="2:16">
      <c r="B14" s="374" t="s">
        <v>1397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>
        <f>IF(AND(ISNUMBER('Tables 1'!P27),ISNUMBER('Tables 1'!P25)),'Tables 1'!P27-'Tables 1'!P25,"")</f>
        <v>0.37222222222222179</v>
      </c>
    </row>
    <row r="15" spans="2:16">
      <c r="B15" s="374" t="s">
        <v>1398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>
        <f>IF(AND(ISNUMBER('Tables 1'!P28),ISNUMBER('Tables 1'!P26)),'Tables 1'!P28-'Tables 1'!P26,"")</f>
        <v>0.51111111111111107</v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>
        <f>IF(AND(ISNUMBER('Tables 1'!P29),ISNUMBER('Tables 1'!P28)),'Tables 1'!P29-'Tables 1'!P28,"")</f>
        <v>3.7888888888888896</v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>
        <f>IF(AND(ISNUMBER('Tables 1'!P30),ISNUMBER('Tables 1'!P28)),'Tables 1'!P30-'Tables 1'!P28,"")</f>
        <v>-1.2416666666666654</v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>
        <f>IF(AND(ISNUMBER('Tables 1'!P31),ISNUMBER('Tables 1'!P28)),'Tables 1'!P31-'Tables 1'!P28,"")</f>
        <v>-1.9222222222222216</v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>
        <f>IF(AND(ISNUMBER('Tables 1'!P32),ISNUMBER('Tables 1'!P28)),'Tables 1'!P32-'Tables 1'!P28,"")</f>
        <v>-2.655555555555555</v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>
        <f>IF(AND(ISNUMBER('Tables 1'!P33),ISNUMBER('Tables 1'!P32)),'Tables 1'!P33-'Tables 1'!P32,"")</f>
        <v>0.19722222222222108</v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>
        <f>IF(AND(ISNUMBER('Tables 1'!P37),ISNUMBER('Tables 1'!P32)),'Tables 1'!P37-'Tables 1'!P32,"")</f>
        <v>-0.6944444444444442</v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>
        <f>IF(AND(ISNUMBER('Tables 1'!P34),ISNUMBER('Tables 1'!P32)),'Tables 1'!P34-'Tables 1'!P32,"")</f>
        <v>3.3333333333333215E-2</v>
      </c>
    </row>
    <row r="23" spans="2:16">
      <c r="B23" s="106" t="s">
        <v>1543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>
        <f>IF(AND(ISNUMBER('Tables 1'!P35),ISNUMBER('Tables 1'!P32)),'Tables 1'!P35-'Tables 1'!P32,"")</f>
        <v>4.4444444444445175E-2</v>
      </c>
    </row>
    <row r="24" spans="2:16" ht="13" thickBot="1">
      <c r="B24" s="109" t="s">
        <v>1544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>
        <f>IF(AND(ISNUMBER('Tables 1'!P36),ISNUMBER('Tables 1'!P35)),'Tables 1'!P36-'Tables 1'!P35,"")</f>
        <v>0.280555555555555</v>
      </c>
    </row>
    <row r="25" spans="2:16" ht="13" thickTop="1">
      <c r="B25" s="397" t="s">
        <v>1394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1371</v>
      </c>
      <c r="O26" s="125"/>
      <c r="P26" s="156" t="str">
        <f>YourData!$E$48</f>
        <v>OS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1369</v>
      </c>
      <c r="O27" s="125"/>
      <c r="P27" s="164" t="str">
        <f>YourData!$E$52</f>
        <v>NREL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>
        <f>IF(AND(ISNUMBER('Tables 1'!P66),ISNUMBER('Tables 1'!P65)),'Tables 1'!P66-'Tables 1'!P65,"")</f>
        <v>0.17499999999999993</v>
      </c>
    </row>
    <row r="29" spans="2:16">
      <c r="B29" s="374" t="s">
        <v>1395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>
        <f>IF(AND(ISNUMBER('Tables 1'!P67),ISNUMBER('Tables 1'!P66)),'Tables 1'!P67-'Tables 1'!P66,"")</f>
        <v>-0.22222222222222215</v>
      </c>
    </row>
    <row r="30" spans="2:16">
      <c r="B30" s="374" t="s">
        <v>1396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>
        <f>IF(AND(ISNUMBER('Tables 1'!P69),ISNUMBER('Tables 1'!P68)),'Tables 1'!P69-'Tables 1'!P68,"")</f>
        <v>-0.23888888888888893</v>
      </c>
    </row>
    <row r="31" spans="2:16">
      <c r="B31" s="374" t="s">
        <v>1397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>
        <f>IF(AND(ISNUMBER('Tables 1'!P68),ISNUMBER('Tables 1'!P66)),'Tables 1'!P68-'Tables 1'!P66,"")</f>
        <v>5.8333333333333459E-2</v>
      </c>
    </row>
    <row r="32" spans="2:16">
      <c r="B32" s="374" t="s">
        <v>1398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>
        <f>IF(AND(ISNUMBER('Tables 1'!P69),ISNUMBER('Tables 1'!P67)),'Tables 1'!P69-'Tables 1'!P67,"")</f>
        <v>4.1666666666666685E-2</v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>
        <f>IF(AND(ISNUMBER('Tables 1'!P70),ISNUMBER('Tables 1'!P69)),'Tables 1'!P70-'Tables 1'!P69,"")</f>
        <v>0.28888888888888886</v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>
        <f>IF(AND(ISNUMBER('Tables 1'!P71),ISNUMBER('Tables 1'!P69)),'Tables 1'!P71-'Tables 1'!P69,"")</f>
        <v>0.29999999999999993</v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>
        <f>IF(AND(ISNUMBER('Tables 1'!P72),ISNUMBER('Tables 1'!P69)),'Tables 1'!P72-'Tables 1'!P69,"")</f>
        <v>2.7666666666666666</v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>
        <f>IF(AND(ISNUMBER('Tables 1'!P73),ISNUMBER('Tables 1'!P69)),'Tables 1'!P73-'Tables 1'!P69,"")</f>
        <v>8.0861111111111104</v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>
        <f>IF(AND(ISNUMBER('Tables 1'!P74),ISNUMBER('Tables 1'!P73)),'Tables 1'!P74-'Tables 1'!P73,"")</f>
        <v>-2.9916666666666654</v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>
        <f>IF(AND(ISNUMBER('Tables 1'!P78),ISNUMBER('Tables 1'!P73)),'Tables 1'!P78-'Tables 1'!P73,"")</f>
        <v>-2.6833333333333327</v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>
        <f>IF(AND(ISNUMBER('Tables 1'!P75),ISNUMBER('Tables 1'!P73)),'Tables 1'!P75-'Tables 1'!P73,"")</f>
        <v>-2.0972222222222214</v>
      </c>
    </row>
    <row r="40" spans="2:16">
      <c r="B40" s="106" t="s">
        <v>1543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>
        <f>IF(AND(ISNUMBER('Tables 1'!P76),ISNUMBER('Tables 1'!P73)),'Tables 1'!P76-'Tables 1'!P73,"")</f>
        <v>-3.0249999999999986</v>
      </c>
    </row>
    <row r="41" spans="2:16" ht="13" thickBot="1">
      <c r="B41" s="109" t="s">
        <v>1544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>
        <f>IF(AND(ISNUMBER('Tables 1'!P77),ISNUMBER('Tables 1'!P76)),'Tables 1'!P77-'Tables 1'!P76,"")</f>
        <v>-1.7277777777777779</v>
      </c>
    </row>
    <row r="42" spans="2:16" ht="13" thickTop="1">
      <c r="B42" s="374" t="s">
        <v>1399</v>
      </c>
      <c r="C42" s="120"/>
      <c r="D42" s="120"/>
      <c r="E42" s="120"/>
      <c r="F42" s="120"/>
      <c r="G42" s="120"/>
      <c r="H42" s="120"/>
      <c r="I42" s="120"/>
      <c r="J42" s="120"/>
      <c r="K42" s="491" t="s">
        <v>1525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1369</v>
      </c>
      <c r="O44" s="125"/>
      <c r="P44" s="164" t="str">
        <f>YourData!$E$52</f>
        <v>NREL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>
        <f>IF(AND(ISNUMBER('Tables 2'!AF25),ISNUMBER('Tables 2'!AF24)),'Tables 2'!AF25-'Tables 2'!AF24,"")</f>
        <v>0.76174060286044476</v>
      </c>
    </row>
    <row r="46" spans="2:16">
      <c r="B46" s="374" t="s">
        <v>1395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>
        <f>IF(AND(ISNUMBER('Tables 2'!AF26),ISNUMBER('Tables 2'!AF25)),'Tables 2'!AF26-'Tables 2'!AF25,"")</f>
        <v>0.18833720381168817</v>
      </c>
    </row>
    <row r="47" spans="2:16">
      <c r="B47" s="374" t="s">
        <v>1396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>
        <f>IF(AND(ISNUMBER('Tables 2'!AF28),ISNUMBER('Tables 2'!AF27)),'Tables 2'!AF28-'Tables 2'!AF27,"")</f>
        <v>0.21204908740851725</v>
      </c>
    </row>
    <row r="48" spans="2:16">
      <c r="B48" s="374" t="s">
        <v>1397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>
        <f>IF(AND(ISNUMBER('Tables 2'!AF27),ISNUMBER('Tables 2'!AF25)),'Tables 2'!AF27-'Tables 2'!AF25,"")</f>
        <v>0.17908237242738734</v>
      </c>
    </row>
    <row r="49" spans="2:16">
      <c r="B49" s="374" t="s">
        <v>1398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>
        <f>IF(AND(ISNUMBER('Tables 2'!AF28),ISNUMBER('Tables 2'!AF26)),'Tables 2'!AF28-'Tables 2'!AF26,"")</f>
        <v>0.20279425602421641</v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>
        <f>IF(AND(ISNUMBER('Tables 2'!AF29),ISNUMBER('Tables 2'!AF28)),'Tables 2'!AF29-'Tables 2'!AF28,"")</f>
        <v>1.8204753468551118</v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>
        <f>IF(AND(ISNUMBER('Tables 2'!AF30),ISNUMBER('Tables 2'!AF28)),'Tables 2'!AF30-'Tables 2'!AF28,"")</f>
        <v>-0.18358680233111846</v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>
        <f>IF(AND(ISNUMBER('Tables 2'!AF31),ISNUMBER('Tables 2'!AF28)),'Tables 2'!AF31-'Tables 2'!AF28,"")</f>
        <v>-9.7366306380575196E-5</v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>
        <f>IF(AND(ISNUMBER('Tables 2'!AF32),ISNUMBER('Tables 2'!AF28)),'Tables 2'!AF32-'Tables 2'!AF28,"")</f>
        <v>-0.2195384521083259</v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>
        <f>IF(AND(ISNUMBER('Tables 2'!AF33),ISNUMBER('Tables 2'!AF32)),'Tables 2'!AF33-'Tables 2'!AF32,"")</f>
        <v>2.6957881718026044E-4</v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>
        <f>IF(AND(ISNUMBER('Tables 2'!AF37),ISNUMBER('Tables 2'!AF32)),'Tables 2'!AF37-'Tables 2'!AF32,"")</f>
        <v>-8.6542301632608343E-4</v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>
        <f>IF(AND(ISNUMBER('Tables 2'!AF34),ISNUMBER('Tables 2'!AF32)),'Tables 2'!AF34-'Tables 2'!AF32,"")</f>
        <v>-1.0492567388275642E-2</v>
      </c>
    </row>
    <row r="57" spans="2:16">
      <c r="B57" s="106" t="s">
        <v>1543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>
        <f>IF(AND(ISNUMBER('Tables 2'!AF35),ISNUMBER('Tables 2'!AF32)),'Tables 2'!AF35-'Tables 2'!AF32,"")</f>
        <v>-9.799127056445478E-3</v>
      </c>
    </row>
    <row r="58" spans="2:16" ht="13" thickBot="1">
      <c r="B58" s="109" t="s">
        <v>1544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>
        <f>IF(AND(ISNUMBER('Tables 2'!AF36),ISNUMBER('Tables 2'!AF35)),'Tables 2'!AF36-'Tables 2'!AF35,"")</f>
        <v>-2.0345096447491606E-2</v>
      </c>
    </row>
    <row r="59" spans="2:16" ht="13" thickTop="1">
      <c r="B59" s="374" t="s">
        <v>1400</v>
      </c>
      <c r="C59" s="120"/>
      <c r="D59" s="120"/>
      <c r="E59" s="120"/>
      <c r="F59" s="120"/>
      <c r="G59" s="120"/>
      <c r="H59" s="120"/>
      <c r="I59" s="120"/>
      <c r="J59" s="120"/>
      <c r="K59" s="491" t="s">
        <v>1525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1371</v>
      </c>
      <c r="O60" s="125"/>
      <c r="P60" s="156" t="str">
        <f>YourData!$E$48</f>
        <v>OS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1369</v>
      </c>
      <c r="O61" s="125"/>
      <c r="P61" s="164" t="str">
        <f>YourData!$E$52</f>
        <v>NREL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>
        <f>IF(AND(ISNUMBER('Tables 2'!AF66),ISNUMBER('Tables 2'!AF65)),'Tables 2'!AF66-'Tables 2'!AF65,"")</f>
        <v>0.24446150668834532</v>
      </c>
    </row>
    <row r="63" spans="2:16">
      <c r="B63" s="374" t="s">
        <v>1395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>
        <f>IF(AND(ISNUMBER('Tables 2'!AF67),ISNUMBER('Tables 2'!AF66)),'Tables 2'!AF67-'Tables 2'!AF66,"")</f>
        <v>-0.16281677398843653</v>
      </c>
    </row>
    <row r="64" spans="2:16">
      <c r="B64" s="374" t="s">
        <v>1396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>
        <f>IF(AND(ISNUMBER('Tables 2'!AF69),ISNUMBER('Tables 2'!AF68)),'Tables 2'!AF69-'Tables 2'!AF68,"")</f>
        <v>-0.16404880879865702</v>
      </c>
    </row>
    <row r="65" spans="2:33">
      <c r="B65" s="374" t="s">
        <v>1397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>
        <f>IF(AND(ISNUMBER('Tables 2'!AF68),ISNUMBER('Tables 2'!AF66)),'Tables 2'!AF68-'Tables 2'!AF66,"")</f>
        <v>9.9252017284350291E-2</v>
      </c>
    </row>
    <row r="66" spans="2:33">
      <c r="B66" s="374" t="s">
        <v>1398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>
        <f>IF(AND(ISNUMBER('Tables 2'!AF69),ISNUMBER('Tables 2'!AF67)),'Tables 2'!AF69-'Tables 2'!AF67,"")</f>
        <v>9.8019982474129796E-2</v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>
        <f>IF(AND(ISNUMBER('Tables 2'!AF70),ISNUMBER('Tables 2'!AF69)),'Tables 2'!AF70-'Tables 2'!AF69,"")</f>
        <v>0.49668729635085318</v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>
        <f>IF(AND(ISNUMBER('Tables 2'!AF71),ISNUMBER('Tables 2'!AF69)),'Tables 2'!AF71-'Tables 2'!AF69,"")</f>
        <v>0.18267336381596289</v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>
        <f>IF(AND(ISNUMBER('Tables 2'!AF72),ISNUMBER('Tables 2'!AF69)),'Tables 2'!AF72-'Tables 2'!AF69,"")</f>
        <v>2.1286740792158079</v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>
        <f>IF(AND(ISNUMBER('Tables 2'!AF73),ISNUMBER('Tables 2'!AF69)),'Tables 2'!AF73-'Tables 2'!AF69,"")</f>
        <v>5.9409447726792255</v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>
        <f>IF(AND(ISNUMBER('Tables 2'!AF74),ISNUMBER('Tables 2'!AF73)),'Tables 2'!AF74-'Tables 2'!AF73,"")</f>
        <v>-2.1380718016906926</v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>
        <f>IF(AND(ISNUMBER('Tables 2'!AF78),ISNUMBER('Tables 2'!AF73)),'Tables 2'!AF78-'Tables 2'!AF73,"")</f>
        <v>-0.67532959162900585</v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>
        <f>IF(AND(ISNUMBER('Tables 2'!AF75),ISNUMBER('Tables 2'!AF73)),'Tables 2'!AF75-'Tables 2'!AF73,"")</f>
        <v>-0.14229047985926613</v>
      </c>
    </row>
    <row r="74" spans="2:33">
      <c r="B74" s="106" t="s">
        <v>1543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>
        <f>IF(AND(ISNUMBER('Tables 2'!AF76),ISNUMBER('Tables 2'!AF73)),'Tables 2'!AF76-'Tables 2'!AF73,"")</f>
        <v>-2.9521816516032153</v>
      </c>
    </row>
    <row r="75" spans="2:33" ht="13" thickBot="1">
      <c r="B75" s="109" t="s">
        <v>1544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>
        <f>IF(AND(ISNUMBER('Tables 2'!AF77),ISNUMBER('Tables 2'!AF76)),'Tables 2'!AF77-'Tables 2'!AF76,"")</f>
        <v>-0.63534901942647037</v>
      </c>
    </row>
    <row r="76" spans="2:33" ht="13" thickTop="1">
      <c r="B76" s="395" t="s">
        <v>1645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1652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1517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1654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1579</v>
      </c>
      <c r="M7" s="1"/>
      <c r="P7" s="20"/>
    </row>
    <row r="8" spans="2:16" ht="13" thickTop="1">
      <c r="B8" s="397" t="s">
        <v>1393</v>
      </c>
      <c r="C8" s="120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1401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>
        <f>IF(AND(ISNUMBER('Tables 1'!P39),ISNUMBER('Tables 1'!P38)),'Tables 1'!P39-'Tables 1'!P38,"")</f>
        <v>2.0388888888888879</v>
      </c>
    </row>
    <row r="12" spans="2:16">
      <c r="B12" s="106" t="s">
        <v>1402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>
        <f>IF(AND(ISNUMBER('Tables 1'!P40),ISNUMBER('Tables 1'!P39)),'Tables 1'!P40-'Tables 1'!P39,"")</f>
        <v>1.8861111111111111</v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>
        <f>IF(AND(ISNUMBER('Tables 1'!P41),ISNUMBER('Tables 1'!P40)),'Tables 1'!P41-'Tables 1'!P40,"")</f>
        <v>-1.2555555555555555</v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>
        <f>IF(AND(ISNUMBER('Tables 1'!P42),ISNUMBER('Tables 1'!P41)),'Tables 1'!P42-'Tables 1'!P41,"")</f>
        <v>-1.625</v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>
        <f>IF(AND(ISNUMBER('Tables 1'!P11),ISNUMBER('Tables 1'!P42)),'Tables 1'!P11-'Tables 1'!P42,"")</f>
        <v>-1.6472222222222213</v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>
        <f>IF(AND(ISNUMBER('Tables 1'!P43),ISNUMBER('Tables 1'!P11)),'Tables 1'!P43-'Tables 1'!P11,"")</f>
        <v>0.18888888888888822</v>
      </c>
    </row>
    <row r="17" spans="2:16" ht="13" thickTop="1">
      <c r="B17" s="397" t="s">
        <v>1394</v>
      </c>
      <c r="C17" s="120"/>
      <c r="D17" s="120"/>
      <c r="E17" s="120"/>
      <c r="F17" s="120"/>
      <c r="G17" s="120"/>
      <c r="H17" s="120"/>
      <c r="I17" s="120"/>
      <c r="J17" s="120"/>
      <c r="K17" s="491" t="s">
        <v>1525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1371</v>
      </c>
      <c r="O18" s="125"/>
      <c r="P18" s="156" t="str">
        <f>YourData!$E$48</f>
        <v>OS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1369</v>
      </c>
      <c r="O19" s="125"/>
      <c r="P19" s="164" t="str">
        <f>YourData!$E$52</f>
        <v>NREL</v>
      </c>
    </row>
    <row r="20" spans="2:16">
      <c r="B20" s="106" t="s">
        <v>1401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>
        <f>IF(AND(ISNUMBER('Tables 1'!P80),ISNUMBER('Tables 1'!P79)),'Tables 1'!P80-'Tables 1'!P79,"")</f>
        <v>5.5555555555555558E-3</v>
      </c>
    </row>
    <row r="21" spans="2:16">
      <c r="B21" s="106" t="s">
        <v>1402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>
        <f>IF(AND(ISNUMBER('Tables 1'!P81),ISNUMBER('Tables 1'!P80)),'Tables 1'!P81-'Tables 1'!P80,"")</f>
        <v>1.111111111111111E-2</v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>
        <f>IF(AND(ISNUMBER('Tables 1'!P82),ISNUMBER('Tables 1'!P81)),'Tables 1'!P82-'Tables 1'!P81,"")</f>
        <v>0.05</v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>
        <f>IF(AND(ISNUMBER('Tables 1'!P83),ISNUMBER('Tables 1'!P82)),'Tables 1'!P83-'Tables 1'!P82,"")</f>
        <v>0.58333333333333337</v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>
        <f>IF(AND(ISNUMBER('Tables 1'!P52),ISNUMBER('Tables 1'!P83)),'Tables 1'!P52-'Tables 1'!P83,"")</f>
        <v>6.0916666666666659</v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>
        <f>IF(AND(ISNUMBER('Tables 1'!P84),ISNUMBER('Tables 1'!P52)),'Tables 1'!P84-'Tables 1'!P52,"")</f>
        <v>-2.4916666666666663</v>
      </c>
    </row>
    <row r="26" spans="2:16" ht="13" thickTop="1">
      <c r="B26" s="397" t="s">
        <v>1399</v>
      </c>
      <c r="C26" s="120"/>
      <c r="D26" s="120"/>
      <c r="E26" s="120"/>
      <c r="F26" s="120"/>
      <c r="G26" s="120"/>
      <c r="H26" s="120"/>
      <c r="I26" s="120"/>
      <c r="J26" s="120"/>
      <c r="K26" s="491" t="s">
        <v>1525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1371</v>
      </c>
      <c r="O27" s="125"/>
      <c r="P27" s="156" t="str">
        <f>YourData!$E$48</f>
        <v>OS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1520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1369</v>
      </c>
      <c r="O28" s="125"/>
      <c r="P28" s="164" t="str">
        <f>YourData!$E$52</f>
        <v>NREL</v>
      </c>
    </row>
    <row r="29" spans="2:16">
      <c r="B29" s="106" t="s">
        <v>1401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>
        <f>IF(AND(ISNUMBER('Tables 2'!AF39),ISNUMBER('Tables 2'!AF38)),'Tables 2'!AF39-'Tables 2'!AF38,"")</f>
        <v>1.0111630610693059</v>
      </c>
    </row>
    <row r="30" spans="2:16">
      <c r="B30" s="106" t="s">
        <v>1402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>
        <f>IF(AND(ISNUMBER('Tables 2'!AF40),ISNUMBER('Tables 2'!AF39)),'Tables 2'!AF40-'Tables 2'!AF39,"")</f>
        <v>0.91023767342762341</v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>
        <f>IF(AND(ISNUMBER('Tables 2'!AF38),ISNUMBER('Tables 2'!AF40)),'Tables 2'!AF41-'Tables 2'!AF40,"")</f>
        <v>-0.1835868023307099</v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>
        <f>IF(AND(ISNUMBER('Tables 2'!AF42),ISNUMBER('Tables 2'!AF41)),'Tables 2'!AF42-'Tables 2'!AF41,"")</f>
        <v>-5.3185642289843571E-5</v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>
        <f>IF(AND(ISNUMBER('Tables 2'!AF11),ISNUMBER('Tables 2'!AF42)),'Tables 2'!AF11-'Tables 2'!AF42,"")</f>
        <v>-0.21959701998884684</v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>
        <f>IF(AND(ISNUMBER('Tables 2'!AF43),ISNUMBER('Tables 2'!AF11)),'Tables 2'!AF43-'Tables 2'!AF11,"")</f>
        <v>8.9472829548764565E-4</v>
      </c>
    </row>
    <row r="35" spans="2:16" ht="13" thickTop="1">
      <c r="B35" s="397" t="s">
        <v>1400</v>
      </c>
      <c r="C35" s="120"/>
      <c r="D35" s="120"/>
      <c r="E35" s="120"/>
      <c r="F35" s="120"/>
      <c r="G35" s="120"/>
      <c r="H35" s="120"/>
      <c r="I35" s="120"/>
      <c r="J35" s="120"/>
      <c r="K35" s="491" t="s">
        <v>1525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1371</v>
      </c>
      <c r="O36" s="125"/>
      <c r="P36" s="156" t="str">
        <f>YourData!$E$48</f>
        <v>OS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1520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1369</v>
      </c>
      <c r="O37" s="125"/>
      <c r="P37" s="164" t="str">
        <f>YourData!$E$52</f>
        <v>NREL</v>
      </c>
    </row>
    <row r="38" spans="2:16">
      <c r="B38" s="106" t="s">
        <v>1401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>
        <f>IF(AND(ISNUMBER('Tables 2'!AF80),ISNUMBER('Tables 2'!AF79)),'Tables 2'!AF80-'Tables 2'!AF79,"")</f>
        <v>0.18123688039623051</v>
      </c>
    </row>
    <row r="39" spans="2:16">
      <c r="B39" s="106" t="s">
        <v>1402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>
        <f>IF(AND(ISNUMBER('Tables 2'!AF81),ISNUMBER('Tables 2'!AF80)),'Tables 2'!AF81-'Tables 2'!AF80,"")</f>
        <v>0.1403683650169808</v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>
        <f>IF(AND(ISNUMBER('Tables 2'!AF82),ISNUMBER('Tables 2'!AF81)),'Tables 2'!AF82-'Tables 2'!AF81,"")</f>
        <v>0.23625929825873221</v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>
        <f>IF(AND(ISNUMBER('Tables 2'!AF83),ISNUMBER('Tables 2'!AF82)),'Tables 2'!AF83-'Tables 2'!AF82,"")</f>
        <v>1.0980447336091959</v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>
        <f>IF(AND(ISNUMBER('Tables 2'!AF52),ISNUMBER('Tables 2'!AF83)),'Tables 2'!AF52-'Tables 2'!AF83,"")</f>
        <v>4.8360523675171834</v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>
        <f>IF(AND(ISNUMBER('Tables 2'!AF84),ISNUMBER('Tables 2'!AF52)),'Tables 2'!AF84-'Tables 2'!AF52,"")</f>
        <v>-1.8469660543438966</v>
      </c>
    </row>
    <row r="44" spans="2:16" ht="13" thickTop="1">
      <c r="B44" s="379" t="s">
        <v>1521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1517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1534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1393</v>
      </c>
      <c r="C48" s="120"/>
      <c r="D48" s="120"/>
      <c r="E48" s="120"/>
      <c r="F48" s="120"/>
      <c r="G48" s="120"/>
      <c r="H48" s="120"/>
      <c r="I48" s="120"/>
      <c r="J48" s="120"/>
      <c r="K48" s="491" t="s">
        <v>1525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1371</v>
      </c>
      <c r="O49" s="125"/>
      <c r="P49" s="156" t="str">
        <f>YourData!$E$48</f>
        <v>OS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1369</v>
      </c>
      <c r="O50" s="125"/>
      <c r="P50" s="164" t="str">
        <f>YourData!$E$52</f>
        <v>NREL</v>
      </c>
    </row>
    <row r="51" spans="2:16">
      <c r="B51" s="374" t="s">
        <v>1405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>
        <f>IF(AND(ISNUMBER('Tables 1'!P44),ISNUMBER('Tables 1'!P42)),'Tables 1'!P44-'Tables 1'!P42,"")</f>
        <v>-0.66111111111111054</v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>
        <f>IF(AND(ISNUMBER('Tables 1'!P17),ISNUMBER('Tables 1'!P44)),'Tables 1'!P17-'Tables 1'!P44,"")</f>
        <v>-4.1416666666666666</v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>
        <f>IF(AND(ISNUMBER('Tables 1'!P17),ISNUMBER('Tables 1'!P45)),'Tables 1'!P17-'Tables 1'!P45,"")</f>
        <v>-0.74722222222222223</v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>
        <f>IF(AND(ISNUMBER('Tables 1'!P18),ISNUMBER('Tables 1'!P12)),'Tables 1'!P18-'Tables 1'!P12,"")</f>
        <v>-2.9138888888888879</v>
      </c>
    </row>
    <row r="55" spans="2:16">
      <c r="B55" s="106" t="s">
        <v>1545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>
        <f>IF(AND(ISNUMBER('Tables 1'!P19),ISNUMBER('Tables 1'!P13)),'Tables 1'!P19-'Tables 1'!P13,"")</f>
        <v>-1.3583333333333325</v>
      </c>
    </row>
    <row r="56" spans="2:16">
      <c r="B56" s="106" t="s">
        <v>1546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>
        <f>IF(AND(ISNUMBER('Tables 1'!P20),ISNUMBER('Tables 1'!P14)),'Tables 1'!P20-'Tables 1'!P14,"")</f>
        <v>-0.97500000000000009</v>
      </c>
    </row>
    <row r="57" spans="2:16" ht="13" thickBot="1">
      <c r="B57" s="374" t="s">
        <v>1404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>
        <f>IF(AND(ISNUMBER('Tables 1'!P21),ISNUMBER('Tables 1'!P15)),'Tables 1'!P21-'Tables 1'!P15,"")</f>
        <v>-1.916666666666667</v>
      </c>
    </row>
    <row r="58" spans="2:16" ht="13" thickTop="1">
      <c r="B58" s="397" t="s">
        <v>1394</v>
      </c>
      <c r="C58" s="120"/>
      <c r="D58" s="120"/>
      <c r="E58" s="120"/>
      <c r="F58" s="120"/>
      <c r="G58" s="120"/>
      <c r="H58" s="120"/>
      <c r="I58" s="120"/>
      <c r="J58" s="120"/>
      <c r="K58" s="491" t="s">
        <v>1525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1371</v>
      </c>
      <c r="O59" s="125"/>
      <c r="P59" s="156" t="str">
        <f>YourData!$E$48</f>
        <v>OS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1369</v>
      </c>
      <c r="O60" s="125"/>
      <c r="P60" s="164" t="str">
        <f>YourData!$E$52</f>
        <v>NREL</v>
      </c>
    </row>
    <row r="61" spans="2:16">
      <c r="B61" s="374" t="s">
        <v>1405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>
        <f>IF(AND(ISNUMBER('Tables 1'!P85),ISNUMBER('Tables 1'!P83)),'Tables 1'!P85-'Tables 1'!P83,"")</f>
        <v>-0.44444444444444448</v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>
        <f>IF(AND(ISNUMBER('Tables 1'!P58),ISNUMBER('Tables 1'!P85)),'Tables 1'!P58-'Tables 1'!P85,"")</f>
        <v>2.3027777777777776</v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>
        <f>IF(AND(ISNUMBER('Tables 1'!P58),ISNUMBER('Tables 1'!P86)),'Tables 1'!P58-'Tables 1'!P86,"")</f>
        <v>1.3027777777777778</v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>
        <f>IF(AND(ISNUMBER('Tables 1'!P59),ISNUMBER('Tables 1'!P53)),'Tables 1'!P59-'Tables 1'!P53,"")</f>
        <v>-3.5111111111111111</v>
      </c>
    </row>
    <row r="65" spans="2:16">
      <c r="B65" s="106" t="s">
        <v>1545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>
        <f>IF(AND(ISNUMBER('Tables 1'!P60),ISNUMBER('Tables 1'!P54)),'Tables 1'!P60-'Tables 1'!P54,"")</f>
        <v>-1.6194444444444445</v>
      </c>
    </row>
    <row r="66" spans="2:16">
      <c r="B66" s="106" t="s">
        <v>1546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>
        <f>IF(AND(ISNUMBER('Tables 1'!P61),ISNUMBER('Tables 1'!P55)),'Tables 1'!P61-'Tables 1'!P55,"")</f>
        <v>-1.1416666666666666</v>
      </c>
    </row>
    <row r="67" spans="2:16">
      <c r="B67" s="374" t="s">
        <v>1404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>
        <f>IF(AND(ISNUMBER('Tables 1'!P62),ISNUMBER('Tables 1'!P56)),'Tables 1'!P62-'Tables 1'!P56,"")</f>
        <v>-4.0194444444444448</v>
      </c>
    </row>
    <row r="68" spans="2:16" ht="13" thickBot="1">
      <c r="B68" s="374" t="s">
        <v>1403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>
        <f>IF(AND(ISNUMBER('Tables 1'!P63),ISNUMBER('Tables 1'!P57)),'Tables 1'!P63-'Tables 1'!P57,"")</f>
        <v>-5.2333333333333334</v>
      </c>
    </row>
    <row r="69" spans="2:16" ht="13" thickTop="1">
      <c r="B69" s="397" t="s">
        <v>1399</v>
      </c>
      <c r="C69" s="120"/>
      <c r="D69" s="120"/>
      <c r="E69" s="120"/>
      <c r="F69" s="120"/>
      <c r="G69" s="120"/>
      <c r="H69" s="120"/>
      <c r="I69" s="120"/>
      <c r="J69" s="120"/>
      <c r="K69" s="491" t="s">
        <v>1525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1371</v>
      </c>
      <c r="O70" s="125"/>
      <c r="P70" s="156" t="str">
        <f>YourData!$E$48</f>
        <v>OS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1520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1369</v>
      </c>
      <c r="O71" s="125"/>
      <c r="P71" s="164" t="str">
        <f>YourData!$E$52</f>
        <v>NREL</v>
      </c>
    </row>
    <row r="72" spans="2:16">
      <c r="B72" s="374" t="s">
        <v>1405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>
        <f>IF(AND(ISNUMBER('Tables 2'!AF44),ISNUMBER('Tables 2'!AF42)),'Tables 2'!AF44-'Tables 2'!AF42,"")</f>
        <v>-0.18466249041993299</v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>
        <f>IF(AND(ISNUMBER('Tables 2'!AF17),ISNUMBER('Tables 2'!AF44)),'Tables 2'!AF17-'Tables 2'!AF44,"")</f>
        <v>-0.61358411819700986</v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>
        <f>IF(AND(ISNUMBER('Tables 2'!AF17),ISNUMBER('Tables 2'!AF45)),'Tables 2'!AF17-'Tables 2'!AF45,"")</f>
        <v>-0.14889958590682095</v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>
        <f>IF(AND(ISNUMBER('Tables 2'!AF18),ISNUMBER('Tables 2'!AF12)),'Tables 2'!AF18-'Tables 2'!AF12,"")</f>
        <v>-0.56840055701728298</v>
      </c>
    </row>
    <row r="76" spans="2:16">
      <c r="B76" s="106" t="s">
        <v>1545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>
        <f>IF(AND(ISNUMBER('Tables 2'!AF19),ISNUMBER('Tables 2'!AF13)),'Tables 2'!AF19-'Tables 2'!AF13,"")</f>
        <v>-0.25881869824741255</v>
      </c>
    </row>
    <row r="77" spans="2:16">
      <c r="B77" s="106" t="s">
        <v>1546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>
        <f>IF(AND(ISNUMBER('Tables 2'!AF20),ISNUMBER('Tables 2'!AF14)),'Tables 2'!AF20-'Tables 2'!AF14,"")</f>
        <v>-0.2151740648334548</v>
      </c>
    </row>
    <row r="78" spans="2:16" ht="13" thickBot="1">
      <c r="B78" s="374" t="s">
        <v>1404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>
        <f>IF(AND(ISNUMBER('Tables 2'!AF21),ISNUMBER('Tables 2'!AF15)),'Tables 2'!AF21-'Tables 2'!AF15,"")</f>
        <v>-1.4622241820801296</v>
      </c>
    </row>
    <row r="79" spans="2:16" ht="13" thickTop="1">
      <c r="B79" s="397" t="s">
        <v>1400</v>
      </c>
      <c r="C79" s="120"/>
      <c r="D79" s="120"/>
      <c r="E79" s="120"/>
      <c r="F79" s="120"/>
      <c r="G79" s="120"/>
      <c r="H79" s="120"/>
      <c r="I79" s="120"/>
      <c r="J79" s="120"/>
      <c r="K79" s="491" t="s">
        <v>1525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1371</v>
      </c>
      <c r="O80" s="125"/>
      <c r="P80" s="156" t="str">
        <f>YourData!$E$48</f>
        <v>OS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1520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1369</v>
      </c>
      <c r="O81" s="125"/>
      <c r="P81" s="164" t="str">
        <f>YourData!$E$52</f>
        <v>NREL</v>
      </c>
    </row>
    <row r="82" spans="2:36">
      <c r="B82" s="374" t="s">
        <v>1405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>
        <f>IF(AND(ISNUMBER('Tables 2'!AF85),ISNUMBER('Tables 2'!AF83)),'Tables 2'!AF85-'Tables 2'!AF83,"")</f>
        <v>-0.87814958574336577</v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>
        <f>IF(AND(ISNUMBER('Tables 2'!AF58),ISNUMBER('Tables 2'!AF85)),'Tables 2'!AF58-'Tables 2'!AF85,"")</f>
        <v>2.3984991419760755</v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>
        <f>IF(AND(ISNUMBER('Tables 2'!AF58),ISNUMBER('Tables 2'!AF86)),'Tables 2'!AF58-'Tables 2'!AF86,"")</f>
        <v>1.1377366296336535</v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>
        <f>IF(AND(ISNUMBER('Tables 2'!AF59),ISNUMBER('Tables 2'!AF53)),'Tables 2'!AF59-'Tables 2'!AF53,"")</f>
        <v>-3.5911081696288578</v>
      </c>
    </row>
    <row r="86" spans="2:36">
      <c r="B86" s="106" t="s">
        <v>1545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>
        <f>IF(AND(ISNUMBER('Tables 2'!AF60),ISNUMBER('Tables 2'!AF54)),'Tables 2'!AF60-'Tables 2'!AF54,"")</f>
        <v>-1.1421642276438759</v>
      </c>
    </row>
    <row r="87" spans="2:36">
      <c r="B87" s="106" t="s">
        <v>1546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>
        <f>IF(AND(ISNUMBER('Tables 2'!AF61),ISNUMBER('Tables 2'!AF55)),'Tables 2'!AF61-'Tables 2'!AF55,"")</f>
        <v>-1.1009454453063312</v>
      </c>
    </row>
    <row r="88" spans="2:36">
      <c r="B88" s="374" t="s">
        <v>1404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>
        <f>IF(AND(ISNUMBER('Tables 2'!AF62),ISNUMBER('Tables 2'!AF56)),'Tables 2'!AF62-'Tables 2'!AF56,"")</f>
        <v>-3.2514001106006893</v>
      </c>
    </row>
    <row r="89" spans="2:36" ht="13" thickBot="1">
      <c r="B89" s="398" t="s">
        <v>1403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>
        <f>IF(AND(ISNUMBER('Tables 2'!AF63),ISNUMBER('Tables 2'!AF57)),'Tables 2'!AF63-'Tables 2'!AF57,"")</f>
        <v>-4.1277282240553657</v>
      </c>
    </row>
    <row r="90" spans="2:36" ht="13" thickTop="1">
      <c r="B90" s="379" t="s">
        <v>1521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1654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1410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1523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1525</v>
      </c>
      <c r="K9" s="492"/>
      <c r="L9" s="492"/>
      <c r="M9" s="493"/>
      <c r="N9" s="120"/>
      <c r="O9" s="163" t="str">
        <f>YourData!$E$48</f>
        <v>OS</v>
      </c>
    </row>
    <row r="10" spans="2:15">
      <c r="B10" s="449" t="s">
        <v>1524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1371</v>
      </c>
      <c r="N10" s="103"/>
      <c r="O10" s="169" t="str">
        <f>YourData!$E$52</f>
        <v>NREL</v>
      </c>
    </row>
    <row r="11" spans="2:15">
      <c r="B11" s="108" t="s">
        <v>1522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1372</v>
      </c>
      <c r="N11" s="103"/>
      <c r="O11" s="159"/>
    </row>
    <row r="12" spans="2:15">
      <c r="B12" s="374" t="s">
        <v>1406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>
        <f>IF(AND(ISNUMBER(YourData!$B313),ISNUMBER(YourData!$B296)),YourData!$B313/YourData!$B296,"")</f>
        <v>0.69524466041830235</v>
      </c>
    </row>
    <row r="13" spans="2:15" ht="13" thickBot="1">
      <c r="B13" s="394" t="s">
        <v>1407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>
        <f>IF(AND(ISNUMBER(YourData!$B314),ISNUMBER(YourData!$B297)),YourData!$B314/YourData!$B297,"")</f>
        <v>0.63438264380829723</v>
      </c>
    </row>
    <row r="14" spans="2:15" ht="13" thickTop="1">
      <c r="B14" s="360" t="s">
        <v>1519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1411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1523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1525</v>
      </c>
      <c r="K18" s="492"/>
      <c r="L18" s="492"/>
      <c r="M18" s="493"/>
      <c r="N18" s="120"/>
      <c r="O18" s="163" t="str">
        <f>YourData!$E$48</f>
        <v>OS</v>
      </c>
    </row>
    <row r="19" spans="2:35">
      <c r="B19" s="449" t="s">
        <v>1524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1371</v>
      </c>
      <c r="N19" s="103"/>
      <c r="O19" s="169" t="str">
        <f>YourData!$E$52</f>
        <v>NREL</v>
      </c>
    </row>
    <row r="20" spans="2:35">
      <c r="B20" s="108" t="s">
        <v>1522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1372</v>
      </c>
      <c r="N20" s="20"/>
      <c r="O20" s="177"/>
    </row>
    <row r="21" spans="2:35">
      <c r="B21" s="399" t="s">
        <v>1408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>
        <f>IF(AND(ISNUMBER(YourData!$B333),ISNUMBER(YourData!$B313)),1-YourData!$B333/YourData!$B313,"")</f>
        <v>0.27313184058213547</v>
      </c>
    </row>
    <row r="22" spans="2:35" ht="13" thickBot="1">
      <c r="B22" s="400" t="s">
        <v>1409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>
        <f>IF(AND(ISNUMBER(YourData!$B334),ISNUMBER(YourData!$B314)),1-YourData!$B334/YourData!$B314,"")</f>
        <v>0.19616855996110316</v>
      </c>
    </row>
    <row r="23" spans="2:35" ht="13" thickTop="1">
      <c r="B23" s="360" t="s">
        <v>1519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1537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1523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1525</v>
      </c>
      <c r="K26" s="492"/>
      <c r="L26" s="492"/>
      <c r="M26" s="493"/>
      <c r="N26" s="120"/>
      <c r="O26" s="163" t="str">
        <f>YourData!$E$48</f>
        <v>OS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1524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1371</v>
      </c>
      <c r="N27" s="103"/>
      <c r="O27" s="169" t="str">
        <f>YourData!$E$52</f>
        <v>NREL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1522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1372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1530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>
        <f>IF(ISNUMBER(YourData!$B294),YourData!$B294,"")</f>
        <v>432.57135410640626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1531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>
        <f>IF(ISNUMBER(YourData!$B295),YourData!$B295,"")</f>
        <v>1185.8900729204377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1412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>
        <f>IF(ISNUMBER(YourData!$B296),YourData!$B296,"")</f>
        <v>1040.7443966659839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1413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>
        <f>IF(ISNUMBER(YourData!$B297),YourData!$B297,"")</f>
        <v>1547.5075441632639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1532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>
        <f>IF(ISNUMBER(YourData!$B298),YourData!$B298,"")</f>
        <v>1840.9315487976985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1519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1538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1523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1525</v>
      </c>
      <c r="K37" s="492"/>
      <c r="L37" s="492"/>
      <c r="M37" s="493"/>
      <c r="N37" s="120"/>
      <c r="O37" s="163" t="str">
        <f>YourData!$E$48</f>
        <v>OS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1524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1371</v>
      </c>
      <c r="N38" s="103"/>
      <c r="O38" s="169" t="str">
        <f>YourData!$E$52</f>
        <v>NREL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1522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1372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1412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>
        <f>IF(ISNUMBER(YourData!$B313),YourData!$B313,"")</f>
        <v>723.57198464229293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1413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>
        <f>IF(ISNUMBER(YourData!$B314),YourData!$B314,"")</f>
        <v>981.71192717957672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1519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1539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1523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1525</v>
      </c>
      <c r="K45" s="492"/>
      <c r="L45" s="492"/>
      <c r="M45" s="493"/>
      <c r="N45" s="120"/>
      <c r="O45" s="163" t="str">
        <f>YourData!$E$48</f>
        <v>OS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1524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1371</v>
      </c>
      <c r="N46" s="103"/>
      <c r="O46" s="169" t="str">
        <f>YourData!$E$52</f>
        <v>NREL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1522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1372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1412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>
        <f>IF(ISNUMBER(YourData!$B333),YourData!$B333,"")</f>
        <v>525.94143668327479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1413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>
        <f>IF(ISNUMBER(YourData!$B334),YourData!$B334,"")</f>
        <v>789.1309121281198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1519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1646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NREL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NREL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OS/NREL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OS/NREL</v>
      </c>
      <c r="AA64" s="36" t="s">
        <v>13</v>
      </c>
      <c r="AB64" s="36" t="s">
        <v>13</v>
      </c>
    </row>
    <row r="65" spans="1:28" s="1" customFormat="1" ht="36">
      <c r="A65" s="361" t="s">
        <v>1362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>
        <f>IF(ISNUMBER(YourData!$B92),YourData!$B92,"")</f>
        <v>4.9805555555555561</v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1426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>
        <f>IF(AND(ISNUMBER(J68),ISNUMBER(J67)),J68-J67,"")</f>
        <v>4.1666666666665186E-2</v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1363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>
        <f>IF(ISNUMBER(YourData!$B96),YourData!$B96,"")</f>
        <v>6.0249999999999995</v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1558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>
        <f>IF(AND(ISNUMBER(J69),ISNUMBER(J67)),J69-J67,"")</f>
        <v>0.17222222222222072</v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1288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>
        <f>IF(ISNUMBER(YourData!$B65),YourData!$B65,"")</f>
        <v>4.3777777777777782</v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1559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>
        <f>IF(AND(ISNUMBER(J70),ISNUMBER(J69)),J70-J69,"")</f>
        <v>0.3305555555555566</v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1289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>
        <f>IF(ISNUMBER(YourData!$B66),YourData!$B66,"")</f>
        <v>4.4194444444444434</v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1427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>
        <f>IF(AND(ISNUMBER(J71),ISNUMBER(J67)),J71-J67,"")</f>
        <v>-1.6944444444444446</v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1290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>
        <f>IF(ISNUMBER(YourData!$B67),YourData!$B67,"")</f>
        <v>4.5499999999999989</v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1291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>
        <f>IF(ISNUMBER(YourData!$B68),YourData!$B68,"")</f>
        <v>4.8805555555555555</v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1292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>
        <f>IF(ISNUMBER(YourData!$B69),YourData!$B69,"")</f>
        <v>2.6833333333333336</v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1293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>
        <f>IF(ISNUMBER(YourData!$B70),YourData!$B70,"")</f>
        <v>0</v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OS/NREL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OS/NREL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1428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>
        <f>IF(AND(ISNUMBER(J116),ISNUMBER(J115)),J116-J115,"")</f>
        <v>-1.9944444444444445</v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1364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>
        <f>IF(ISNUMBER(YourData!$B98),YourData!$B98,"")</f>
        <v>5.3638888888888889</v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1560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>
        <f>IF(AND(ISNUMBER(J117),ISNUMBER(J115)),J117-J115,"")</f>
        <v>-2.572222222222222</v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1295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>
        <f>IF(ISNUMBER(YourData!$B71),YourData!$B71,"")</f>
        <v>1.2222222222222221</v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1561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>
        <f>IF(AND(ISNUMBER(J118),ISNUMBER(J117)),J118-J117,"")</f>
        <v>-1.3888888888888888</v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1296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>
        <f>IF(ISNUMBER(YourData!$B72),YourData!$B72,"")</f>
        <v>1.5055555555555555</v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1429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>
        <f>IF(AND(ISNUMBER(J119),ISNUMBER(J115)),J119-J115,"")</f>
        <v>-0.28611111111111054</v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1297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>
        <f>IF(ISNUMBER(YourData!$B73),YourData!$B73,"")</f>
        <v>3.1916666666666664</v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1430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>
        <f>IF(AND(ISNUMBER(J120),ISNUMBER(J115)),J120-J115,"")</f>
        <v>-0.96111111111111036</v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1298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>
        <f>IF(ISNUMBER(YourData!$B74),YourData!$B74,"")</f>
        <v>3.9055555555555554</v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1299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>
        <f>IF(ISNUMBER(YourData!$B75),YourData!$B75,"")</f>
        <v>0.76666666666666661</v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1300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>
        <f>IF(ISNUMBER(YourData!$B76),YourData!$B76,"")</f>
        <v>0</v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1301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>
        <f>IF(ISNUMBER(YourData!$B77),YourData!$B77,"")</f>
        <v>2.427777777777778</v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OS/NREL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1426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>
        <f t="shared" si="15"/>
        <v>-1.0474633918753806E-2</v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OS/NREL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1558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>
        <f t="shared" si="16"/>
        <v>-9.130281735658663E-3</v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1302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>
        <f>IF(ISNUMBER(YourData!$B78),YourData!$B78,"")</f>
        <v>4.3555555555555561</v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1559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>
        <f t="shared" si="20"/>
        <v>-2.0343819081668268E-2</v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1533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>
        <f>IF(ISNUMBER(YourData!$B79),YourData!$B79,"")</f>
        <v>5.5750000000000002</v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1427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>
        <f t="shared" si="21"/>
        <v>2.5267198339849446</v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1344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>
        <f>IF(ISNUMBER(YourData!$B80),YourData!$B80,"")</f>
        <v>6.5972222222222214</v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1345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>
        <f>IF(ISNUMBER(YourData!$B81),YourData!$B81,"")</f>
        <v>5.947222222222222</v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1303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>
        <f>IF(ISNUMBER(YourData!$B82),YourData!$B82,"")</f>
        <v>7.1083333333333325</v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OS/NREL</v>
      </c>
      <c r="AA89" s="35" t="s">
        <v>22</v>
      </c>
      <c r="AB89" s="35" t="s">
        <v>23</v>
      </c>
    </row>
    <row r="90" spans="1:28" s="1" customFormat="1" ht="24">
      <c r="A90" s="361" t="s">
        <v>1304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>
        <f>IF(ISNUMBER(YourData!$B83),YourData!$B83,"")</f>
        <v>10.897222222222222</v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1305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>
        <f>IF(ISNUMBER(YourData!$B84),YourData!$B84,"")</f>
        <v>5.8666666666666671</v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1428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>
        <f t="shared" si="22"/>
        <v>-0.40098025205887122</v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1306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>
        <f>IF(ISNUMBER(YourData!$B85),YourData!$B85,"")</f>
        <v>5.1861111111111109</v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1560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>
        <f t="shared" si="23"/>
        <v>-2.6448253060111653</v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OS/NREL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1561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>
        <f t="shared" si="24"/>
        <v>-0.54399540678266156</v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1307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>
        <f>IF(ISNUMBER(YourData!$B86),YourData!$B86,"")</f>
        <v>4.4527777777777775</v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1429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1308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>
        <f>IF(ISNUMBER(YourData!$B87),YourData!$B87,"")</f>
        <v>4.6499999999999986</v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1430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>
        <f t="shared" si="28"/>
        <v>-0.13987751342724941</v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1309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>
        <f>IF(ISNUMBER(YourData!$B88),YourData!$B88,"")</f>
        <v>4.4861111111111107</v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1310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>
        <f>IF(ISNUMBER(YourData!$B89),YourData!$B89,"")</f>
        <v>4.4972222222222227</v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1311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>
        <f>IF(ISNUMBER(YourData!$B90),YourData!$B90,"")</f>
        <v>4.7777777777777777</v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1312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>
        <f>IF(ISNUMBER(YourData!$B91),YourData!$B91,"")</f>
        <v>3.7583333333333333</v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1457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OS/NREL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1286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>
        <f>IF(ISNUMBER(YourData!$B92),YourData!$B92,"")</f>
        <v>4.9805555555555561</v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OS/NREL</v>
      </c>
      <c r="AA101" s="35" t="s">
        <v>22</v>
      </c>
      <c r="AB101" s="35" t="s">
        <v>23</v>
      </c>
    </row>
    <row r="102" spans="1:28" s="1" customFormat="1" ht="48">
      <c r="A102" s="361" t="s">
        <v>1313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>
        <f>IF(ISNUMBER(YourData!$B93),YourData!$B93,"")</f>
        <v>7.0194444444444439</v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1346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>
        <f>IF(AND(ISNUMBER(J76),ISNUMBER(J67)),J76-J67,"")</f>
        <v>-3.1555555555555559</v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1314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>
        <f>IF(ISNUMBER(YourData!$B94),YourData!$B94,"")</f>
        <v>8.905555555555555</v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1562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>
        <f>IF(AND(ISNUMBER(J78),ISNUMBER(J76)),J78-J76,"")</f>
        <v>1.9694444444444443</v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1315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>
        <f>IF(ISNUMBER(YourData!$B95),YourData!$B95,"")</f>
        <v>7.6499999999999995</v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1458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>
        <f>IF(AND(ISNUMBER(J77),ISNUMBER(J76)),J77-J76,"")</f>
        <v>0.28333333333333344</v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1316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>
        <f>IF(ISNUMBER(YourData!$B96),YourData!$B96,"")</f>
        <v>6.0249999999999995</v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1563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>
        <f>IF(AND(ISNUMBER(J79),ISNUMBER(J78)),J79-J78,"")</f>
        <v>0.71388888888888902</v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1317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>
        <f>IF(ISNUMBER(YourData!$B97),YourData!$B97,"")</f>
        <v>4.5666666666666664</v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1459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>
        <f>IF(AND(ISNUMBER(J80),ISNUMBER(J76)),J80-J76,"")</f>
        <v>-0.45555555555555549</v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1294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>
        <f>IF(ISNUMBER(YourData!$B98),YourData!$B98,"")</f>
        <v>5.3638888888888889</v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1318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>
        <f>IF(ISNUMBER(YourData!$B99),YourData!$B99,"")</f>
        <v>1.9694444444444443</v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1460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>
        <f t="shared" si="37"/>
        <v>1.2055555555555559</v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NREL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OS/NREL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OS/NREL</v>
      </c>
      <c r="AA112" s="35" t="s">
        <v>22</v>
      </c>
      <c r="AB112" s="35" t="s">
        <v>23</v>
      </c>
    </row>
    <row r="113" spans="1:28" s="1" customFormat="1" ht="36">
      <c r="A113" s="361" t="s">
        <v>1362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>
        <f>IF(ISNUMBER(YourData!$B131),YourData!$B131,"")</f>
        <v>0</v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1347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>
        <f>IF(AND(ISNUMBER(J124),ISNUMBER(J115)),J124-J115,"")</f>
        <v>-4.2333333333333325</v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1363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>
        <f>IF(ISNUMBER(YourData!$B135),YourData!$B135,"")</f>
        <v>0.65</v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1461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>
        <f>IF(AND(ISNUMBER(J125),ISNUMBER(J124)),J125-J124,"")</f>
        <v>-1.2722222222222224</v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1288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>
        <f>IF(ISNUMBER(YourData!$B104),YourData!$B104,"")</f>
        <v>6.7416666666666663</v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1564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>
        <f>IF(AND(ISNUMBER(J126),ISNUMBER(J124)),J126-J124,"")</f>
        <v>4.1666666666666519E-2</v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1289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>
        <f>IF(ISNUMBER(YourData!$B105),YourData!$B105,"")</f>
        <v>4.7472222222222218</v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1290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>
        <f>IF(ISNUMBER(YourData!$B106),YourData!$B106,"")</f>
        <v>4.1694444444444443</v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1462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>
        <f>IF(AND(ISNUMBER(J130),ISNUMBER(J124)),J130-J124,"")</f>
        <v>-1.875</v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1291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>
        <f>IF(ISNUMBER(YourData!$B107),YourData!$B107,"")</f>
        <v>2.7805555555555554</v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1565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>
        <f>IF(AND(ISNUMBER(J127),ISNUMBER(J176)),J127-J126,"")</f>
        <v>-0.91111111111111098</v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1292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>
        <f>IF(ISNUMBER(YourData!$B108),YourData!$B108,"")</f>
        <v>6.4555555555555557</v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1463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>
        <f>IF(AND(ISNUMBER(J128),ISNUMBER(J124)),J128-J124,"")</f>
        <v>-7.222222222222241E-2</v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1293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>
        <f>IF(ISNUMBER(YourData!$B109),YourData!$B109,"")</f>
        <v>5.7805555555555559</v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1464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>
        <f>IF(AND(ISNUMBER(J129),ISNUMBER(J124)),J129-J124,"")</f>
        <v>-1.961111111111111</v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1462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>
        <f>IF(AND(ISNUMBER(J130),ISNUMBER(J124)),J130-J124,"")</f>
        <v>-1.875</v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OS/NREL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1364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>
        <f>IF(ISNUMBER(YourData!$B137),YourData!$B137,"")</f>
        <v>0.20555555555555555</v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1295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>
        <f>IF(ISNUMBER(YourData!$B110),YourData!$B110,"")</f>
        <v>2.5083333333333333</v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1296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>
        <f>IF(ISNUMBER(YourData!$B111),YourData!$B111,"")</f>
        <v>1.2361111111111109</v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OS/NREL</v>
      </c>
      <c r="AA125" s="35" t="s">
        <v>22</v>
      </c>
      <c r="AB125" s="35" t="s">
        <v>23</v>
      </c>
    </row>
    <row r="126" spans="1:28" s="1" customFormat="1" ht="36">
      <c r="A126" s="361" t="s">
        <v>1297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>
        <f>IF(ISNUMBER(YourData!$B112),YourData!$B112,"")</f>
        <v>2.5499999999999998</v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1298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>
        <f>IF(ISNUMBER(YourData!$B113),YourData!$B113,"")</f>
        <v>1.6388888888888888</v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1348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>
        <f t="shared" si="54"/>
        <v>-0.57864958862809601</v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1299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>
        <f>IF(ISNUMBER(YourData!$B114),YourData!$B114,"")</f>
        <v>2.4361111111111109</v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1458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>
        <f t="shared" si="57"/>
        <v>-2.256023079407754E-4</v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1300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>
        <f>IF(ISNUMBER(YourData!$B115),YourData!$B115,"")</f>
        <v>0.54722222222222228</v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1562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>
        <f t="shared" si="58"/>
        <v>0.3107006086450248</v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1301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>
        <f>IF(ISNUMBER(YourData!$B116),YourData!$B116,"")</f>
        <v>0.6333333333333333</v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1563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>
        <f t="shared" si="59"/>
        <v>2.3300814332289477E-2</v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1459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>
        <f t="shared" si="60"/>
        <v>1.643145240532911</v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OS/NREL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1460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>
        <f t="shared" si="61"/>
        <v>-0.47559272577841849</v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1302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>
        <f>IF(ISNUMBER(YourData!$B117),YourData!$B117,"")</f>
        <v>0.41111111111111109</v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1533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>
        <f>IF(ISNUMBER(YourData!$B118),YourData!$B118,"")</f>
        <v>0.58611111111111103</v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1344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>
        <f>IF(ISNUMBER(YourData!$B119),YourData!$B119,"")</f>
        <v>0.36388888888888887</v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1345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>
        <f>IF(ISNUMBER(YourData!$B120),YourData!$B120,"")</f>
        <v>0.64444444444444449</v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1303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>
        <f>IF(ISNUMBER(YourData!$B121),YourData!$B121,"")</f>
        <v>0.40555555555555556</v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OS/NREL</v>
      </c>
      <c r="AA137" s="35" t="s">
        <v>22</v>
      </c>
      <c r="AB137" s="35" t="s">
        <v>23</v>
      </c>
    </row>
    <row r="138" spans="1:28" s="1" customFormat="1" ht="24">
      <c r="A138" s="361" t="s">
        <v>1304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>
        <f>IF(ISNUMBER(YourData!$B122),YourData!$B122,"")</f>
        <v>0.69444444444444442</v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1347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>
        <f t="shared" si="65"/>
        <v>-3.3157028112844737</v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1305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>
        <f>IF(ISNUMBER(YourData!$B123),YourData!$B123,"")</f>
        <v>0.70555555555555549</v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1461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>
        <f>IF(AND(ISNUMBER(J225),ISNUMBER(J224)),J225-J224,"")</f>
        <v>-0.67638561040325529</v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1306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>
        <f>IF(ISNUMBER(YourData!$B124),YourData!$B124,"")</f>
        <v>3.1722222222222221</v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1564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>
        <f>IF(AND(ISNUMBER(J226),ISNUMBER(J224)),J226-J224,"")</f>
        <v>-0.47128672237056746</v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OS/NREL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1565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>
        <f>IF(AND(ISNUMBER(J227),ISNUMBER(J226)),J227-J226,"")</f>
        <v>-0.50277662444511684</v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1307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>
        <f>IF(ISNUMBER(YourData!$B125),YourData!$B125,"")</f>
        <v>8.4916666666666654</v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1308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>
        <f>IF(ISNUMBER(YourData!$B126),YourData!$B126,"")</f>
        <v>5.5</v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1463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>
        <f>IF(AND(ISNUMBER(J228),ISNUMBER(J224)),J228-J224,"")</f>
        <v>-1.0056068281194541E-5</v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1309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>
        <f>IF(ISNUMBER(YourData!$B127),YourData!$B127,"")</f>
        <v>6.3944444444444439</v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1464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>
        <f>IF(AND(ISNUMBER(J229),ISNUMBER(J224)),J229-J224,"")</f>
        <v>-0.95190292619814088</v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1310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>
        <f>IF(ISNUMBER(YourData!$B128),YourData!$B128,"")</f>
        <v>5.4666666666666668</v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1462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>
        <f>IF(AND(ISNUMBER(J230),ISNUMBER(J224)),J230-J224,"")</f>
        <v>-2.1085916463631547</v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1311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>
        <f>IF(ISNUMBER(YourData!$B129),YourData!$B129,"")</f>
        <v>3.7388888888888889</v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1312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>
        <f>IF(ISNUMBER(YourData!$B130),YourData!$B130,"")</f>
        <v>5.8083333333333327</v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OS/NREL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1286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>
        <f>IF(ISNUMBER(YourData!$B131),YourData!$B131,"")</f>
        <v>0</v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1313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>
        <f>IF(ISNUMBER(YourData!$B132),YourData!$B132,"")</f>
        <v>5.5555555555555558E-3</v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1314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>
        <f>IF(ISNUMBER(YourData!$B133),YourData!$B133,"")</f>
        <v>1.6666666666666666E-2</v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1315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>
        <f>IF(ISNUMBER(YourData!$B134),YourData!$B134,"")</f>
        <v>6.6666666666666666E-2</v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1431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1316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>
        <f>IF(ISNUMBER(YourData!$B135),YourData!$B135,"")</f>
        <v>0.65</v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1317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>
        <f>IF(ISNUMBER(YourData!$B136),YourData!$B136,"")</f>
        <v>4.25</v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OS/NREL</v>
      </c>
      <c r="AA154" s="33"/>
      <c r="AB154" s="33"/>
    </row>
    <row r="155" spans="1:28" s="1" customFormat="1" ht="48">
      <c r="A155" s="361" t="s">
        <v>1294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>
        <f>IF(ISNUMBER(YourData!$B137),YourData!$B137,"")</f>
        <v>0.20555555555555555</v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NREL</v>
      </c>
      <c r="AA155" s="33"/>
      <c r="AB155" s="33"/>
    </row>
    <row r="156" spans="1:28" s="1" customFormat="1" ht="48">
      <c r="A156" s="361" t="s">
        <v>1318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>
        <f>IF(ISNUMBER(YourData!$B138),YourData!$B138,"")</f>
        <v>1.2055555555555555</v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1342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>
        <f>IF(AND(ISNUMBER(J86),ISNUMBER(J85)),J86-J85,"")</f>
        <v>1.2194444444444441</v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1357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>
        <f>IF(AND(ISNUMBER(J87),ISNUMBER(J86)),J87-J86,"")</f>
        <v>1.0222222222222213</v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1353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>
        <f>IF(AND(ISNUMBER(J89),ISNUMBER(J88)),J89-J88,"")</f>
        <v>1.1611111111111105</v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NREL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1355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>
        <f>IF(AND(ISNUMBER(J85),ISNUMBER(J86)),J88-J86,"")</f>
        <v>0.37222222222222179</v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1354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>
        <f>IF(AND(ISNUMBER(J89),ISNUMBER(J87)),J89-J87,"")</f>
        <v>0.51111111111111107</v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OS/NREL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1362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>
        <f>IF(ISNUMBER(YourData!$B173),YourData!$B173,"")</f>
        <v>2.2319110448391779</v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1363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>
        <f>IF(ISNUMBER(YourData!$B177),YourData!$B177,"")</f>
        <v>3.9696717913631074</v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OS/NREL</v>
      </c>
      <c r="AA164" s="33"/>
      <c r="AB164" s="33"/>
    </row>
    <row r="165" spans="1:28" s="1" customFormat="1" ht="36">
      <c r="A165" s="361" t="s">
        <v>1288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>
        <f>IF(ISNUMBER(YourData!$B146),YourData!$B146,"")</f>
        <v>3.7500747713742606</v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1330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>
        <f>IF(AND(ISNUMBER(J90),ISNUMBER(J89)),J90-J89,"")</f>
        <v>3.7888888888888896</v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1289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>
        <f>IF(ISNUMBER(YourData!$B147),YourData!$B147,"")</f>
        <v>3.7396001374555068</v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1331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>
        <f>IF(AND(ISNUMBER(J91),ISNUMBER(J89)),J91-J89,"")</f>
        <v>-1.2416666666666654</v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1290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>
        <f>IF(ISNUMBER(YourData!$B148),YourData!$B148,"")</f>
        <v>3.7409444896386019</v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1554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>
        <f>IF(AND(ISNUMBER(J92),ISNUMBER(J89)),J92-J89,"")</f>
        <v>-1.9222222222222216</v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1291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>
        <f>IF(ISNUMBER(YourData!$B149),YourData!$B149,"")</f>
        <v>3.7206006705569337</v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1553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>
        <f t="shared" si="91"/>
        <v>-2.655555555555555</v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1292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>
        <f>IF(ISNUMBER(YourData!$B150),YourData!$B150,"")</f>
        <v>6.2767946053592052</v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1332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>
        <f>IF(AND(ISNUMBER(J95),ISNUMBER(J94)),J95-J94,"")</f>
        <v>0.19722222222222108</v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1293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>
        <f>IF(ISNUMBER(YourData!$B151),YourData!$B151,"")</f>
        <v>0</v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1333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>
        <f t="shared" si="93"/>
        <v>3.3333333333333215E-2</v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1566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>
        <f t="shared" si="94"/>
        <v>4.4444444444445175E-2</v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OS/NREL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OS/NREL</v>
      </c>
      <c r="AA173" s="33"/>
      <c r="AB173" s="33"/>
    </row>
    <row r="174" spans="1:28" s="1" customFormat="1" ht="36">
      <c r="A174" s="361" t="s">
        <v>1364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>
        <f>IF(ISNUMBER(YourData!$B179),YourData!$B179,"")</f>
        <v>3.7850093009431744</v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1334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>
        <f t="shared" si="98"/>
        <v>-0.6944444444444442</v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1295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>
        <f>IF(ISNUMBER(YourData!$B152),YourData!$B152,"")</f>
        <v>3.1714251827461646</v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1567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>
        <f t="shared" si="99"/>
        <v>0.280555555555555</v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1296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>
        <f>IF(ISNUMBER(YourData!$B153),YourData!$B153,"")</f>
        <v>3.1711995804382238</v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1297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>
        <f>IF(ISNUMBER(YourData!$B154),YourData!$B154,"")</f>
        <v>3.4821257913911894</v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1298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>
        <f>IF(ISNUMBER(YourData!$B155),YourData!$B155,"")</f>
        <v>3.5054266057234789</v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OS/NREL</v>
      </c>
      <c r="AA178" s="33"/>
      <c r="AB178" s="33"/>
    </row>
    <row r="179" spans="1:28" s="1" customFormat="1" ht="60">
      <c r="A179" s="361" t="s">
        <v>1299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>
        <f>IF(ISNUMBER(YourData!$B156),YourData!$B156,"")</f>
        <v>4.8145704232790756</v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NREL</v>
      </c>
      <c r="AA179" s="33" t="s">
        <v>22</v>
      </c>
      <c r="AB179" s="33" t="s">
        <v>23</v>
      </c>
    </row>
    <row r="180" spans="1:28" s="1" customFormat="1" ht="48">
      <c r="A180" s="361" t="s">
        <v>1300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>
        <f>IF(ISNUMBER(YourData!$B157),YourData!$B157,"")</f>
        <v>0</v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1335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>
        <f t="shared" si="101"/>
        <v>0.17499999999999993</v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1301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>
        <f>IF(ISNUMBER(YourData!$B158),YourData!$B158,"")</f>
        <v>2.6958324569677461</v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1349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>
        <f t="shared" si="101"/>
        <v>-0.22222222222222215</v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1350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>
        <f t="shared" si="102"/>
        <v>-0.23888888888888893</v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OS/NREL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1351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>
        <f t="shared" si="104"/>
        <v>5.8333333333333459E-2</v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1302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>
        <f>IF(ISNUMBER(YourData!$B159),YourData!$B159,"")</f>
        <v>2.0902020432125501</v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>
        <f t="shared" si="104"/>
        <v>4.1666666666666685E-2</v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1533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>
        <f>IF(ISNUMBER(YourData!$B160),YourData!$B160,"")</f>
        <v>2.8519426460729949</v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1344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>
        <f>IF(ISNUMBER(YourData!$B161),YourData!$B161,"")</f>
        <v>3.040279849884683</v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1336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>
        <f t="shared" si="108"/>
        <v>0.28888888888888886</v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1345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>
        <f>IF(ISNUMBER(YourData!$B162),YourData!$B162,"")</f>
        <v>3.0310250185003822</v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1337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>
        <f t="shared" si="111"/>
        <v>0.29999999999999993</v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1303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>
        <f>IF(ISNUMBER(YourData!$B163),YourData!$B163,"")</f>
        <v>3.2430741059088994</v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1338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>
        <f t="shared" si="112"/>
        <v>2.7666666666666666</v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1304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>
        <f>IF(ISNUMBER(YourData!$B164),YourData!$B164,"")</f>
        <v>5.0635494527640112</v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1555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>
        <f t="shared" si="113"/>
        <v>8.0861111111111104</v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1305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>
        <f>IF(ISNUMBER(YourData!$B165),YourData!$B165,"")</f>
        <v>3.059487303577781</v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1339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>
        <f t="shared" si="114"/>
        <v>-2.9916666666666654</v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1306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>
        <f>IF(ISNUMBER(YourData!$B166),YourData!$B166,"")</f>
        <v>3.2429767396025189</v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1340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>
        <f t="shared" si="115"/>
        <v>-2.6833333333333327</v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OS/NREL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1341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>
        <f t="shared" si="116"/>
        <v>-2.0972222222222214</v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1307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>
        <f>IF(ISNUMBER(YourData!$B167),YourData!$B167,"")</f>
        <v>3.0235356538005735</v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1568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>
        <f t="shared" si="118"/>
        <v>-3.0249999999999986</v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1308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>
        <f>IF(ISNUMBER(YourData!$B168),YourData!$B168,"")</f>
        <v>3.0238052326177538</v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1569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>
        <f t="shared" si="120"/>
        <v>-1.7277777777777779</v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1309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>
        <f>IF(ISNUMBER(YourData!$B169),YourData!$B169,"")</f>
        <v>3.0130430864122979</v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1310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>
        <f>IF(ISNUMBER(YourData!$B170),YourData!$B170,"")</f>
        <v>3.0137365267441281</v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OS/NREL</v>
      </c>
      <c r="AA196" s="33"/>
      <c r="AB196" s="33"/>
    </row>
    <row r="197" spans="1:28" s="1" customFormat="1" ht="36">
      <c r="A197" s="361" t="s">
        <v>1311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>
        <f>IF(ISNUMBER(YourData!$B171),YourData!$B171,"")</f>
        <v>2.9933914302966365</v>
      </c>
      <c r="K197" s="37">
        <f t="shared" si="117"/>
        <v>3.0150000000000001</v>
      </c>
      <c r="L197" s="37">
        <f t="shared" si="119"/>
        <v>3.669</v>
      </c>
      <c r="M197" s="37">
        <f>MIN(D197:K197)</f>
        <v>2.9933914302966365</v>
      </c>
      <c r="N197" s="33"/>
      <c r="O197" s="33"/>
      <c r="P197" s="33"/>
      <c r="Q197" s="361" t="s">
        <v>1342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>
        <f t="shared" si="121"/>
        <v>0.76174060286044476</v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1312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>
        <f>IF(ISNUMBER(YourData!$B172),YourData!$B172,"")</f>
        <v>3.0226702307842475</v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NREL</v>
      </c>
      <c r="AA198" s="37"/>
      <c r="AB198" s="37"/>
    </row>
    <row r="199" spans="1:28" s="1" customFormat="1" ht="48">
      <c r="A199" s="361" t="s">
        <v>1286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>
        <f>IF(ISNUMBER(YourData!$B173),YourData!$B173,"")</f>
        <v>2.2319110448391779</v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1352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>
        <f t="shared" si="125"/>
        <v>0.18833720381168817</v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1313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>
        <f>IF(ISNUMBER(YourData!$B174),YourData!$B174,"")</f>
        <v>3.2430741059084838</v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1353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>
        <f t="shared" si="126"/>
        <v>0.21204908740851725</v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1314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>
        <f>IF(ISNUMBER(YourData!$B175),YourData!$B175,"")</f>
        <v>4.1533117793361072</v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1354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>
        <f t="shared" si="127"/>
        <v>0.20279425602421641</v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1315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>
        <f>IF(ISNUMBER(YourData!$B176),YourData!$B176,"")</f>
        <v>3.9697249770053973</v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1355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>
        <f t="shared" si="128"/>
        <v>0.17908237242738734</v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1316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>
        <f>IF(ISNUMBER(YourData!$B177),YourData!$B177,"")</f>
        <v>3.9696717913631074</v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OS/NREL</v>
      </c>
      <c r="AA203" s="33"/>
      <c r="AB203" s="33"/>
    </row>
    <row r="204" spans="1:28" s="1" customFormat="1" ht="48">
      <c r="A204" s="361" t="s">
        <v>1317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>
        <f>IF(ISNUMBER(YourData!$B178),YourData!$B178,"")</f>
        <v>3.7509694996697482</v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1330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>
        <f>IF(AND(ISNUMBER(J189),ISNUMBER(J188)),J189-J188,"")</f>
        <v>1.8204753468551118</v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1294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>
        <f>IF(ISNUMBER(YourData!$B179),YourData!$B179,"")</f>
        <v>3.7850093009431744</v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1331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>
        <f>IF(AND(ISNUMBER(J190),ISNUMBER(J188)),J190-J188,"")</f>
        <v>-0.18358680233111846</v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1318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>
        <f>IF(ISNUMBER(YourData!$B180),YourData!$B180,"")</f>
        <v>3.3203247686529855</v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1556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>
        <f>IF(AND(ISNUMBER(J191),ISNUMBER(J188)),J191-J188,"")</f>
        <v>-9.7366306380575196E-5</v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1553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>
        <f>IF(AND(ISNUMBER(J193),ISNUMBER(J188)),J193-J188,"")</f>
        <v>-0.2195384521083259</v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1332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>
        <f>IF(AND(ISNUMBER(J194),ISNUMBER(J193)),J194-J193,"")</f>
        <v>2.6957881718026044E-4</v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NREL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1334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>
        <f>IF(AND(ISNUMBER(J198),ISNUMBER(J193)),J198-J193,"")</f>
        <v>-8.6542301632608343E-4</v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1333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>
        <f>IF(AND(ISNUMBER(J195),ISNUMBER(J193)),J195-J193,"")</f>
        <v>-1.0492567388275642E-2</v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OS/NREL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1362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>
        <f>IF(ISNUMBER(YourData!$B226),YourData!$B226,"")</f>
        <v>7.350207450248411E-2</v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1363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>
        <f>IF(ISNUMBER(YourData!$B230),YourData!$B230,"")</f>
        <v>1.7294113517836234</v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>
        <f>IF(AND(ISNUMBER(J187),ISNUMBER(J186)),J187-J186,"")</f>
        <v>-9.2548313843008323E-3</v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1288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>
        <f>IF(ISNUMBER(YourData!$B199),YourData!$B199,"")</f>
        <v>6.5654637193008067</v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1566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>
        <f t="shared" si="142"/>
        <v>-9.799127056445478E-3</v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1289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>
        <f>IF(ISNUMBER(YourData!$B200),YourData!$B200,"")</f>
        <v>6.1644834672419355</v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1567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>
        <f t="shared" si="143"/>
        <v>-2.0345096447491606E-2</v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1290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>
        <f>IF(ISNUMBER(YourData!$B201),YourData!$B201,"")</f>
        <v>3.9206384132896415</v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1291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>
        <f>IF(ISNUMBER(YourData!$B202),YourData!$B202,"")</f>
        <v>3.3766430065069799</v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OS/NREL</v>
      </c>
      <c r="AA217" s="33"/>
      <c r="AB217" s="33"/>
    </row>
    <row r="218" spans="1:28" s="1" customFormat="1" ht="60">
      <c r="A218" s="361" t="s">
        <v>1319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>
        <f>IF(ISNUMBER(YourData!$B203),YourData!$B203,"")</f>
        <v>6.5011509625487411</v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1293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>
        <f>IF(ISNUMBER(YourData!$B204),YourData!$B204,"")</f>
        <v>6.4255862058735573</v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1335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>
        <f t="shared" si="144"/>
        <v>0.24446150668834532</v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1349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>
        <f t="shared" si="144"/>
        <v>-0.16281677398843653</v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1478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>
        <f t="shared" si="147"/>
        <v>-0.16404880879865702</v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OS/NREL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1364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>
        <f>IF(ISNUMBER(YourData!$B232),YourData!$B232,"")</f>
        <v>0.85126176604025761</v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1351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>
        <f t="shared" si="151"/>
        <v>9.9252017284350291E-2</v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1295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>
        <f>IF(ISNUMBER(YourData!$B205),YourData!$B205,"")</f>
        <v>3.249760908016333</v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1356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>
        <f t="shared" si="151"/>
        <v>9.8019982474129796E-2</v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1296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>
        <f>IF(ISNUMBER(YourData!$B206),YourData!$B206,"")</f>
        <v>2.5733752976130777</v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1336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>
        <f t="shared" si="152"/>
        <v>0.49668729635085318</v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1297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>
        <f>IF(ISNUMBER(YourData!$B207),YourData!$B207,"")</f>
        <v>2.7784741856457655</v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1337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>
        <f t="shared" si="153"/>
        <v>0.18267336381596289</v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1298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>
        <f>IF(ISNUMBER(YourData!$B208),YourData!$B208,"")</f>
        <v>2.2756975612006487</v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1557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>
        <f t="shared" si="154"/>
        <v>2.1286740792158079</v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1299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>
        <f>IF(ISNUMBER(YourData!$B209),YourData!$B209,"")</f>
        <v>3.2497508519480518</v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1555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>
        <f t="shared" si="155"/>
        <v>5.9409447726792255</v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1300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>
        <f>IF(ISNUMBER(YourData!$B210),YourData!$B210,"")</f>
        <v>2.2978579818181921</v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OS/NREL</v>
      </c>
      <c r="AA229" s="33"/>
      <c r="AB229" s="33"/>
    </row>
    <row r="230" spans="1:28" s="1" customFormat="1" ht="24">
      <c r="A230" s="361" t="s">
        <v>1301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>
        <f>IF(ISNUMBER(YourData!$B211),YourData!$B211,"")</f>
        <v>1.1411692616531786</v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1479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>
        <f t="shared" si="156"/>
        <v>-2.1380718016906926</v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1480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>
        <f t="shared" si="157"/>
        <v>-0.67532959162900585</v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OS/NREL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1481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>
        <f t="shared" si="158"/>
        <v>-0.14229047985926613</v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1302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>
        <f>IF(ISNUMBER(YourData!$B212),YourData!$B212,"")</f>
        <v>0.73004682313504232</v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1570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>
        <f t="shared" si="162"/>
        <v>-2.9521816516032153</v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1533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>
        <f>IF(ISNUMBER(YourData!$B213),YourData!$B213,"")</f>
        <v>0.97450832982338764</v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1571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>
        <f t="shared" si="163"/>
        <v>-0.63534901942647037</v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1344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>
        <f>IF(ISNUMBER(YourData!$B214),YourData!$B214,"")</f>
        <v>0.81169155583495112</v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1345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>
        <f>IF(ISNUMBER(YourData!$B215),YourData!$B215,"")</f>
        <v>1.0737603471077379</v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1432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1303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>
        <f>IF(ISNUMBER(YourData!$B216),YourData!$B216,"")</f>
        <v>0.90971153830908091</v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1304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>
        <f>IF(ISNUMBER(YourData!$B217),YourData!$B217,"")</f>
        <v>1.4063988346599341</v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1305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>
        <f>IF(ISNUMBER(YourData!$B218),YourData!$B218,"")</f>
        <v>1.0923849021250438</v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OS/NREL</v>
      </c>
      <c r="AA239" s="33"/>
      <c r="AB239" s="33"/>
    </row>
    <row r="240" spans="1:28" s="1" customFormat="1" ht="60">
      <c r="A240" s="361" t="s">
        <v>1306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>
        <f>IF(ISNUMBER(YourData!$B219),YourData!$B219,"")</f>
        <v>3.0383856175248889</v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1433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>
        <f>IF(AND(ISNUMBER(J102),ISNUMBER(J101)),J102-J101,"")</f>
        <v>2.0388888888888879</v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OS/NREL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1434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>
        <f>IF(AND(ISNUMBER(J103),ISNUMBER(J102)),J103-J102,"")</f>
        <v>1.8861111111111111</v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1307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>
        <f>IF(ISNUMBER(YourData!$B220),YourData!$B220,"")</f>
        <v>6.8506563109883061</v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1435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>
        <f>IF(AND(ISNUMBER(J104),ISNUMBER(J103)),J104-J103,"")</f>
        <v>-1.2555555555555555</v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1308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>
        <f>IF(ISNUMBER(YourData!$B221),YourData!$B221,"")</f>
        <v>4.7125845092976135</v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1436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>
        <f>IF(AND(ISNUMBER(J67),ISNUMBER(J105)),J67-J105,"")</f>
        <v>-1.6472222222222213</v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1309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>
        <f>IF(ISNUMBER(YourData!$B222),YourData!$B222,"")</f>
        <v>6.7083658311290399</v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1437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>
        <f t="shared" si="173"/>
        <v>-1.625</v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1310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>
        <f>IF(ISNUMBER(YourData!$B223),YourData!$B223,"")</f>
        <v>3.8984746593850907</v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1438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>
        <f t="shared" si="174"/>
        <v>0.18888888888888822</v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1311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>
        <f>IF(ISNUMBER(YourData!$B224),YourData!$B224,"")</f>
        <v>3.2631256399586204</v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1312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>
        <f>IF(ISNUMBER(YourData!$B225),YourData!$B225,"")</f>
        <v>6.1753267193593002</v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OS/NREL</v>
      </c>
      <c r="AA247" s="33"/>
      <c r="AB247" s="33"/>
    </row>
    <row r="248" spans="1:28" s="1" customFormat="1" ht="48">
      <c r="A248" s="361" t="s">
        <v>1286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>
        <f>IF(ISNUMBER(YourData!$B226),YourData!$B226,"")</f>
        <v>7.350207450248411E-2</v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NREL</v>
      </c>
      <c r="AA248" s="33"/>
      <c r="AB248" s="33"/>
    </row>
    <row r="249" spans="1:28" s="1" customFormat="1" ht="60">
      <c r="A249" s="361" t="s">
        <v>1313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>
        <f>IF(ISNUMBER(YourData!$B227),YourData!$B227,"")</f>
        <v>0.25473895489871462</v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1439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>
        <f>IF(AND(ISNUMBER(J150),ISNUMBER(J149)),J150-J149,"")</f>
        <v>5.5555555555555558E-3</v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1314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>
        <f>IF(ISNUMBER(YourData!$B228),YourData!$B228,"")</f>
        <v>0.39510731991569542</v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1440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>
        <f>IF(AND(ISNUMBER(J151),ISNUMBER(J150)),J151-J150,"")</f>
        <v>1.111111111111111E-2</v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1315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>
        <f>IF(ISNUMBER(YourData!$B229),YourData!$B229,"")</f>
        <v>0.63136661817442763</v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1316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>
        <f>IF(ISNUMBER(YourData!$B230),YourData!$B230,"")</f>
        <v>1.7294113517836234</v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1317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>
        <f>IF(ISNUMBER(YourData!$B231),YourData!$B231,"")</f>
        <v>4.7184976649569101</v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>
        <f t="shared" si="177"/>
        <v>5.8333333333333459E-2</v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1294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>
        <f>IF(ISNUMBER(YourData!$B232),YourData!$B232,"")</f>
        <v>0.85126176604025761</v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1441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>
        <f>IF(AND(ISNUMBER(J152),ISNUMBER(J151)),J152-J151,"")</f>
        <v>0.05</v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1318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>
        <f>IF(ISNUMBER(YourData!$B233),YourData!$B233,"")</f>
        <v>2.1120242783826795</v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1442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>
        <f>IF(AND(ISNUMBER(J153),ISNUMBER(J152)),J153-J152,"")</f>
        <v>0.58333333333333337</v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1443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>
        <f>IF(AND(ISNUMBER(J115),ISNUMBER(J153)),J115-J153,"")</f>
        <v>6.0916666666666659</v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1444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>
        <f>IF(AND(ISNUMBER(J154),ISNUMBER(J115)),J154-J115,"")</f>
        <v>-2.4916666666666663</v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OS/NREL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NREL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OS/NREL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OS/NREL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OS/NREL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>
        <f>IF(ISNUMBER(YourData!$B254),YourData!$B254,"")</f>
        <v>65.287348926913012</v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1445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>
        <f>IF(AND(ISNUMBER(J200),ISNUMBER(J199)),J200-J199,"")</f>
        <v>1.0111630610693059</v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>
        <f>IF(ISNUMBER(YourData!$B255),YourData!$B255,"")</f>
        <v>43.163998515252487</v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1446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>
        <f>IF(AND(ISNUMBER(J201),ISNUMBER(J200)),J201-J200,"")</f>
        <v>0.91023767342762341</v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1320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>
        <f>IF(ISNUMBER(YourData!$B256),YourData!$B256,"")</f>
        <v>68.666889945353461</v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1321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>
        <f>IF(ISNUMBER(YourData!$B257),YourData!$B257,"")</f>
        <v>37.09644446170708</v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1322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>
        <f>IF(ISNUMBER(YourData!$B258),YourData!$B258,"")</f>
        <v>51.462775360074644</v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>
        <f t="shared" si="186"/>
        <v>0.17908237242738734</v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1447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>
        <f t="shared" si="187"/>
        <v>-0.1835868023307099</v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1448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>
        <f t="shared" si="188"/>
        <v>-5.3185642289843571E-5</v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1449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>
        <f t="shared" si="189"/>
        <v>-0.21959701998884684</v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1450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>
        <f t="shared" si="190"/>
        <v>8.9472829548764565E-4</v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OS/NREL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NREL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OS/NREL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NREL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1451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>
        <f t="shared" si="191"/>
        <v>0.18123688039623051</v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1452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>
        <f t="shared" si="191"/>
        <v>0.1403683650169808</v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OS/NREL</v>
      </c>
      <c r="K278" s="33"/>
      <c r="L278" s="33"/>
      <c r="M278" s="33"/>
      <c r="N278" s="33"/>
      <c r="O278" s="33"/>
      <c r="P278" s="33"/>
      <c r="Q278" s="361" t="s">
        <v>1453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>
        <f t="shared" si="191"/>
        <v>0.23625929825873221</v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>
        <f>IF(ISNUMBER(YourData!$B263),YourData!$B263,"")</f>
        <v>-17.41180426318239</v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1454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>
        <f t="shared" si="191"/>
        <v>1.0980447336091959</v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>
        <f>IF(ISNUMBER(YourData!$B264),YourData!$B264,"")</f>
        <v>-2.5996142267898907</v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1455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>
        <f t="shared" si="194"/>
        <v>4.8360523675171834</v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1320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>
        <f>IF(ISNUMBER(YourData!$B265),YourData!$B265,"")</f>
        <v>-23.038826400108135</v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1456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>
        <f t="shared" si="195"/>
        <v>-1.8469660543438966</v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1321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>
        <f>IF(ISNUMBER(YourData!$B266),YourData!$B266,"")</f>
        <v>-20.203463417649353</v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1322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>
        <f>IF(ISNUMBER(YourData!$B267),YourData!$B267,"")</f>
        <v>2.1376060213355257</v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1465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OS/NREL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OS/NREL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NREL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NREL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1323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>
        <f>IF(AND(ISNUMBER(J107),ISNUMBER(J105)),J107-J105,"")</f>
        <v>-0.66111111111111054</v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>
        <f>IF(ISNUMBER(YourData!$B272),YourData!$B272,"")</f>
        <v>25.806706557555451</v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1466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>
        <f>IF(AND(ISNUMBER(J76),ISNUMBER(J107)),J76-J107,"")</f>
        <v>-4.1416666666666666</v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>
        <f>IF(ISNUMBER(YourData!$B273),YourData!$B273,"")</f>
        <v>26.003954809458087</v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1467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>
        <f>IF(AND(ISNUMBER(J76),ISNUMBER(J108)),J76-J108,"")</f>
        <v>-0.74722222222222223</v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1320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>
        <f>IF(ISNUMBER(YourData!$B274),YourData!$B274,"")</f>
        <v>19.775041604780526</v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1324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>
        <f>IF(AND(ISNUMBER(J77),ISNUMBER(J68)),J77-J68,"")</f>
        <v>-2.9138888888888879</v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1321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>
        <f>IF(ISNUMBER(YourData!$B275),YourData!$B275,"")</f>
        <v>14.875533022081633</v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1322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>
        <f>IF(ISNUMBER(YourData!$B276),YourData!$B276,"")</f>
        <v>28.779661416901309</v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1572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>
        <f>IF(AND(ISNUMBER(J78),ISNUMBER(J69)),J78-J69,"")</f>
        <v>-1.3583333333333325</v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1573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>
        <f>IF(AND(ISNUMBER(J79),ISNUMBER(J70)),J79-J70,"")</f>
        <v>-0.97500000000000009</v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1326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>
        <f>IF(AND(ISNUMBER(J80),ISNUMBER(J71)),J80-J71,"")</f>
        <v>-1.916666666666667</v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OS/NREL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NREL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OS/NREL</v>
      </c>
      <c r="Q298" s="361" t="s">
        <v>1325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>
        <f>IF(AND(ISNUMBER(J155),ISNUMBER(J153)),J155-J153,"")</f>
        <v>-0.44444444444444448</v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NREL</v>
      </c>
      <c r="Q299" s="361" t="s">
        <v>1468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>
        <f>IF(AND(ISNUMBER(J124),ISNUMBER(J155)),J124-J155,"")</f>
        <v>2.3027777777777776</v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1469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>
        <f>IF(AND(ISNUMBER(J124),ISNUMBER(J156)),J124-J156,"")</f>
        <v>1.3027777777777778</v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OS/NREL</v>
      </c>
      <c r="Q301" s="361" t="s">
        <v>1327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>
        <f>IF(AND(ISNUMBER(J125),ISNUMBER(J116)),J125-J116,"")</f>
        <v>-3.5111111111111111</v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1271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>
        <f>IF(ISNUMBER(YourData!$B294),YourData!$B294,"")</f>
        <v>432.57135410640626</v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1574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>
        <f>IF(AND(ISNUMBER(J126),ISNUMBER(J117)),J126-J117,"")</f>
        <v>-1.6194444444444445</v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1272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>
        <f>IF(ISNUMBER(YourData!$B295),YourData!$B295,"")</f>
        <v>1185.8900729204377</v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1575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>
        <f>IF(AND(ISNUMBER(J127),ISNUMBER(J118)),J127-J118,"")</f>
        <v>-1.1416666666666666</v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1273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>
        <f>IF(ISNUMBER(YourData!$B296),YourData!$B296,"")</f>
        <v>1040.7443966659839</v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1626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>
        <f>IF(AND(ISNUMBER(J128),ISNUMBER(J119)),J128-J119,"")</f>
        <v>-4.0194444444444448</v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1274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>
        <f>IF(ISNUMBER(YourData!$B297),YourData!$B297,"")</f>
        <v>1547.5075441632639</v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1343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>
        <f>IF(AND(ISNUMBER(J129),ISNUMBER(J120)),J129-J120,"")</f>
        <v>-5.2333333333333334</v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1275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>
        <f>IF(ISNUMBER(YourData!$B298),YourData!$B298,"")</f>
        <v>1840.9315487976985</v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OS/NREL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NREL</v>
      </c>
    </row>
    <row r="309" spans="1:28" ht="36">
      <c r="A309" s="75" t="s">
        <v>201</v>
      </c>
      <c r="Q309" s="361" t="s">
        <v>1323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>
        <f>IF(AND(ISNUMBER(J205),ISNUMBER(J203)),J205-J203,"")</f>
        <v>-0.18466249041993299</v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1466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>
        <f>IF(AND(ISNUMBER(J175),ISNUMBER(J205)),J175-J205,"")</f>
        <v>-0.61358411819700986</v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1467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>
        <f>IF(AND(ISNUMBER(J175),ISNUMBER(J206)),J175-J206,"")</f>
        <v>-0.14889958590682095</v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OS/NREL</v>
      </c>
      <c r="Q312" s="361" t="s">
        <v>1328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>
        <f>IF(AND(ISNUMBER(J176),ISNUMBER(J166)),J176-J166,"")</f>
        <v>-0.56840055701728298</v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NREL</v>
      </c>
      <c r="Q313" s="361" t="s">
        <v>1576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>
        <f>IF(AND(ISNUMBER(J177),ISNUMBER(J167)),J177-J167,"")</f>
        <v>-0.25881869824741255</v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1577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>
        <f>IF(AND(ISNUMBER(J178),ISNUMBER(J168)),J178-J168,"")</f>
        <v>-0.2151740648334548</v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OS/NREL</v>
      </c>
      <c r="Q315" s="361" t="s">
        <v>1326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>
        <f>IF(AND(ISNUMBER(J179),ISNUMBER(J169)),J179-J169,"")</f>
        <v>-1.4622241820801296</v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1276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>
        <f>IF(ISNUMBER(YourData!$B313),YourData!$B313,"")</f>
        <v>723.57198464229293</v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1274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>
        <f>IF(ISNUMBER(YourData!$B314),YourData!$B314,"")</f>
        <v>981.71192717957672</v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OS/NREL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NREL</v>
      </c>
    </row>
    <row r="319" spans="1:28" ht="36">
      <c r="Q319" s="361" t="s">
        <v>1325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>
        <f t="shared" si="224"/>
        <v>-0.87814958574336577</v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1468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>
        <f t="shared" si="227"/>
        <v>2.3984991419760755</v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1469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>
        <f t="shared" si="228"/>
        <v>1.1377366296336535</v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1329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>
        <f t="shared" si="229"/>
        <v>-3.5911081696288578</v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1574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>
        <f t="shared" si="229"/>
        <v>-1.1421642276438759</v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1575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>
        <f t="shared" si="229"/>
        <v>-1.1009454453063312</v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1626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OS/NREL</v>
      </c>
      <c r="Q326" s="361" t="s">
        <v>1343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>
        <f t="shared" si="230"/>
        <v>-4.1277282240553657</v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1277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>
        <f>IF(ISNUMBER(YourData!$B333),YourData!$B333,"")</f>
        <v>525.94143668327479</v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1278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>
        <f>IF(ISNUMBER(YourData!$B334),YourData!$B334,"")</f>
        <v>789.1309121281198</v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OS/NREL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1276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>
        <f>IF(AND(ISNUMBER(J316),ISNUMBER(J304)),J316/J304,"")</f>
        <v>0.69524466041830235</v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1274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>
        <f>IF(AND(ISNUMBER(J317),ISNUMBER(J305)),J317/J305,"")</f>
        <v>0.63438264380829723</v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1281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OS/NREL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1279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>
        <f>IF(AND(ISNUMBER(J327),ISNUMBER(J316)),(1-(J327/J316)),"")</f>
        <v>0.27313184058213547</v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1280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>
        <f>IF(AND(ISNUMBER(J328),ISNUMBER(J317)),(1-(J328/J317)),"")</f>
        <v>0.19616855996110316</v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OS/NREL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NREL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OS/NREL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>
        <f>IF(ISNUMBER(YourData!$B349),YourData!$B349,#N/A)</f>
        <v>0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>
        <f>IF(ISNUMBER(YourData!$B350),YourData!$B350,#N/A)</f>
        <v>0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>
        <f>IF(ISNUMBER(YourData!$B351),YourData!$B351,#N/A)</f>
        <v>0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>
        <f>IF(ISNUMBER(YourData!$B352),YourData!$B352,#N/A)</f>
        <v>0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>
        <f>IF(ISNUMBER(YourData!$B353),YourData!$B353,#N/A)</f>
        <v>0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>
        <f>IF(ISNUMBER(YourData!$B354),YourData!$B354,#N/A)</f>
        <v>0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>
        <f>IF(ISNUMBER(YourData!$B355),YourData!$B355,#N/A)</f>
        <v>4.1399999999999997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>
        <f>IF(ISNUMBER(YourData!$B356),YourData!$B356,#N/A)</f>
        <v>19.91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>
        <f>IF(ISNUMBER(YourData!$B357),YourData!$B357,#N/A)</f>
        <v>35.479999999999997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>
        <f>IF(ISNUMBER(YourData!$B358),YourData!$B358,#N/A)</f>
        <v>48.98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>
        <f>IF(ISNUMBER(YourData!$B359),YourData!$B359,#N/A)</f>
        <v>58.45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>
        <f>IF(ISNUMBER(YourData!$B360),YourData!$B360,#N/A)</f>
        <v>63.73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>
        <f>IF(ISNUMBER(YourData!$B361),YourData!$B361,#N/A)</f>
        <v>63.47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>
        <f>IF(ISNUMBER(YourData!$B362),YourData!$B362,#N/A)</f>
        <v>57.16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>
        <f>IF(ISNUMBER(YourData!$B363),YourData!$B363,#N/A)</f>
        <v>46.14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>
        <f>IF(ISNUMBER(YourData!$B364),YourData!$B364,#N/A)</f>
        <v>31.73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>
        <f>IF(ISNUMBER(YourData!$B365),YourData!$B365,#N/A)</f>
        <v>15.64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>
        <f>IF(ISNUMBER(YourData!$B366),YourData!$B366,#N/A)</f>
        <v>2.67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>
        <f>IF(ISNUMBER(YourData!$B367),YourData!$B367,#N/A)</f>
        <v>0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>
        <f>IF(ISNUMBER(YourData!$B368),YourData!$B368,#N/A)</f>
        <v>0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>
        <f>IF(ISNUMBER(YourData!$B369),YourData!$B369,#N/A)</f>
        <v>0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>
        <f>IF(ISNUMBER(YourData!$B370),YourData!$B370,#N/A)</f>
        <v>0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>
        <f>IF(ISNUMBER(YourData!$B371),YourData!$B371,#N/A)</f>
        <v>0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>
        <f>IF(ISNUMBER(YourData!$B372),YourData!$B372,#N/A)</f>
        <v>0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OS/NREL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NREL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OS/NREL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>
        <f>IF(ISNUMBER(YourData!$B389),YourData!$B389,#N/A)</f>
        <v>0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>
        <f>IF(ISNUMBER(YourData!$B390),YourData!$B390,#N/A)</f>
        <v>0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>
        <f>IF(ISNUMBER(YourData!$B391),YourData!$B391,#N/A)</f>
        <v>0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>
        <f>IF(ISNUMBER(YourData!$B392),YourData!$B392,#N/A)</f>
        <v>0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>
        <f>IF(ISNUMBER(YourData!$B393),YourData!$B393,#N/A)</f>
        <v>0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>
        <f>IF(ISNUMBER(YourData!$B394),YourData!$B394,#N/A)</f>
        <v>0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>
        <f>IF(ISNUMBER(YourData!$B395),YourData!$B395,#N/A)</f>
        <v>4.0999999999999996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>
        <f>IF(ISNUMBER(YourData!$B396),YourData!$B396,#N/A)</f>
        <v>19.54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>
        <f>IF(ISNUMBER(YourData!$B397),YourData!$B397,#N/A)</f>
        <v>34.58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>
        <f>IF(ISNUMBER(YourData!$B398),YourData!$B398,#N/A)</f>
        <v>47.82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>
        <f>IF(ISNUMBER(YourData!$B399),YourData!$B399,#N/A)</f>
        <v>56.97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>
        <f>IF(ISNUMBER(YourData!$B400),YourData!$B400,#N/A)</f>
        <v>61.33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>
        <f>IF(ISNUMBER(YourData!$B401),YourData!$B401,#N/A)</f>
        <v>61.43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>
        <f>IF(ISNUMBER(YourData!$B402),YourData!$B402,#N/A)</f>
        <v>56.28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>
        <f>IF(ISNUMBER(YourData!$B403),YourData!$B403,#N/A)</f>
        <v>46.13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>
        <f>IF(ISNUMBER(YourData!$B404),YourData!$B404,#N/A)</f>
        <v>32.25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>
        <f>IF(ISNUMBER(YourData!$B405),YourData!$B405,#N/A)</f>
        <v>16.12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>
        <f>IF(ISNUMBER(YourData!$B406),YourData!$B406,#N/A)</f>
        <v>2.72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>
        <f>IF(ISNUMBER(YourData!$B407),YourData!$B407,#N/A)</f>
        <v>0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>
        <f>IF(ISNUMBER(YourData!$B408),YourData!$B408,#N/A)</f>
        <v>0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>
        <f>IF(ISNUMBER(YourData!$B409),YourData!$B409,#N/A)</f>
        <v>0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>
        <f>IF(ISNUMBER(YourData!$B410),YourData!$B410,#N/A)</f>
        <v>0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>
        <f>IF(ISNUMBER(YourData!$B411),YourData!$B411,#N/A)</f>
        <v>0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>
        <f>IF(ISNUMBER(YourData!$B412),YourData!$B412,#N/A)</f>
        <v>0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OS/NREL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NREL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OS/NREL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>
        <f>IF(ISNUMBER(YourData!$B429),YourData!$B429,#N/A)</f>
        <v>0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>
        <f>IF(ISNUMBER(YourData!$B430),YourData!$B430,#N/A)</f>
        <v>0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>
        <f>IF(ISNUMBER(YourData!$B431),YourData!$B431,#N/A)</f>
        <v>0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>
        <f>IF(ISNUMBER(YourData!$B432),YourData!$B432,#N/A)</f>
        <v>0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>
        <f>IF(ISNUMBER(YourData!$B433),YourData!$B433,#N/A)</f>
        <v>2.86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>
        <f>IF(ISNUMBER(YourData!$B434),YourData!$B434,#N/A)</f>
        <v>35.659999999999997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>
        <f>IF(ISNUMBER(YourData!$B435),YourData!$B435,#N/A)</f>
        <v>90.29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>
        <f>IF(ISNUMBER(YourData!$B436),YourData!$B436,#N/A)</f>
        <v>136.13999999999999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>
        <f>IF(ISNUMBER(YourData!$B437),YourData!$B437,#N/A)</f>
        <v>256.06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>
        <f>IF(ISNUMBER(YourData!$B438),YourData!$B438,#N/A)</f>
        <v>377.09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OS/NREL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>
        <f>IF(ISNUMBER(YourData!$B439),YourData!$B439,#N/A)</f>
        <v>449.96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>
        <f>IF(ISNUMBER(YourData!$B440),YourData!$B440,#N/A)</f>
        <v>468.97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>
        <f t="shared" si="234"/>
        <v>-0.66111111111111054</v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>
        <f>IF(ISNUMBER(YourData!$B441),YourData!$B441,#N/A)</f>
        <v>458.47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>
        <f t="shared" si="237"/>
        <v>-0.44444444444444448</v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>
        <f>IF(ISNUMBER(YourData!$B442),YourData!$B442,#N/A)</f>
        <v>395.78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>
        <f t="shared" si="238"/>
        <v>-3.1555555555555559</v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>
        <f>IF(ISNUMBER(YourData!$B443),YourData!$B443,#N/A)</f>
        <v>298.27999999999997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>
        <f t="shared" si="239"/>
        <v>-4.2333333333333325</v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>
        <f>IF(ISNUMBER(YourData!$B444),YourData!$B444,#N/A)</f>
        <v>170.26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>
        <f t="shared" si="240"/>
        <v>-1.916666666666667</v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>
        <f>IF(ISNUMBER(YourData!$B445),YourData!$B445,#N/A)</f>
        <v>80.37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>
        <f t="shared" si="241"/>
        <v>-5.2333333333333334</v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>
        <f>IF(ISNUMBER(YourData!$B446),YourData!$B446,#N/A)</f>
        <v>52.39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>
        <f>IF(ISNUMBER(YourData!$B447),YourData!$B447,#N/A)</f>
        <v>15.19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>
        <f>IF(ISNUMBER(YourData!$B448),YourData!$B448,#N/A)</f>
        <v>0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>
        <f>IF(ISNUMBER(YourData!$B449),YourData!$B449,#N/A)</f>
        <v>0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>
        <f>IF(ISNUMBER(YourData!$B450),YourData!$B450,#N/A)</f>
        <v>0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OS/NREL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>
        <f>IF(ISNUMBER(YourData!$B451),YourData!$B451,#N/A)</f>
        <v>0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>
        <f>IF(ISNUMBER(YourData!$B452),YourData!$B452,#N/A)</f>
        <v>0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>
        <f t="shared" si="242"/>
        <v>-0.18466249041993299</v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>
        <f t="shared" si="245"/>
        <v>-0.87814958574336577</v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>
        <f t="shared" si="246"/>
        <v>-0.57864958862809601</v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>
        <f t="shared" si="247"/>
        <v>-3.3157028112844737</v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>
        <f t="shared" si="248"/>
        <v>-1.4622241820801296</v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>
        <f t="shared" si="249"/>
        <v>-4.1277282240553657</v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OS/NREL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>
        <f t="shared" si="250"/>
        <v>1.2194444444444441</v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OS/NREL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>
        <f t="shared" si="253"/>
        <v>0.17499999999999993</v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NREL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>
        <f t="shared" si="254"/>
        <v>1.0222222222222213</v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>
        <f t="shared" si="255"/>
        <v>-0.22222222222222215</v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>
        <f t="shared" si="256"/>
        <v>1.1611111111111105</v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OS/NREL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>
        <f t="shared" si="257"/>
        <v>-0.23888888888888893</v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>
        <f>IF(ISNUMBER(YourData!$B469),YourData!$B469,#N/A)</f>
        <v>0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>
        <f t="shared" si="258"/>
        <v>0.37222222222222179</v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>
        <f>IF(ISNUMBER(YourData!$B470),YourData!$B470,#N/A)</f>
        <v>0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>
        <f t="shared" si="259"/>
        <v>0.51111111111111107</v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>
        <f>IF(ISNUMBER(YourData!$B471),YourData!$B471,#N/A)</f>
        <v>0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>
        <f>IF(ISNUMBER(YourData!$B472),YourData!$B472,#N/A)</f>
        <v>0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>
        <f>IF(ISNUMBER(YourData!$B473),YourData!$B473,#N/A)</f>
        <v>2.86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>
        <f>IF(ISNUMBER(YourData!$B474),YourData!$B474,#N/A)</f>
        <v>35.659999999999997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>
        <f>IF(ISNUMBER(YourData!$B475),YourData!$B475,#N/A)</f>
        <v>90.29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OS/NREL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>
        <f>IF(ISNUMBER(YourData!$B476),YourData!$B476,#N/A)</f>
        <v>128.82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>
        <f>IF(ISNUMBER(YourData!$B477),YourData!$B477,#N/A)</f>
        <v>146.38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>
        <f t="shared" si="260"/>
        <v>0.76174060286044476</v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>
        <f>IF(ISNUMBER(YourData!$B478),YourData!$B478,#N/A)</f>
        <v>152.72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>
        <f t="shared" si="263"/>
        <v>0.24446150668834532</v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>
        <f>IF(ISNUMBER(YourData!$B479),YourData!$B479,#N/A)</f>
        <v>149.83000000000001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>
        <f t="shared" si="264"/>
        <v>-0.16281677398843653</v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>
        <f>IF(ISNUMBER(YourData!$B480),YourData!$B480,#N/A)</f>
        <v>142.66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>
        <f t="shared" si="265"/>
        <v>-0.16404880879865702</v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>
        <f>IF(ISNUMBER(YourData!$B481),YourData!$B481,#N/A)</f>
        <v>257.39999999999998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>
        <f t="shared" si="266"/>
        <v>0.17908237242738734</v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>
        <f>IF(ISNUMBER(YourData!$B482),YourData!$B482,#N/A)</f>
        <v>457.01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>
        <f t="shared" si="267"/>
        <v>9.9252017284350291E-2</v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>
        <f>IF(ISNUMBER(YourData!$B483),YourData!$B483,#N/A)</f>
        <v>616.36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>
        <f t="shared" si="268"/>
        <v>0.20279425602421641</v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>
        <f>IF(ISNUMBER(YourData!$B484),YourData!$B484,#N/A)</f>
        <v>668.52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>
        <f t="shared" si="269"/>
        <v>9.8019982474129796E-2</v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>
        <f>IF(ISNUMBER(YourData!$B485),YourData!$B485,#N/A)</f>
        <v>511.04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>
        <f>IF(ISNUMBER(YourData!$B486),YourData!$B486,#N/A)</f>
        <v>163.22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>
        <f>IF(ISNUMBER(YourData!$B487),YourData!$B487,#N/A)</f>
        <v>26.89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>
        <f>IF(ISNUMBER(YourData!$B488),YourData!$B488,#N/A)</f>
        <v>0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>
        <f>IF(ISNUMBER(YourData!$B489),YourData!$B489,#N/A)</f>
        <v>0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OS/NREL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>
        <f>IF(ISNUMBER(YourData!$B490),YourData!$B490,#N/A)</f>
        <v>0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>
        <f>IF(ISNUMBER(YourData!$B491),YourData!$B491,#N/A)</f>
        <v>0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>
        <f t="shared" si="270"/>
        <v>3.7888888888888896</v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>
        <f>IF(ISNUMBER(YourData!$B492),YourData!$B492,#N/A)</f>
        <v>0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>
        <f t="shared" si="273"/>
        <v>0.28888888888888886</v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>
        <f t="shared" si="274"/>
        <v>-1.2416666666666654</v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>
        <f t="shared" si="275"/>
        <v>0.29999999999999993</v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>
        <f t="shared" si="276"/>
        <v>-1.9222222222222216</v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>
        <f t="shared" si="277"/>
        <v>2.7666666666666666</v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>
        <f t="shared" si="278"/>
        <v>-2.655555555555555</v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>
        <f t="shared" si="279"/>
        <v>8.0861111111111104</v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OS/NREL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OS/NREL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NREL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>
        <f t="shared" si="280"/>
        <v>1.8204753468551118</v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>
        <f t="shared" si="283"/>
        <v>0.49668729635085318</v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>
        <f t="shared" si="284"/>
        <v>-0.18358680233111846</v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OS/NREL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>
        <f t="shared" si="285"/>
        <v>0.18267336381596289</v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>
        <f>IF(ISNUMBER(YourData!$B508),YourData!$B508,#N/A)</f>
        <v>-10.5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>
        <f t="shared" si="286"/>
        <v>2.1286740792158079</v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>
        <f>IF(ISNUMBER(YourData!$B509),YourData!$B509,#N/A)</f>
        <v>-12.1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>
        <f t="shared" si="287"/>
        <v>5.9409447726792255</v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>
        <f>IF(ISNUMBER(YourData!$B510),YourData!$B510,#N/A)</f>
        <v>-13.5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>
        <f>IF(ISNUMBER(YourData!$B511),YourData!$B511,#N/A)</f>
        <v>-14.7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>
        <f>IF(ISNUMBER(YourData!$B512),YourData!$B512,#N/A)</f>
        <v>-15.6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>
        <f>IF(ISNUMBER(YourData!$B513),YourData!$B513,#N/A)</f>
        <v>-16.5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>
        <f>IF(ISNUMBER(YourData!$B514),YourData!$B514,#N/A)</f>
        <v>-17.2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OS/NREL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>
        <f>IF(ISNUMBER(YourData!$B515),YourData!$B515,#N/A)</f>
        <v>-17.399999999999999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>
        <f>IF(ISNUMBER(YourData!$B516),YourData!$B516,#N/A)</f>
        <v>-14.5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>
        <f t="shared" si="288"/>
        <v>-2.9916666666666654</v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>
        <f>IF(ISNUMBER(YourData!$B517),YourData!$B517,#N/A)</f>
        <v>-8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>
        <f t="shared" si="291"/>
        <v>-0.6944444444444442</v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>
        <f>IF(ISNUMBER(YourData!$B518),YourData!$B518,#N/A)</f>
        <v>1.6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>
        <f t="shared" si="292"/>
        <v>-2.6833333333333327</v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>
        <f>IF(ISNUMBER(YourData!$B519),YourData!$B519,#N/A)</f>
        <v>12.3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>
        <f t="shared" si="293"/>
        <v>-2.0972222222222214</v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>
        <f>IF(ISNUMBER(YourData!$B520),YourData!$B520,#N/A)</f>
        <v>21.3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>
        <f t="shared" si="294"/>
        <v>-3.0249999999999986</v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>
        <f>IF(ISNUMBER(YourData!$B521),YourData!$B521,#N/A)</f>
        <v>28.3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>
        <f t="shared" si="295"/>
        <v>0.280555555555555</v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>
        <f>IF(ISNUMBER(YourData!$B522),YourData!$B522,#N/A)</f>
        <v>32.299999999999997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>
        <f t="shared" si="296"/>
        <v>-1.7277777777777779</v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>
        <f>IF(ISNUMBER(YourData!$B523),YourData!$B523,#N/A)</f>
        <v>32.700000000000003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>
        <f>IF(ISNUMBER(YourData!$B524),YourData!$B524,#N/A)</f>
        <v>28.3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>
        <f>IF(ISNUMBER(YourData!$B525),YourData!$B525,#N/A)</f>
        <v>21.8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>
        <f>IF(ISNUMBER(YourData!$B526),YourData!$B526,#N/A)</f>
        <v>16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>
        <f>IF(ISNUMBER(YourData!$B527),YourData!$B527,#N/A)</f>
        <v>11.4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>
        <f>IF(ISNUMBER(YourData!$B528),YourData!$B528,#N/A)</f>
        <v>7.1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OS/NREL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>
        <f>IF(ISNUMBER(YourData!$B529),YourData!$B529,#N/A)</f>
        <v>3.6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>
        <f>IF(ISNUMBER(YourData!$B530),YourData!$B530,#N/A)</f>
        <v>0.6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>
        <f t="shared" si="297"/>
        <v>2.0388888888888879</v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>
        <f>IF(ISNUMBER(YourData!$B531),YourData!$B531,#N/A)</f>
        <v>-1.8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>
        <f t="shared" si="300"/>
        <v>1.8861111111111111</v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>
        <f t="shared" si="301"/>
        <v>-1.2555555555555555</v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>
        <f t="shared" si="302"/>
        <v>-1.625</v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>
        <f t="shared" si="303"/>
        <v>0.58333333333333337</v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>
        <f t="shared" si="304"/>
        <v>-1.6472222222222213</v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>
        <f t="shared" si="305"/>
        <v>6.0916666666666659</v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>
        <f t="shared" si="306"/>
        <v>0.18888888888888822</v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>
        <f t="shared" si="307"/>
        <v>-2.4916666666666663</v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OS/NREL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OS/NREL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NREL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>
        <f t="shared" si="308"/>
        <v>1.0111630610693059</v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>
        <f t="shared" si="311"/>
        <v>0.18123688039623051</v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OS/NREL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>
        <f t="shared" si="312"/>
        <v>0.91023767342762341</v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>
        <f>IF(ISNUMBER(YourData!$B548),YourData!$B548,#N/A)</f>
        <v>0.7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>
        <f t="shared" si="313"/>
        <v>0.1403683650169808</v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>
        <f>IF(ISNUMBER(YourData!$B549),YourData!$B549,#N/A)</f>
        <v>0.1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>
        <f t="shared" si="314"/>
        <v>-0.1835868023307099</v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>
        <f>IF(ISNUMBER(YourData!$B550),YourData!$B550,#N/A)</f>
        <v>-0.5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>
        <f t="shared" si="315"/>
        <v>0.23625929825873221</v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>
        <f>IF(ISNUMBER(YourData!$B551),YourData!$B551,#N/A)</f>
        <v>-0.9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>
        <f t="shared" si="316"/>
        <v>1.0980447336091959</v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>
        <f>IF(ISNUMBER(YourData!$B552),YourData!$B552,#N/A)</f>
        <v>-1.5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>
        <f t="shared" si="317"/>
        <v>4.8360523675171834</v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>
        <f>IF(ISNUMBER(YourData!$B553),YourData!$B553,#N/A)</f>
        <v>-1.9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>
        <f t="shared" si="318"/>
        <v>-1.8469660543438966</v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>
        <f>IF(ISNUMBER(YourData!$B554),YourData!$B554,#N/A)</f>
        <v>-2.4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>
        <f>IF(ISNUMBER(YourData!$B555),YourData!$B555,#N/A)</f>
        <v>-2.6</v>
      </c>
      <c r="Q571" s="355" t="s">
        <v>1627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>
        <f>IF(ISNUMBER(YourData!$B556),YourData!$B556,#N/A)</f>
        <v>-1.6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OS/NREL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>
        <f>IF(ISNUMBER(YourData!$B557),YourData!$B557,#N/A)</f>
        <v>0.2</v>
      </c>
      <c r="Q573" s="370" t="s">
        <v>1449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>
        <f t="shared" si="319"/>
        <v>-1.6472222222222213</v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>
        <f>IF(ISNUMBER(YourData!$B558),YourData!$B558,#N/A)</f>
        <v>3</v>
      </c>
      <c r="Q574" s="370" t="s">
        <v>1455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>
        <f t="shared" si="320"/>
        <v>6.0916666666666659</v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>
        <f>IF(ISNUMBER(YourData!$B559),YourData!$B559,#N/A)</f>
        <v>5.5</v>
      </c>
      <c r="Q575" s="370" t="s">
        <v>1628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>
        <f t="shared" si="321"/>
        <v>-4.1416666666666666</v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>
        <f>IF(ISNUMBER(YourData!$B560),YourData!$B560,#N/A)</f>
        <v>7.6</v>
      </c>
      <c r="Q576" s="370" t="s">
        <v>1629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>
        <f t="shared" si="322"/>
        <v>2.3027777777777776</v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>
        <f>IF(ISNUMBER(YourData!$B561),YourData!$B561,#N/A)</f>
        <v>9.3000000000000007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>
        <f>IF(ISNUMBER(YourData!$B562),YourData!$B562,#N/A)</f>
        <v>10.1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>
        <f>IF(ISNUMBER(YourData!$B563),YourData!$B563,#N/A)</f>
        <v>9.9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>
        <f>IF(ISNUMBER(YourData!$B564),YourData!$B564,#N/A)</f>
        <v>8.4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>
        <f>IF(ISNUMBER(YourData!$B565),YourData!$B565,#N/A)</f>
        <v>6.9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>
        <f>IF(ISNUMBER(YourData!$B566),YourData!$B566,#N/A)</f>
        <v>5.9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>
        <f>IF(ISNUMBER(YourData!$B567),YourData!$B567,#N/A)</f>
        <v>5.2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>
        <f>IF(ISNUMBER(YourData!$B568),YourData!$B568,#N/A)</f>
        <v>4.5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>
        <f>IF(ISNUMBER(YourData!$B569),YourData!$B569,#N/A)</f>
        <v>3.9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>
        <f>IF(ISNUMBER(YourData!$B570),YourData!$B570,#N/A)</f>
        <v>3.4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>
        <f>IF(ISNUMBER(YourData!$B571),YourData!$B571,#N/A)</f>
        <v>2.9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OS/NREL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NREL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OS/NREL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>
        <f>IF(ISNUMBER(YourData!$B588),YourData!$B588,#N/A)</f>
        <v>22.9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>
        <f>IF(ISNUMBER(YourData!$B589),YourData!$B589,#N/A)</f>
        <v>21.3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>
        <f>IF(ISNUMBER(YourData!$B590),YourData!$B590,#N/A)</f>
        <v>20.399999999999999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>
        <f>IF(ISNUMBER(YourData!$B591),YourData!$B591,#N/A)</f>
        <v>19.5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>
        <f>IF(ISNUMBER(YourData!$B592),YourData!$B592,#N/A)</f>
        <v>19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>
        <f>IF(ISNUMBER(YourData!$B593),YourData!$B593,#N/A)</f>
        <v>19.3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>
        <f>IF(ISNUMBER(YourData!$B594),YourData!$B594,#N/A)</f>
        <v>21.4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>
        <f>IF(ISNUMBER(YourData!$B595),YourData!$B595,#N/A)</f>
        <v>23.8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>
        <f>IF(ISNUMBER(YourData!$B596),YourData!$B596,#N/A)</f>
        <v>26.6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>
        <f>IF(ISNUMBER(YourData!$B597),YourData!$B597,#N/A)</f>
        <v>31.2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>
        <f>IF(ISNUMBER(YourData!$B598),YourData!$B598,#N/A)</f>
        <v>35.4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>
        <f>IF(ISNUMBER(YourData!$B599),YourData!$B599,#N/A)</f>
        <v>40.700000000000003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>
        <f>IF(ISNUMBER(YourData!$B600),YourData!$B600,#N/A)</f>
        <v>45.3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>
        <f>IF(ISNUMBER(YourData!$B601),YourData!$B601,#N/A)</f>
        <v>48.5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>
        <f>IF(ISNUMBER(YourData!$B602),YourData!$B602,#N/A)</f>
        <v>50.5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>
        <f>IF(ISNUMBER(YourData!$B603),YourData!$B603,#N/A)</f>
        <v>50.9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>
        <f>IF(ISNUMBER(YourData!$B604),YourData!$B604,#N/A)</f>
        <v>50.4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>
        <f>IF(ISNUMBER(YourData!$B605),YourData!$B605,#N/A)</f>
        <v>49.2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>
        <f>IF(ISNUMBER(YourData!$B606),YourData!$B606,#N/A)</f>
        <v>35.700000000000003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>
        <f>IF(ISNUMBER(YourData!$B607),YourData!$B607,#N/A)</f>
        <v>32.1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>
        <f>IF(ISNUMBER(YourData!$B608),YourData!$B608,#N/A)</f>
        <v>29.5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>
        <f>IF(ISNUMBER(YourData!$B609),YourData!$B609,#N/A)</f>
        <v>27.3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>
        <f>IF(ISNUMBER(YourData!$B610),YourData!$B610,#N/A)</f>
        <v>25.9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>
        <f>IF(ISNUMBER(YourData!$B611),YourData!$B611,#N/A)</f>
        <v>24.5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OS/NREL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NREL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OS/NREL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>
        <f>IF(ISNUMBER(YourData!$B628),YourData!$B628,#N/A)</f>
        <v>24.6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>
        <f>IF(ISNUMBER(YourData!$B629),YourData!$B629,#N/A)</f>
        <v>23.7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>
        <f>IF(ISNUMBER(YourData!$B630),YourData!$B630,#N/A)</f>
        <v>23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>
        <f>IF(ISNUMBER(YourData!$B631),YourData!$B631,#N/A)</f>
        <v>22.4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>
        <f>IF(ISNUMBER(YourData!$B632),YourData!$B632,#N/A)</f>
        <v>22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>
        <f>IF(ISNUMBER(YourData!$B633),YourData!$B633,#N/A)</f>
        <v>22.2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>
        <f>IF(ISNUMBER(YourData!$B634),YourData!$B634,#N/A)</f>
        <v>23.6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>
        <f>IF(ISNUMBER(YourData!$B635),YourData!$B635,#N/A)</f>
        <v>27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>
        <f>IF(ISNUMBER(YourData!$B636),YourData!$B636,#N/A)</f>
        <v>28.8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>
        <f>IF(ISNUMBER(YourData!$B637),YourData!$B637,#N/A)</f>
        <v>30.1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>
        <f>IF(ISNUMBER(YourData!$B638),YourData!$B638,#N/A)</f>
        <v>31.3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>
        <f>IF(ISNUMBER(YourData!$B639),YourData!$B639,#N/A)</f>
        <v>32.4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>
        <f>IF(ISNUMBER(YourData!$B640),YourData!$B640,#N/A)</f>
        <v>33.4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>
        <f>IF(ISNUMBER(YourData!$B641),YourData!$B641,#N/A)</f>
        <v>34.1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>
        <f>IF(ISNUMBER(YourData!$B642),YourData!$B642,#N/A)</f>
        <v>34.4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>
        <f>IF(ISNUMBER(YourData!$B643),YourData!$B643,#N/A)</f>
        <v>34.5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>
        <f>IF(ISNUMBER(YourData!$B644),YourData!$B644,#N/A)</f>
        <v>34.5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>
        <f>IF(ISNUMBER(YourData!$B645),YourData!$B645,#N/A)</f>
        <v>34.4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>
        <f>IF(ISNUMBER(YourData!$B646),YourData!$B646,#N/A)</f>
        <v>30.5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>
        <f>IF(ISNUMBER(YourData!$B647),YourData!$B647,#N/A)</f>
        <v>29.4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>
        <f>IF(ISNUMBER(YourData!$B648),YourData!$B648,#N/A)</f>
        <v>28.6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>
        <f>IF(ISNUMBER(YourData!$B649),YourData!$B649,#N/A)</f>
        <v>27.5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>
        <f>IF(ISNUMBER(YourData!$B650),YourData!$B650,#N/A)</f>
        <v>26.9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>
        <f>IF(ISNUMBER(YourData!$B651),YourData!$B651,#N/A)</f>
        <v>26.1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OS/NREL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NREL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OS/NREL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>
        <f>IF(ISNUMBER(YourData!$B668),YourData!$B668,#N/A)</f>
        <v>3.57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>
        <f>IF(ISNUMBER(YourData!$B669),YourData!$B669,#N/A)</f>
        <v>3.69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>
        <f>IF(ISNUMBER(YourData!$B670),YourData!$B670,#N/A)</f>
        <v>3.73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>
        <f>IF(ISNUMBER(YourData!$B671),YourData!$B671,#N/A)</f>
        <v>3.74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>
        <f>IF(ISNUMBER(YourData!$B672),YourData!$B672,#N/A)</f>
        <v>3.75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>
        <f>IF(ISNUMBER(YourData!$B673),YourData!$B673,#N/A)</f>
        <v>3.75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>
        <f>IF(ISNUMBER(YourData!$B674),YourData!$B674,#N/A)</f>
        <v>3.75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>
        <f>IF(ISNUMBER(YourData!$B675),YourData!$B675,#N/A)</f>
        <v>3.45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>
        <f>IF(ISNUMBER(YourData!$B676),YourData!$B676,#N/A)</f>
        <v>2.0699999999999998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>
        <f>IF(ISNUMBER(YourData!$B677),YourData!$B677,#N/A)</f>
        <v>0.59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>
        <f>IF(ISNUMBER(YourData!$B678),YourData!$B678,#N/A)</f>
        <v>-7.0000000000000007E-2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>
        <f>IF(ISNUMBER(YourData!$B679),YourData!$B679,#N/A)</f>
        <v>-1.96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>
        <f>IF(ISNUMBER(YourData!$B680),YourData!$B680,#N/A)</f>
        <v>-3.36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>
        <f>IF(ISNUMBER(YourData!$B681),YourData!$B681,#N/A)</f>
        <v>-3.62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>
        <f>IF(ISNUMBER(YourData!$B682),YourData!$B682,#N/A)</f>
        <v>-2.96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>
        <f>IF(ISNUMBER(YourData!$B683),YourData!$B683,#N/A)</f>
        <v>-1.47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>
        <f>IF(ISNUMBER(YourData!$B684),YourData!$B684,#N/A)</f>
        <v>-0.02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>
        <f>IF(ISNUMBER(YourData!$B685),YourData!$B685,#N/A)</f>
        <v>0.42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>
        <f>IF(ISNUMBER(YourData!$B686),YourData!$B686,#N/A)</f>
        <v>1.83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>
        <f>IF(ISNUMBER(YourData!$B687),YourData!$B687,#N/A)</f>
        <v>2.57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>
        <f>IF(ISNUMBER(YourData!$B688),YourData!$B688,#N/A)</f>
        <v>2.97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>
        <f>IF(ISNUMBER(YourData!$B689),YourData!$B689,#N/A)</f>
        <v>3.19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>
        <f>IF(ISNUMBER(YourData!$B690),YourData!$B690,#N/A)</f>
        <v>3.24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>
        <f>IF(ISNUMBER(YourData!$B691),YourData!$B691,#N/A)</f>
        <v>3.26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OS/NREL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NREL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OS/NREL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>
        <f>IF(ISNUMBER(YourData!$B708),YourData!$B708,#N/A)</f>
        <v>2.68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>
        <f>IF(ISNUMBER(YourData!$B709),YourData!$B709,#N/A)</f>
        <v>2.83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>
        <f>IF(ISNUMBER(YourData!$B710),YourData!$B710,#N/A)</f>
        <v>2.9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>
        <f>IF(ISNUMBER(YourData!$B711),YourData!$B711,#N/A)</f>
        <v>2.98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>
        <f>IF(ISNUMBER(YourData!$B712),YourData!$B712,#N/A)</f>
        <v>3.06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>
        <f>IF(ISNUMBER(YourData!$B713),YourData!$B713,#N/A)</f>
        <v>3.11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>
        <f>IF(ISNUMBER(YourData!$B714),YourData!$B714,#N/A)</f>
        <v>3.17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>
        <f>IF(ISNUMBER(YourData!$B715),YourData!$B715,#N/A)</f>
        <v>3.05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>
        <f>IF(ISNUMBER(YourData!$B716),YourData!$B716,#N/A)</f>
        <v>2.44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>
        <f>IF(ISNUMBER(YourData!$B717),YourData!$B717,#N/A)</f>
        <v>1.77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>
        <f>IF(ISNUMBER(YourData!$B718),YourData!$B718,#N/A)</f>
        <v>0.99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>
        <f>IF(ISNUMBER(YourData!$B719),YourData!$B719,#N/A)</f>
        <v>0.28000000000000003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>
        <f>IF(ISNUMBER(YourData!$B720),YourData!$B720,#N/A)</f>
        <v>0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>
        <f>IF(ISNUMBER(YourData!$B721),YourData!$B721,#N/A)</f>
        <v>0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>
        <f>IF(ISNUMBER(YourData!$B722),YourData!$B722,#N/A)</f>
        <v>0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>
        <f>IF(ISNUMBER(YourData!$B723),YourData!$B723,#N/A)</f>
        <v>0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>
        <f>IF(ISNUMBER(YourData!$B724),YourData!$B724,#N/A)</f>
        <v>0.13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>
        <f>IF(ISNUMBER(YourData!$B725),YourData!$B725,#N/A)</f>
        <v>0.62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>
        <f>IF(ISNUMBER(YourData!$B726),YourData!$B726,#N/A)</f>
        <v>0.98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>
        <f>IF(ISNUMBER(YourData!$B727),YourData!$B727,#N/A)</f>
        <v>1.23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>
        <f>IF(ISNUMBER(YourData!$B728),YourData!$B728,#N/A)</f>
        <v>1.45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>
        <f>IF(ISNUMBER(YourData!$B729),YourData!$B729,#N/A)</f>
        <v>1.64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>
        <f>IF(ISNUMBER(YourData!$B730),YourData!$B730,#N/A)</f>
        <v>1.75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>
        <f>IF(ISNUMBER(YourData!$B731),YourData!$B731,#N/A)</f>
        <v>1.85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OS/NREL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NREL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>
        <f>IF(ISNUMBER(YourData!$B780),YourData!$B780,#N/A)</f>
        <v>0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>
        <f>IF(ISNUMBER(YourData!$B781),YourData!$B781,#N/A)</f>
        <v>0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>
        <f>IF(ISNUMBER(YourData!$B782),YourData!$B782,#N/A)</f>
        <v>0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>
        <f>IF(ISNUMBER(YourData!$B783),YourData!$B783,#N/A)</f>
        <v>0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>
        <f>IF(ISNUMBER(YourData!$B784),YourData!$B784,#N/A)</f>
        <v>0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>
        <f>IF(ISNUMBER(YourData!$B785),YourData!$B785,#N/A)</f>
        <v>0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>
        <f>IF(ISNUMBER(YourData!$B786),YourData!$B786,#N/A)</f>
        <v>0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>
        <f>IF(ISNUMBER(YourData!$B787),YourData!$B787,#N/A)</f>
        <v>0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>
        <f>IF(ISNUMBER(YourData!$B788),YourData!$B788,#N/A)</f>
        <v>0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>
        <f>IF(ISNUMBER(YourData!$B789),YourData!$B789,#N/A)</f>
        <v>0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>
        <f>IF(ISNUMBER(YourData!$B790),YourData!$B790,#N/A)</f>
        <v>0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>
        <f>IF(ISNUMBER(YourData!$B791),YourData!$B791,#N/A)</f>
        <v>0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>
        <f>IF(ISNUMBER(YourData!$B792),YourData!$B792,#N/A)</f>
        <v>0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>
        <f>IF(ISNUMBER(YourData!$B793),YourData!$B793,#N/A)</f>
        <v>0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>
        <f>IF(ISNUMBER(YourData!$B794),YourData!$B794,#N/A)</f>
        <v>0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>
        <f>IF(ISNUMBER(YourData!$B795),YourData!$B795,#N/A)</f>
        <v>2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>
        <f>IF(ISNUMBER(YourData!$B796),YourData!$B796,#N/A)</f>
        <v>5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>
        <f>IF(ISNUMBER(YourData!$B797),YourData!$B797,#N/A)</f>
        <v>5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>
        <f>IF(ISNUMBER(YourData!$B798),YourData!$B798,#N/A)</f>
        <v>8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>
        <f>IF(ISNUMBER(YourData!$B799),YourData!$B799,#N/A)</f>
        <v>14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>
        <f>IF(ISNUMBER(YourData!$B800),YourData!$B800,#N/A)</f>
        <v>14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>
        <f>IF(ISNUMBER(YourData!$B801),YourData!$B801,#N/A)</f>
        <v>19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>
        <f>IF(ISNUMBER(YourData!$B802),YourData!$B802,#N/A)</f>
        <v>16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>
        <f>IF(ISNUMBER(YourData!$B803),YourData!$B803,#N/A)</f>
        <v>20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>
        <f>IF(ISNUMBER(YourData!$B804),YourData!$B804,#N/A)</f>
        <v>23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>
        <f>IF(ISNUMBER(YourData!$B805),YourData!$B805,#N/A)</f>
        <v>31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>
        <f>IF(ISNUMBER(YourData!$B806),YourData!$B806,#N/A)</f>
        <v>30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>
        <f>IF(ISNUMBER(YourData!$B807),YourData!$B807,#N/A)</f>
        <v>46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>
        <f>IF(ISNUMBER(YourData!$B808),YourData!$B808,#N/A)</f>
        <v>52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>
        <f>IF(ISNUMBER(YourData!$B809),YourData!$B809,#N/A)</f>
        <v>62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>
        <f>IF(ISNUMBER(YourData!$B810),YourData!$B810,#N/A)</f>
        <v>98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>
        <f>IF(ISNUMBER(YourData!$B811),YourData!$B811,#N/A)</f>
        <v>120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>
        <f>IF(ISNUMBER(YourData!$B812),YourData!$B812,#N/A)</f>
        <v>140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>
        <f>IF(ISNUMBER(YourData!$B813),YourData!$B813,#N/A)</f>
        <v>163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>
        <f>IF(ISNUMBER(YourData!$B814),YourData!$B814,#N/A)</f>
        <v>184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>
        <f>IF(ISNUMBER(YourData!$B815),YourData!$B815,#N/A)</f>
        <v>232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>
        <f>IF(ISNUMBER(YourData!$B816),YourData!$B816,#N/A)</f>
        <v>270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>
        <f>IF(ISNUMBER(YourData!$B817),YourData!$B817,#N/A)</f>
        <v>321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>
        <f>IF(ISNUMBER(YourData!$B818),YourData!$B818,#N/A)</f>
        <v>330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>
        <f>IF(ISNUMBER(YourData!$B819),YourData!$B819,#N/A)</f>
        <v>372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>
        <f>IF(ISNUMBER(YourData!$B820),YourData!$B820,#N/A)</f>
        <v>383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>
        <f>IF(ISNUMBER(YourData!$B821),YourData!$B821,#N/A)</f>
        <v>397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>
        <f>IF(ISNUMBER(YourData!$B822),YourData!$B822,#N/A)</f>
        <v>367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>
        <f>IF(ISNUMBER(YourData!$B823),YourData!$B823,#N/A)</f>
        <v>418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>
        <f>IF(ISNUMBER(YourData!$B824),YourData!$B824,#N/A)</f>
        <v>401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>
        <f>IF(ISNUMBER(YourData!$B825),YourData!$B825,#N/A)</f>
        <v>472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>
        <f>IF(ISNUMBER(YourData!$B826),YourData!$B826,#N/A)</f>
        <v>436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>
        <f>IF(ISNUMBER(YourData!$B827),YourData!$B827,#N/A)</f>
        <v>439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>
        <f>IF(ISNUMBER(YourData!$B828),YourData!$B828,#N/A)</f>
        <v>447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>
        <f>IF(ISNUMBER(YourData!$B829),YourData!$B829,#N/A)</f>
        <v>406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>
        <f>IF(ISNUMBER(YourData!$B830),YourData!$B830,#N/A)</f>
        <v>359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>
        <f>IF(ISNUMBER(YourData!$B831),YourData!$B831,#N/A)</f>
        <v>335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>
        <f>IF(ISNUMBER(YourData!$B832),YourData!$B832,#N/A)</f>
        <v>318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>
        <f>IF(ISNUMBER(YourData!$B833),YourData!$B833,#N/A)</f>
        <v>249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>
        <f>IF(ISNUMBER(YourData!$B834),YourData!$B834,#N/A)</f>
        <v>199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>
        <f>IF(ISNUMBER(YourData!$B835),YourData!$B835,#N/A)</f>
        <v>188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>
        <f>IF(ISNUMBER(YourData!$B836),YourData!$B836,#N/A)</f>
        <v>132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>
        <f>IF(ISNUMBER(YourData!$B837),YourData!$B837,#N/A)</f>
        <v>106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>
        <f>IF(ISNUMBER(YourData!$B838),YourData!$B838,#N/A)</f>
        <v>73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>
        <f>IF(ISNUMBER(YourData!$B839),YourData!$B839,#N/A)</f>
        <v>40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>
        <f>IF(ISNUMBER(YourData!$B840),YourData!$B840,#N/A)</f>
        <v>15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>
        <f>IF(ISNUMBER(YourData!$B841),YourData!$B841,#N/A)</f>
        <v>3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>
        <f>IF(ISNUMBER(YourData!$B842),YourData!$B842,#N/A)</f>
        <v>0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>
        <f>IF(ISNUMBER(YourData!$B843),YourData!$B843,#N/A)</f>
        <v>0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>
        <f>IF(ISNUMBER(YourData!$B844),YourData!$B844,#N/A)</f>
        <v>0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>
        <f>IF(ISNUMBER(YourData!$B845),YourData!$B845,#N/A)</f>
        <v>0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>
        <f>IF(ISNUMBER(YourData!$B846),YourData!$B846,#N/A)</f>
        <v>0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>
        <f>IF(ISNUMBER(YourData!$B847),YourData!$B847,#N/A)</f>
        <v>0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>
        <f>IF(ISNUMBER(YourData!$B848),YourData!$B848,#N/A)</f>
        <v>0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>
        <f>IF(ISNUMBER(YourData!$B849),YourData!$B849,#N/A)</f>
        <v>0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>
        <f>IF(ISNUMBER(YourData!$B850),YourData!$B850,#N/A)</f>
        <v>0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>
        <f>IF(ISNUMBER(YourData!$B851),YourData!$B851,#N/A)</f>
        <v>0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>
        <f>IF(ISNUMBER(YourData!$B852),YourData!$B852,#N/A)</f>
        <v>0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>
        <f>IF(ISNUMBER(YourData!$B853),YourData!$B853,#N/A)</f>
        <v>0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>
        <f>IF(ISNUMBER(YourData!$B854),YourData!$B854,#N/A)</f>
        <v>0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>
        <f>IF(ISNUMBER(YourData!$B855),YourData!$B855,#N/A)</f>
        <v>0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>
        <f>IF(ISNUMBER(YourData!$B856),YourData!$B856,#N/A)</f>
        <v>0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>
        <f>IF(ISNUMBER(YourData!$B857),YourData!$B857,#N/A)</f>
        <v>0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>
        <f>IF(ISNUMBER(YourData!$B858),YourData!$B858,#N/A)</f>
        <v>0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>
        <f>IF(ISNUMBER(YourData!$B859),YourData!$B859,#N/A)</f>
        <v>0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>
        <f>IF(ISNUMBER(YourData!$B860),YourData!$B860,#N/A)</f>
        <v>0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>
        <f>IF(ISNUMBER(YourData!$B861),YourData!$B861,#N/A)</f>
        <v>0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>
        <f>IF(ISNUMBER(YourData!$B862),YourData!$B862,#N/A)</f>
        <v>0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>
        <f>IF(ISNUMBER(YourData!$B863),YourData!$B863,#N/A)</f>
        <v>0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>
        <f>IF(ISNUMBER(YourData!$B864),YourData!$B864,#N/A)</f>
        <v>0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>
        <f>IF(ISNUMBER(YourData!$B865),YourData!$B865,#N/A)</f>
        <v>0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>
        <f>IF(ISNUMBER(YourData!$B866),YourData!$B866,#N/A)</f>
        <v>0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>
        <f>IF(ISNUMBER(YourData!$B867),YourData!$B867,#N/A)</f>
        <v>0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>
        <f>IF(ISNUMBER(YourData!$B868),YourData!$B868,#N/A)</f>
        <v>0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>
        <f>IF(ISNUMBER(YourData!$B869),YourData!$B869,#N/A)</f>
        <v>0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1358</v>
      </c>
    </row>
    <row r="929" spans="1:10">
      <c r="A929" s="355" t="s">
        <v>1359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NREL</v>
      </c>
    </row>
    <row r="931" spans="1:10">
      <c r="A931" s="355" t="s">
        <v>1359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OS/NREL</v>
      </c>
    </row>
    <row r="932" spans="1:10" ht="48">
      <c r="A932" s="373" t="s">
        <v>1286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>
        <f t="shared" si="325"/>
        <v>4.9805555555555561</v>
      </c>
    </row>
    <row r="933" spans="1:10" ht="48">
      <c r="A933" s="373" t="s">
        <v>1287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>
        <f t="shared" si="325"/>
        <v>6.0249999999999995</v>
      </c>
    </row>
    <row r="934" spans="1:10" ht="48">
      <c r="A934" s="373" t="s">
        <v>1294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>
        <f t="shared" si="326"/>
        <v>5.3638888888888889</v>
      </c>
    </row>
    <row r="935" spans="1:10">
      <c r="A935" s="355" t="s">
        <v>1360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OS/NREL</v>
      </c>
    </row>
    <row r="936" spans="1:10" ht="48">
      <c r="A936" s="373" t="s">
        <v>1286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>
        <f t="shared" si="328"/>
        <v>0</v>
      </c>
    </row>
    <row r="937" spans="1:10" ht="48">
      <c r="A937" s="373" t="s">
        <v>1287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>
        <f t="shared" si="329"/>
        <v>0.65</v>
      </c>
    </row>
    <row r="938" spans="1:10" ht="48">
      <c r="A938" s="373" t="s">
        <v>1294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>
        <f t="shared" si="330"/>
        <v>0.20555555555555555</v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OS/NREL</v>
      </c>
    </row>
    <row r="940" spans="1:10" ht="48">
      <c r="A940" s="373" t="s">
        <v>1286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>
        <f t="shared" si="332"/>
        <v>2.2319110448391779</v>
      </c>
    </row>
    <row r="941" spans="1:10" ht="48">
      <c r="A941" s="373" t="s">
        <v>1287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>
        <f t="shared" si="333"/>
        <v>3.9696717913631074</v>
      </c>
    </row>
    <row r="942" spans="1:10" ht="48">
      <c r="A942" s="373" t="s">
        <v>1294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>
        <f t="shared" si="334"/>
        <v>3.7850093009431744</v>
      </c>
    </row>
    <row r="943" spans="1:10">
      <c r="A943" s="355" t="s">
        <v>1361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OS/NREL</v>
      </c>
    </row>
    <row r="944" spans="1:10" ht="48">
      <c r="A944" s="373" t="s">
        <v>1286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>
        <f t="shared" si="336"/>
        <v>7.350207450248411E-2</v>
      </c>
    </row>
    <row r="945" spans="1:10" ht="48">
      <c r="A945" s="373" t="s">
        <v>1287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>
        <f t="shared" si="337"/>
        <v>1.7294113517836234</v>
      </c>
    </row>
    <row r="946" spans="1:10" ht="48">
      <c r="A946" s="373" t="s">
        <v>1294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>
        <f t="shared" si="338"/>
        <v>0.85126176604025761</v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1" spans="1:6" customFormat="1"/>
    <row r="12" spans="1:6">
      <c r="A12" t="s">
        <v>152</v>
      </c>
    </row>
    <row r="13" spans="1:6">
      <c r="A13" t="s">
        <v>153</v>
      </c>
    </row>
    <row r="14" spans="1:6" customFormat="1"/>
    <row r="15" spans="1:6">
      <c r="A15" t="s">
        <v>154</v>
      </c>
      <c r="C15" t="s">
        <v>155</v>
      </c>
    </row>
    <row r="16" spans="1:6" customFormat="1"/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29" spans="1:3" customFormat="1"/>
    <row r="30" spans="1:3">
      <c r="A30" t="s">
        <v>180</v>
      </c>
    </row>
    <row r="31" spans="1:3">
      <c r="A31" t="s">
        <v>181</v>
      </c>
    </row>
    <row r="32" spans="1:3" customFormat="1"/>
    <row r="33" spans="1:6">
      <c r="A33" t="s">
        <v>182</v>
      </c>
    </row>
    <row r="34" spans="1:6">
      <c r="A34" t="s">
        <v>183</v>
      </c>
      <c r="F34" s="11"/>
    </row>
    <row r="35" spans="1:6" customFormat="1"/>
    <row r="36" spans="1:6" customFormat="1"/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1635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1633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1425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1265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1583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3" t="s">
        <v>375</v>
      </c>
      <c r="B20" s="474"/>
      <c r="C20" s="474"/>
      <c r="D20" s="474"/>
      <c r="E20" s="475"/>
      <c r="G20" s="339" t="s">
        <v>1642</v>
      </c>
    </row>
    <row r="21" spans="1:16">
      <c r="A21" s="12" t="s">
        <v>220</v>
      </c>
      <c r="B21" s="13"/>
      <c r="C21" s="13"/>
      <c r="E21" s="332" t="s">
        <v>376</v>
      </c>
      <c r="G21" s="339" t="s">
        <v>1641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6" t="s">
        <v>1097</v>
      </c>
      <c r="B25" s="477"/>
      <c r="C25" s="477"/>
      <c r="D25" s="477"/>
      <c r="E25" s="478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workbookViewId="0">
      <selection activeCell="E31" sqref="E3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1636</v>
      </c>
    </row>
    <row r="3" spans="1:8" ht="16">
      <c r="A3" s="327" t="s">
        <v>365</v>
      </c>
    </row>
    <row r="4" spans="1:8" ht="16">
      <c r="A4" s="327" t="s">
        <v>1596</v>
      </c>
    </row>
    <row r="5" spans="1:8" ht="16">
      <c r="A5" s="327" t="s">
        <v>1266</v>
      </c>
    </row>
    <row r="6" spans="1:8" ht="16">
      <c r="A6" s="327" t="s">
        <v>1578</v>
      </c>
    </row>
    <row r="10" spans="1:8">
      <c r="A10" s="5" t="s">
        <v>1638</v>
      </c>
    </row>
    <row r="12" spans="1:8">
      <c r="A12" s="339" t="s">
        <v>1417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1639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69" t="s">
        <v>1657</v>
      </c>
      <c r="B46" s="470"/>
      <c r="C46" s="470"/>
      <c r="D46" s="470"/>
      <c r="E46" s="471"/>
      <c r="G46" s="3" t="s">
        <v>228</v>
      </c>
    </row>
    <row r="47" spans="1:7">
      <c r="A47" s="12" t="s">
        <v>220</v>
      </c>
      <c r="B47" s="355"/>
      <c r="C47" s="355"/>
      <c r="D47" s="356"/>
      <c r="E47" s="357" t="s">
        <v>1658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1659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 t="s">
        <v>1660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69" t="s">
        <v>1661</v>
      </c>
      <c r="B51" s="470"/>
      <c r="C51" s="470"/>
      <c r="D51" s="470"/>
      <c r="E51" s="471"/>
    </row>
    <row r="52" spans="1:7">
      <c r="A52" s="12" t="s">
        <v>263</v>
      </c>
      <c r="B52" s="355"/>
      <c r="C52" s="355"/>
      <c r="D52" s="355"/>
      <c r="E52" s="336" t="s">
        <v>348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OS/NREL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4.3777777777777782</v>
      </c>
    </row>
    <row r="66" spans="1:2">
      <c r="A66" s="3" t="s">
        <v>26</v>
      </c>
      <c r="B66" s="6">
        <v>4.4194444444444434</v>
      </c>
    </row>
    <row r="67" spans="1:2">
      <c r="A67" s="3" t="s">
        <v>27</v>
      </c>
      <c r="B67" s="6">
        <v>4.5499999999999989</v>
      </c>
    </row>
    <row r="68" spans="1:2">
      <c r="A68" s="3" t="s">
        <v>28</v>
      </c>
      <c r="B68" s="6">
        <v>4.8805555555555555</v>
      </c>
    </row>
    <row r="69" spans="1:2">
      <c r="A69" s="3" t="s">
        <v>29</v>
      </c>
      <c r="B69" s="6">
        <v>2.6833333333333336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1.2222222222222221</v>
      </c>
    </row>
    <row r="72" spans="1:2">
      <c r="A72" s="3" t="s">
        <v>33</v>
      </c>
      <c r="B72" s="6">
        <v>1.5055555555555555</v>
      </c>
    </row>
    <row r="73" spans="1:2">
      <c r="A73" s="3" t="s">
        <v>34</v>
      </c>
      <c r="B73" s="6">
        <v>3.1916666666666664</v>
      </c>
    </row>
    <row r="74" spans="1:2">
      <c r="A74" s="3" t="s">
        <v>35</v>
      </c>
      <c r="B74" s="6">
        <v>3.9055555555555554</v>
      </c>
    </row>
    <row r="75" spans="1:2">
      <c r="A75" s="3" t="s">
        <v>36</v>
      </c>
      <c r="B75" s="6">
        <v>0.76666666666666661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2.427777777777778</v>
      </c>
    </row>
    <row r="78" spans="1:2">
      <c r="A78" s="3" t="s">
        <v>40</v>
      </c>
      <c r="B78" s="6">
        <v>4.3555555555555561</v>
      </c>
    </row>
    <row r="79" spans="1:2">
      <c r="A79" s="3" t="s">
        <v>41</v>
      </c>
      <c r="B79" s="6">
        <v>5.5750000000000002</v>
      </c>
    </row>
    <row r="80" spans="1:2">
      <c r="A80" s="3" t="s">
        <v>42</v>
      </c>
      <c r="B80" s="6">
        <v>6.5972222222222214</v>
      </c>
    </row>
    <row r="81" spans="1:2">
      <c r="A81" s="3" t="s">
        <v>43</v>
      </c>
      <c r="B81" s="6">
        <v>5.947222222222222</v>
      </c>
    </row>
    <row r="82" spans="1:2">
      <c r="A82" s="3" t="s">
        <v>44</v>
      </c>
      <c r="B82" s="6">
        <v>7.1083333333333325</v>
      </c>
    </row>
    <row r="83" spans="1:2">
      <c r="A83" s="3" t="s">
        <v>45</v>
      </c>
      <c r="B83" s="6">
        <v>10.897222222222222</v>
      </c>
    </row>
    <row r="84" spans="1:2">
      <c r="A84" s="3" t="s">
        <v>47</v>
      </c>
      <c r="B84" s="6">
        <v>5.8666666666666671</v>
      </c>
    </row>
    <row r="85" spans="1:2">
      <c r="A85" s="3" t="s">
        <v>48</v>
      </c>
      <c r="B85" s="6">
        <v>5.1861111111111109</v>
      </c>
    </row>
    <row r="86" spans="1:2">
      <c r="A86" s="3" t="s">
        <v>49</v>
      </c>
      <c r="B86" s="6">
        <v>4.4527777777777775</v>
      </c>
    </row>
    <row r="87" spans="1:2">
      <c r="A87" s="3" t="s">
        <v>50</v>
      </c>
      <c r="B87" s="6">
        <v>4.6499999999999986</v>
      </c>
    </row>
    <row r="88" spans="1:2">
      <c r="A88" s="3" t="s">
        <v>51</v>
      </c>
      <c r="B88" s="6">
        <v>4.4861111111111107</v>
      </c>
    </row>
    <row r="89" spans="1:2">
      <c r="A89" s="3" t="s">
        <v>52</v>
      </c>
      <c r="B89" s="6">
        <v>4.4972222222222227</v>
      </c>
    </row>
    <row r="90" spans="1:2">
      <c r="A90" s="3" t="s">
        <v>53</v>
      </c>
      <c r="B90" s="6">
        <v>4.7777777777777777</v>
      </c>
    </row>
    <row r="91" spans="1:2">
      <c r="A91" s="3" t="s">
        <v>54</v>
      </c>
      <c r="B91" s="6">
        <v>3.7583333333333333</v>
      </c>
    </row>
    <row r="92" spans="1:2">
      <c r="A92" s="3" t="s">
        <v>55</v>
      </c>
      <c r="B92" s="6">
        <v>4.9805555555555561</v>
      </c>
    </row>
    <row r="93" spans="1:2">
      <c r="A93" s="3" t="s">
        <v>56</v>
      </c>
      <c r="B93" s="6">
        <v>7.0194444444444439</v>
      </c>
    </row>
    <row r="94" spans="1:2">
      <c r="A94" s="3" t="s">
        <v>57</v>
      </c>
      <c r="B94" s="6">
        <v>8.905555555555555</v>
      </c>
    </row>
    <row r="95" spans="1:2">
      <c r="A95" s="3" t="s">
        <v>58</v>
      </c>
      <c r="B95" s="6">
        <v>7.6499999999999995</v>
      </c>
    </row>
    <row r="96" spans="1:2">
      <c r="A96" s="3" t="s">
        <v>59</v>
      </c>
      <c r="B96" s="6">
        <v>6.0249999999999995</v>
      </c>
    </row>
    <row r="97" spans="1:2">
      <c r="A97" s="3" t="s">
        <v>60</v>
      </c>
      <c r="B97" s="6">
        <v>4.5666666666666664</v>
      </c>
    </row>
    <row r="98" spans="1:2">
      <c r="A98" s="3" t="s">
        <v>61</v>
      </c>
      <c r="B98" s="6">
        <v>5.3638888888888889</v>
      </c>
    </row>
    <row r="99" spans="1:2">
      <c r="A99" s="3" t="s">
        <v>62</v>
      </c>
      <c r="B99" s="6">
        <v>1.9694444444444443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6.7416666666666663</v>
      </c>
    </row>
    <row r="105" spans="1:2">
      <c r="A105" s="3" t="s">
        <v>26</v>
      </c>
      <c r="B105" s="6">
        <v>4.7472222222222218</v>
      </c>
    </row>
    <row r="106" spans="1:2">
      <c r="A106" s="3" t="s">
        <v>27</v>
      </c>
      <c r="B106" s="6">
        <v>4.1694444444444443</v>
      </c>
    </row>
    <row r="107" spans="1:2">
      <c r="A107" s="3" t="s">
        <v>28</v>
      </c>
      <c r="B107" s="6">
        <v>2.7805555555555554</v>
      </c>
    </row>
    <row r="108" spans="1:2">
      <c r="A108" s="3" t="s">
        <v>29</v>
      </c>
      <c r="B108" s="6">
        <v>6.4555555555555557</v>
      </c>
    </row>
    <row r="109" spans="1:2">
      <c r="A109" s="3" t="s">
        <v>31</v>
      </c>
      <c r="B109" s="6">
        <v>5.7805555555555559</v>
      </c>
    </row>
    <row r="110" spans="1:2">
      <c r="A110" s="3" t="s">
        <v>32</v>
      </c>
      <c r="B110" s="6">
        <v>2.5083333333333333</v>
      </c>
    </row>
    <row r="111" spans="1:2">
      <c r="A111" s="3" t="s">
        <v>33</v>
      </c>
      <c r="B111" s="6">
        <v>1.2361111111111109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1.6388888888888888</v>
      </c>
    </row>
    <row r="114" spans="1:2">
      <c r="A114" s="3" t="s">
        <v>36</v>
      </c>
      <c r="B114" s="6">
        <v>2.4361111111111109</v>
      </c>
    </row>
    <row r="115" spans="1:2">
      <c r="A115" s="3" t="s">
        <v>37</v>
      </c>
      <c r="B115" s="6">
        <v>0.54722222222222228</v>
      </c>
    </row>
    <row r="116" spans="1:2">
      <c r="A116" s="3" t="s">
        <v>38</v>
      </c>
      <c r="B116" s="6">
        <v>0.6333333333333333</v>
      </c>
    </row>
    <row r="117" spans="1:2">
      <c r="A117" s="3" t="s">
        <v>40</v>
      </c>
      <c r="B117" s="6">
        <v>0.41111111111111109</v>
      </c>
    </row>
    <row r="118" spans="1:2">
      <c r="A118" s="3" t="s">
        <v>41</v>
      </c>
      <c r="B118" s="6">
        <v>0.58611111111111103</v>
      </c>
    </row>
    <row r="119" spans="1:2">
      <c r="A119" s="3" t="s">
        <v>42</v>
      </c>
      <c r="B119" s="6">
        <v>0.36388888888888887</v>
      </c>
    </row>
    <row r="120" spans="1:2">
      <c r="A120" s="3" t="s">
        <v>43</v>
      </c>
      <c r="B120" s="6">
        <v>0.64444444444444449</v>
      </c>
    </row>
    <row r="121" spans="1:2">
      <c r="A121" s="3" t="s">
        <v>44</v>
      </c>
      <c r="B121" s="6">
        <v>0.40555555555555556</v>
      </c>
    </row>
    <row r="122" spans="1:2">
      <c r="A122" s="3" t="s">
        <v>45</v>
      </c>
      <c r="B122" s="6">
        <v>0.69444444444444442</v>
      </c>
    </row>
    <row r="123" spans="1:2">
      <c r="A123" s="3" t="s">
        <v>47</v>
      </c>
      <c r="B123" s="6">
        <v>0.70555555555555549</v>
      </c>
    </row>
    <row r="124" spans="1:2">
      <c r="A124" s="3" t="s">
        <v>48</v>
      </c>
      <c r="B124" s="6">
        <v>3.1722222222222221</v>
      </c>
    </row>
    <row r="125" spans="1:2">
      <c r="A125" s="3" t="s">
        <v>49</v>
      </c>
      <c r="B125" s="6">
        <v>8.4916666666666654</v>
      </c>
    </row>
    <row r="126" spans="1:2">
      <c r="A126" s="3" t="s">
        <v>50</v>
      </c>
      <c r="B126" s="6">
        <v>5.5</v>
      </c>
    </row>
    <row r="127" spans="1:2">
      <c r="A127" s="3" t="s">
        <v>51</v>
      </c>
      <c r="B127" s="6">
        <v>6.3944444444444439</v>
      </c>
    </row>
    <row r="128" spans="1:2">
      <c r="A128" s="3" t="s">
        <v>52</v>
      </c>
      <c r="B128" s="6">
        <v>5.4666666666666668</v>
      </c>
    </row>
    <row r="129" spans="1:4">
      <c r="A129" s="3" t="s">
        <v>53</v>
      </c>
      <c r="B129" s="6">
        <v>3.7388888888888889</v>
      </c>
    </row>
    <row r="130" spans="1:4">
      <c r="A130" s="3" t="s">
        <v>54</v>
      </c>
      <c r="B130" s="6">
        <v>5.8083333333333327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5.5555555555555558E-3</v>
      </c>
    </row>
    <row r="133" spans="1:4">
      <c r="A133" s="3" t="s">
        <v>57</v>
      </c>
      <c r="B133" s="6">
        <v>1.6666666666666666E-2</v>
      </c>
    </row>
    <row r="134" spans="1:4">
      <c r="A134" s="3" t="s">
        <v>58</v>
      </c>
      <c r="B134" s="6">
        <v>6.6666666666666666E-2</v>
      </c>
    </row>
    <row r="135" spans="1:4">
      <c r="A135" s="3" t="s">
        <v>59</v>
      </c>
      <c r="B135" s="6">
        <v>0.65</v>
      </c>
    </row>
    <row r="136" spans="1:4">
      <c r="A136" s="3" t="s">
        <v>60</v>
      </c>
      <c r="B136" s="6">
        <v>4.25</v>
      </c>
    </row>
    <row r="137" spans="1:4">
      <c r="A137" s="3" t="s">
        <v>61</v>
      </c>
      <c r="B137" s="6">
        <v>0.20555555555555555</v>
      </c>
    </row>
    <row r="138" spans="1:4">
      <c r="A138" s="3" t="s">
        <v>62</v>
      </c>
      <c r="B138" s="6">
        <v>1.2055555555555555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3.7500747713742606</v>
      </c>
      <c r="C146" s="8" t="s">
        <v>1662</v>
      </c>
      <c r="D146" s="6">
        <v>5</v>
      </c>
    </row>
    <row r="147" spans="1:4">
      <c r="A147" s="3" t="s">
        <v>26</v>
      </c>
      <c r="B147" s="6">
        <v>3.7396001374555068</v>
      </c>
      <c r="C147" s="8" t="s">
        <v>1662</v>
      </c>
      <c r="D147" s="6">
        <v>5</v>
      </c>
    </row>
    <row r="148" spans="1:4">
      <c r="A148" s="3" t="s">
        <v>27</v>
      </c>
      <c r="B148" s="6">
        <v>3.7409444896386019</v>
      </c>
      <c r="C148" s="8" t="s">
        <v>1662</v>
      </c>
      <c r="D148" s="6">
        <v>4</v>
      </c>
    </row>
    <row r="149" spans="1:4">
      <c r="A149" s="3" t="s">
        <v>28</v>
      </c>
      <c r="B149" s="6">
        <v>3.7206006705569337</v>
      </c>
      <c r="C149" s="8" t="s">
        <v>1662</v>
      </c>
      <c r="D149" s="6">
        <v>4</v>
      </c>
    </row>
    <row r="150" spans="1:4">
      <c r="A150" s="3" t="s">
        <v>29</v>
      </c>
      <c r="B150" s="6">
        <v>6.2767946053592052</v>
      </c>
      <c r="C150" s="8" t="s">
        <v>1662</v>
      </c>
      <c r="D150" s="6">
        <v>7</v>
      </c>
    </row>
    <row r="151" spans="1:4">
      <c r="A151" s="3" t="s">
        <v>31</v>
      </c>
      <c r="B151" s="6">
        <v>0</v>
      </c>
      <c r="C151" s="8" t="s">
        <v>1663</v>
      </c>
      <c r="D151" s="6">
        <v>0</v>
      </c>
    </row>
    <row r="152" spans="1:4">
      <c r="A152" s="3" t="s">
        <v>32</v>
      </c>
      <c r="B152" s="6">
        <v>3.1714251827461646</v>
      </c>
      <c r="C152" s="8" t="s">
        <v>1662</v>
      </c>
      <c r="D152" s="6">
        <v>7</v>
      </c>
    </row>
    <row r="153" spans="1:4">
      <c r="A153" s="3" t="s">
        <v>33</v>
      </c>
      <c r="B153" s="6">
        <v>3.1711995804382238</v>
      </c>
      <c r="C153" s="8" t="s">
        <v>1662</v>
      </c>
      <c r="D153" s="6">
        <v>7</v>
      </c>
    </row>
    <row r="154" spans="1:4">
      <c r="A154" s="3" t="s">
        <v>34</v>
      </c>
      <c r="B154" s="6">
        <v>3.4821257913911894</v>
      </c>
      <c r="C154" s="8" t="s">
        <v>1662</v>
      </c>
      <c r="D154" s="6">
        <v>7</v>
      </c>
    </row>
    <row r="155" spans="1:4">
      <c r="A155" s="3" t="s">
        <v>35</v>
      </c>
      <c r="B155" s="6">
        <v>3.5054266057234789</v>
      </c>
      <c r="C155" s="8" t="s">
        <v>1662</v>
      </c>
      <c r="D155" s="6">
        <v>7</v>
      </c>
    </row>
    <row r="156" spans="1:4">
      <c r="A156" s="3" t="s">
        <v>36</v>
      </c>
      <c r="B156" s="6">
        <v>4.8145704232790756</v>
      </c>
      <c r="C156" s="8" t="s">
        <v>1662</v>
      </c>
      <c r="D156" s="6">
        <v>7</v>
      </c>
    </row>
    <row r="157" spans="1:4">
      <c r="A157" s="3" t="s">
        <v>37</v>
      </c>
      <c r="B157" s="6">
        <v>0</v>
      </c>
      <c r="C157" s="8" t="s">
        <v>1663</v>
      </c>
      <c r="D157" s="6">
        <v>0</v>
      </c>
    </row>
    <row r="158" spans="1:4">
      <c r="A158" s="3" t="s">
        <v>38</v>
      </c>
      <c r="B158" s="6">
        <v>2.6958324569677461</v>
      </c>
      <c r="C158" s="8" t="s">
        <v>1662</v>
      </c>
      <c r="D158" s="6">
        <v>7</v>
      </c>
    </row>
    <row r="159" spans="1:4">
      <c r="A159" s="3" t="s">
        <v>40</v>
      </c>
      <c r="B159" s="6">
        <v>2.0902020432125501</v>
      </c>
      <c r="C159" s="8" t="s">
        <v>1662</v>
      </c>
      <c r="D159" s="6">
        <v>5</v>
      </c>
    </row>
    <row r="160" spans="1:4">
      <c r="A160" s="3" t="s">
        <v>41</v>
      </c>
      <c r="B160" s="6">
        <v>2.8519426460729949</v>
      </c>
      <c r="C160" s="8" t="s">
        <v>1662</v>
      </c>
      <c r="D160" s="6">
        <v>5</v>
      </c>
    </row>
    <row r="161" spans="1:4">
      <c r="A161" s="3" t="s">
        <v>42</v>
      </c>
      <c r="B161" s="6">
        <v>3.040279849884683</v>
      </c>
      <c r="C161" s="8" t="s">
        <v>1662</v>
      </c>
      <c r="D161" s="6">
        <v>5</v>
      </c>
    </row>
    <row r="162" spans="1:4">
      <c r="A162" s="3" t="s">
        <v>43</v>
      </c>
      <c r="B162" s="6">
        <v>3.0310250185003822</v>
      </c>
      <c r="C162" s="8" t="s">
        <v>1662</v>
      </c>
      <c r="D162" s="6">
        <v>5</v>
      </c>
    </row>
    <row r="163" spans="1:4">
      <c r="A163" s="3" t="s">
        <v>44</v>
      </c>
      <c r="B163" s="6">
        <v>3.2430741059088994</v>
      </c>
      <c r="C163" s="8" t="s">
        <v>1662</v>
      </c>
      <c r="D163" s="6">
        <v>5</v>
      </c>
    </row>
    <row r="164" spans="1:4">
      <c r="A164" s="3" t="s">
        <v>45</v>
      </c>
      <c r="B164" s="6">
        <v>5.0635494527640112</v>
      </c>
      <c r="C164" s="8" t="s">
        <v>1662</v>
      </c>
      <c r="D164" s="6">
        <v>7</v>
      </c>
    </row>
    <row r="165" spans="1:4">
      <c r="A165" s="3" t="s">
        <v>47</v>
      </c>
      <c r="B165" s="6">
        <v>3.059487303577781</v>
      </c>
      <c r="C165" s="8" t="s">
        <v>1662</v>
      </c>
      <c r="D165" s="6">
        <v>5</v>
      </c>
    </row>
    <row r="166" spans="1:4">
      <c r="A166" s="3" t="s">
        <v>48</v>
      </c>
      <c r="B166" s="6">
        <v>3.2429767396025189</v>
      </c>
      <c r="C166" s="8" t="s">
        <v>1662</v>
      </c>
      <c r="D166" s="6">
        <v>5</v>
      </c>
    </row>
    <row r="167" spans="1:4">
      <c r="A167" s="3" t="s">
        <v>49</v>
      </c>
      <c r="B167" s="6">
        <v>3.0235356538005735</v>
      </c>
      <c r="C167" s="8" t="s">
        <v>1662</v>
      </c>
      <c r="D167" s="6">
        <v>5</v>
      </c>
    </row>
    <row r="168" spans="1:4">
      <c r="A168" s="3" t="s">
        <v>50</v>
      </c>
      <c r="B168" s="6">
        <v>3.0238052326177538</v>
      </c>
      <c r="C168" s="8" t="s">
        <v>1662</v>
      </c>
      <c r="D168" s="6">
        <v>5</v>
      </c>
    </row>
    <row r="169" spans="1:4">
      <c r="A169" s="3" t="s">
        <v>51</v>
      </c>
      <c r="B169" s="6">
        <v>3.0130430864122979</v>
      </c>
      <c r="C169" s="8" t="s">
        <v>1662</v>
      </c>
      <c r="D169" s="6">
        <v>5</v>
      </c>
    </row>
    <row r="170" spans="1:4">
      <c r="A170" s="3" t="s">
        <v>52</v>
      </c>
      <c r="B170" s="6">
        <v>3.0137365267441281</v>
      </c>
      <c r="C170" s="8" t="s">
        <v>1662</v>
      </c>
      <c r="D170" s="6">
        <v>4</v>
      </c>
    </row>
    <row r="171" spans="1:4">
      <c r="A171" s="3" t="s">
        <v>53</v>
      </c>
      <c r="B171" s="6">
        <v>2.9933914302966365</v>
      </c>
      <c r="C171" s="8" t="s">
        <v>1662</v>
      </c>
      <c r="D171" s="6">
        <v>4</v>
      </c>
    </row>
    <row r="172" spans="1:4">
      <c r="A172" s="3" t="s">
        <v>54</v>
      </c>
      <c r="B172" s="6">
        <v>3.0226702307842475</v>
      </c>
      <c r="C172" s="8" t="s">
        <v>1662</v>
      </c>
      <c r="D172" s="6">
        <v>5</v>
      </c>
    </row>
    <row r="173" spans="1:4">
      <c r="A173" s="3" t="s">
        <v>55</v>
      </c>
      <c r="B173" s="6">
        <v>2.2319110448391779</v>
      </c>
      <c r="C173" s="8" t="s">
        <v>1662</v>
      </c>
      <c r="D173" s="6">
        <v>3</v>
      </c>
    </row>
    <row r="174" spans="1:4">
      <c r="A174" s="3" t="s">
        <v>56</v>
      </c>
      <c r="B174" s="6">
        <v>3.2430741059084838</v>
      </c>
      <c r="C174" s="8" t="s">
        <v>1662</v>
      </c>
      <c r="D174" s="6">
        <v>5</v>
      </c>
    </row>
    <row r="175" spans="1:4">
      <c r="A175" s="3" t="s">
        <v>57</v>
      </c>
      <c r="B175" s="6">
        <v>4.1533117793361072</v>
      </c>
      <c r="C175" s="8" t="s">
        <v>1662</v>
      </c>
      <c r="D175" s="6">
        <v>5</v>
      </c>
    </row>
    <row r="176" spans="1:4">
      <c r="A176" s="3" t="s">
        <v>58</v>
      </c>
      <c r="B176" s="6">
        <v>3.9697249770053973</v>
      </c>
      <c r="C176" s="8" t="s">
        <v>1662</v>
      </c>
      <c r="D176" s="6">
        <v>5</v>
      </c>
    </row>
    <row r="177" spans="1:4">
      <c r="A177" s="3" t="s">
        <v>59</v>
      </c>
      <c r="B177" s="6">
        <v>3.9696717913631074</v>
      </c>
      <c r="C177" s="8" t="s">
        <v>1662</v>
      </c>
      <c r="D177" s="6">
        <v>5</v>
      </c>
    </row>
    <row r="178" spans="1:4">
      <c r="A178" s="3" t="s">
        <v>60</v>
      </c>
      <c r="B178" s="6">
        <v>3.7509694996697482</v>
      </c>
      <c r="C178" s="8" t="s">
        <v>1662</v>
      </c>
      <c r="D178" s="6">
        <v>5</v>
      </c>
    </row>
    <row r="179" spans="1:4">
      <c r="A179" s="3" t="s">
        <v>61</v>
      </c>
      <c r="B179" s="6">
        <v>3.7850093009431744</v>
      </c>
      <c r="C179" s="8" t="s">
        <v>1662</v>
      </c>
      <c r="D179" s="6">
        <v>7</v>
      </c>
    </row>
    <row r="180" spans="1:4">
      <c r="A180" s="3" t="s">
        <v>62</v>
      </c>
      <c r="B180" s="6">
        <v>3.3203247686529855</v>
      </c>
      <c r="C180" s="8" t="s">
        <v>1662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6.5654637193008067</v>
      </c>
      <c r="C199" s="8" t="s">
        <v>1664</v>
      </c>
      <c r="D199" s="6">
        <v>13</v>
      </c>
    </row>
    <row r="200" spans="1:4">
      <c r="A200" s="3" t="s">
        <v>26</v>
      </c>
      <c r="B200" s="6">
        <v>6.1644834672419355</v>
      </c>
      <c r="C200" s="8" t="s">
        <v>1665</v>
      </c>
      <c r="D200" s="6">
        <v>13</v>
      </c>
    </row>
    <row r="201" spans="1:4">
      <c r="A201" s="3" t="s">
        <v>27</v>
      </c>
      <c r="B201" s="6">
        <v>3.9206384132896415</v>
      </c>
      <c r="C201" s="8" t="s">
        <v>1666</v>
      </c>
      <c r="D201" s="6">
        <v>10</v>
      </c>
    </row>
    <row r="202" spans="1:4">
      <c r="A202" s="3" t="s">
        <v>28</v>
      </c>
      <c r="B202" s="6">
        <v>3.3766430065069799</v>
      </c>
      <c r="C202" s="8" t="s">
        <v>1666</v>
      </c>
      <c r="D202" s="6">
        <v>16</v>
      </c>
    </row>
    <row r="203" spans="1:4">
      <c r="A203" s="3" t="s">
        <v>29</v>
      </c>
      <c r="B203" s="6">
        <v>6.5011509625487411</v>
      </c>
      <c r="C203" s="8" t="s">
        <v>1664</v>
      </c>
      <c r="D203" s="6">
        <v>13</v>
      </c>
    </row>
    <row r="204" spans="1:4">
      <c r="A204" s="3" t="s">
        <v>31</v>
      </c>
      <c r="B204" s="6">
        <v>6.4255862058735573</v>
      </c>
      <c r="C204" s="8" t="s">
        <v>1664</v>
      </c>
      <c r="D204" s="6">
        <v>13</v>
      </c>
    </row>
    <row r="205" spans="1:4">
      <c r="A205" s="3" t="s">
        <v>32</v>
      </c>
      <c r="B205" s="6">
        <v>3.249760908016333</v>
      </c>
      <c r="C205" s="8" t="s">
        <v>1664</v>
      </c>
      <c r="D205" s="6">
        <v>14</v>
      </c>
    </row>
    <row r="206" spans="1:4">
      <c r="A206" s="3" t="s">
        <v>33</v>
      </c>
      <c r="B206" s="6">
        <v>2.5733752976130777</v>
      </c>
      <c r="C206" s="8" t="s">
        <v>1664</v>
      </c>
      <c r="D206" s="6">
        <v>14</v>
      </c>
    </row>
    <row r="207" spans="1:4">
      <c r="A207" s="3" t="s">
        <v>34</v>
      </c>
      <c r="B207" s="6">
        <v>2.7784741856457655</v>
      </c>
      <c r="C207" s="8" t="s">
        <v>1666</v>
      </c>
      <c r="D207" s="6">
        <v>17</v>
      </c>
    </row>
    <row r="208" spans="1:4">
      <c r="A208" s="3" t="s">
        <v>35</v>
      </c>
      <c r="B208" s="6">
        <v>2.2756975612006487</v>
      </c>
      <c r="C208" s="8" t="s">
        <v>1666</v>
      </c>
      <c r="D208" s="6">
        <v>17</v>
      </c>
    </row>
    <row r="209" spans="1:4">
      <c r="A209" s="3" t="s">
        <v>36</v>
      </c>
      <c r="B209" s="6">
        <v>3.2497508519480518</v>
      </c>
      <c r="C209" s="8" t="s">
        <v>1664</v>
      </c>
      <c r="D209" s="6">
        <v>14</v>
      </c>
    </row>
    <row r="210" spans="1:4">
      <c r="A210" s="3" t="s">
        <v>37</v>
      </c>
      <c r="B210" s="6">
        <v>2.2978579818181921</v>
      </c>
      <c r="C210" s="8" t="s">
        <v>1667</v>
      </c>
      <c r="D210" s="6">
        <v>14</v>
      </c>
    </row>
    <row r="211" spans="1:4">
      <c r="A211" s="3" t="s">
        <v>38</v>
      </c>
      <c r="B211" s="6">
        <v>1.1411692616531786</v>
      </c>
      <c r="C211" s="8" t="s">
        <v>1668</v>
      </c>
      <c r="D211" s="6">
        <v>14</v>
      </c>
    </row>
    <row r="212" spans="1:4">
      <c r="A212" s="3" t="s">
        <v>40</v>
      </c>
      <c r="B212" s="6">
        <v>0.73004682313504232</v>
      </c>
      <c r="C212" s="8" t="s">
        <v>1666</v>
      </c>
      <c r="D212" s="6">
        <v>16</v>
      </c>
    </row>
    <row r="213" spans="1:4">
      <c r="A213" s="3" t="s">
        <v>41</v>
      </c>
      <c r="B213" s="6">
        <v>0.97450832982338764</v>
      </c>
      <c r="C213" s="8" t="s">
        <v>1666</v>
      </c>
      <c r="D213" s="6">
        <v>15</v>
      </c>
    </row>
    <row r="214" spans="1:4">
      <c r="A214" s="3" t="s">
        <v>42</v>
      </c>
      <c r="B214" s="6">
        <v>0.81169155583495112</v>
      </c>
      <c r="C214" s="8" t="s">
        <v>1669</v>
      </c>
      <c r="D214" s="6">
        <v>14</v>
      </c>
    </row>
    <row r="215" spans="1:4">
      <c r="A215" s="3" t="s">
        <v>43</v>
      </c>
      <c r="B215" s="6">
        <v>1.0737603471077379</v>
      </c>
      <c r="C215" s="8" t="s">
        <v>1666</v>
      </c>
      <c r="D215" s="6">
        <v>15</v>
      </c>
    </row>
    <row r="216" spans="1:4">
      <c r="A216" s="3" t="s">
        <v>44</v>
      </c>
      <c r="B216" s="6">
        <v>0.90971153830908091</v>
      </c>
      <c r="C216" s="8" t="s">
        <v>1669</v>
      </c>
      <c r="D216" s="6">
        <v>15</v>
      </c>
    </row>
    <row r="217" spans="1:4">
      <c r="A217" s="3" t="s">
        <v>45</v>
      </c>
      <c r="B217" s="6">
        <v>1.4063988346599341</v>
      </c>
      <c r="C217" s="8" t="s">
        <v>1669</v>
      </c>
      <c r="D217" s="6">
        <v>15</v>
      </c>
    </row>
    <row r="218" spans="1:4">
      <c r="A218" s="3" t="s">
        <v>47</v>
      </c>
      <c r="B218" s="6">
        <v>1.0923849021250438</v>
      </c>
      <c r="C218" s="8" t="s">
        <v>1669</v>
      </c>
      <c r="D218" s="6">
        <v>15</v>
      </c>
    </row>
    <row r="219" spans="1:4">
      <c r="A219" s="3" t="s">
        <v>48</v>
      </c>
      <c r="B219" s="6">
        <v>3.0383856175248889</v>
      </c>
      <c r="C219" s="8" t="s">
        <v>1670</v>
      </c>
      <c r="D219" s="6">
        <v>12</v>
      </c>
    </row>
    <row r="220" spans="1:4">
      <c r="A220" s="3" t="s">
        <v>49</v>
      </c>
      <c r="B220" s="6">
        <v>6.8506563109883061</v>
      </c>
      <c r="C220" s="8" t="s">
        <v>1671</v>
      </c>
      <c r="D220" s="6">
        <v>12</v>
      </c>
    </row>
    <row r="221" spans="1:4">
      <c r="A221" s="3" t="s">
        <v>50</v>
      </c>
      <c r="B221" s="6">
        <v>4.7125845092976135</v>
      </c>
      <c r="C221" s="8" t="s">
        <v>1664</v>
      </c>
      <c r="D221" s="6">
        <v>12</v>
      </c>
    </row>
    <row r="222" spans="1:4">
      <c r="A222" s="3" t="s">
        <v>51</v>
      </c>
      <c r="B222" s="6">
        <v>6.7083658311290399</v>
      </c>
      <c r="C222" s="8" t="s">
        <v>1665</v>
      </c>
      <c r="D222" s="6">
        <v>12</v>
      </c>
    </row>
    <row r="223" spans="1:4">
      <c r="A223" s="3" t="s">
        <v>52</v>
      </c>
      <c r="B223" s="6">
        <v>3.8984746593850907</v>
      </c>
      <c r="C223" s="8" t="s">
        <v>1672</v>
      </c>
      <c r="D223" s="6">
        <v>9</v>
      </c>
    </row>
    <row r="224" spans="1:4">
      <c r="A224" s="3" t="s">
        <v>53</v>
      </c>
      <c r="B224" s="6">
        <v>3.2631256399586204</v>
      </c>
      <c r="C224" s="8" t="s">
        <v>1666</v>
      </c>
      <c r="D224" s="6">
        <v>17</v>
      </c>
    </row>
    <row r="225" spans="1:4">
      <c r="A225" s="3" t="s">
        <v>54</v>
      </c>
      <c r="B225" s="6">
        <v>6.1753267193593002</v>
      </c>
      <c r="C225" s="8" t="s">
        <v>1671</v>
      </c>
      <c r="D225" s="6">
        <v>12</v>
      </c>
    </row>
    <row r="226" spans="1:4">
      <c r="A226" s="3" t="s">
        <v>55</v>
      </c>
      <c r="B226" s="6">
        <v>7.350207450248411E-2</v>
      </c>
      <c r="C226" s="8" t="s">
        <v>1669</v>
      </c>
      <c r="D226" s="6">
        <v>17</v>
      </c>
    </row>
    <row r="227" spans="1:4">
      <c r="A227" s="3" t="s">
        <v>56</v>
      </c>
      <c r="B227" s="6">
        <v>0.25473895489871462</v>
      </c>
      <c r="C227" s="8" t="s">
        <v>1669</v>
      </c>
      <c r="D227" s="6">
        <v>17</v>
      </c>
    </row>
    <row r="228" spans="1:4">
      <c r="A228" s="3" t="s">
        <v>57</v>
      </c>
      <c r="B228" s="6">
        <v>0.39510731991569542</v>
      </c>
      <c r="C228" s="8" t="s">
        <v>1666</v>
      </c>
      <c r="D228" s="6">
        <v>17</v>
      </c>
    </row>
    <row r="229" spans="1:4">
      <c r="A229" s="3" t="s">
        <v>58</v>
      </c>
      <c r="B229" s="6">
        <v>0.63136661817442763</v>
      </c>
      <c r="C229" s="8" t="s">
        <v>1669</v>
      </c>
      <c r="D229" s="6">
        <v>15</v>
      </c>
    </row>
    <row r="230" spans="1:4">
      <c r="A230" s="3" t="s">
        <v>59</v>
      </c>
      <c r="B230" s="6">
        <v>1.7294113517836234</v>
      </c>
      <c r="C230" s="8" t="s">
        <v>1668</v>
      </c>
      <c r="D230" s="6">
        <v>14</v>
      </c>
    </row>
    <row r="231" spans="1:4">
      <c r="A231" s="3" t="s">
        <v>60</v>
      </c>
      <c r="B231" s="6">
        <v>4.7184976649569101</v>
      </c>
      <c r="C231" s="8" t="s">
        <v>1664</v>
      </c>
      <c r="D231" s="6">
        <v>13</v>
      </c>
    </row>
    <row r="232" spans="1:4">
      <c r="A232" s="3" t="s">
        <v>61</v>
      </c>
      <c r="B232" s="6">
        <v>0.85126176604025761</v>
      </c>
      <c r="C232" s="8" t="s">
        <v>1673</v>
      </c>
      <c r="D232" s="6">
        <v>14</v>
      </c>
    </row>
    <row r="233" spans="1:4">
      <c r="A233" s="3" t="s">
        <v>62</v>
      </c>
      <c r="B233" s="6">
        <v>2.1120242783826795</v>
      </c>
      <c r="C233" s="8" t="s">
        <v>1667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65.287348926913012</v>
      </c>
      <c r="C254" s="8" t="s">
        <v>1664</v>
      </c>
      <c r="D254" s="6">
        <v>15</v>
      </c>
    </row>
    <row r="255" spans="1:4">
      <c r="A255" s="3" t="s">
        <v>75</v>
      </c>
      <c r="B255" s="6">
        <v>43.163998515252487</v>
      </c>
      <c r="C255" s="8" t="s">
        <v>1667</v>
      </c>
      <c r="D255" s="6">
        <v>14</v>
      </c>
    </row>
    <row r="256" spans="1:4">
      <c r="A256" s="3" t="s">
        <v>76</v>
      </c>
      <c r="B256" s="6">
        <v>68.666889945353461</v>
      </c>
      <c r="C256" s="8" t="s">
        <v>1664</v>
      </c>
      <c r="D256" s="6">
        <v>15</v>
      </c>
    </row>
    <row r="257" spans="1:4">
      <c r="A257" s="3" t="s">
        <v>77</v>
      </c>
      <c r="B257" s="6">
        <v>37.09644446170708</v>
      </c>
      <c r="C257" s="8" t="s">
        <v>1667</v>
      </c>
      <c r="D257" s="6">
        <v>15</v>
      </c>
    </row>
    <row r="258" spans="1:4">
      <c r="A258" s="3" t="s">
        <v>38</v>
      </c>
      <c r="B258" s="6">
        <v>51.462775360074644</v>
      </c>
      <c r="C258" s="8" t="s">
        <v>1664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-17.41180426318239</v>
      </c>
      <c r="C263" s="8" t="s">
        <v>1662</v>
      </c>
      <c r="D263" s="6">
        <v>7</v>
      </c>
    </row>
    <row r="264" spans="1:4">
      <c r="A264" s="3" t="s">
        <v>75</v>
      </c>
      <c r="B264" s="6">
        <v>-2.5996142267898907</v>
      </c>
      <c r="C264" s="8" t="s">
        <v>1662</v>
      </c>
      <c r="D264" s="6">
        <v>7</v>
      </c>
    </row>
    <row r="265" spans="1:4">
      <c r="A265" s="3" t="s">
        <v>76</v>
      </c>
      <c r="B265" s="6">
        <v>-23.038826400108135</v>
      </c>
      <c r="C265" s="8" t="s">
        <v>1662</v>
      </c>
      <c r="D265" s="6">
        <v>6</v>
      </c>
    </row>
    <row r="266" spans="1:4">
      <c r="A266" s="3" t="s">
        <v>77</v>
      </c>
      <c r="B266" s="6">
        <v>-20.203463417649353</v>
      </c>
      <c r="C266" s="8" t="s">
        <v>1662</v>
      </c>
      <c r="D266" s="6">
        <v>6</v>
      </c>
    </row>
    <row r="267" spans="1:4">
      <c r="A267" s="3" t="s">
        <v>38</v>
      </c>
      <c r="B267" s="6">
        <v>2.1376060213355257</v>
      </c>
      <c r="C267" s="8" t="s">
        <v>1674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25.806706557555451</v>
      </c>
    </row>
    <row r="273" spans="1:2">
      <c r="A273" s="3" t="s">
        <v>75</v>
      </c>
      <c r="B273" s="6">
        <v>26.003954809458087</v>
      </c>
    </row>
    <row r="274" spans="1:2">
      <c r="A274" s="3" t="s">
        <v>76</v>
      </c>
      <c r="B274" s="6">
        <v>19.775041604780526</v>
      </c>
    </row>
    <row r="275" spans="1:2">
      <c r="A275" s="3" t="s">
        <v>77</v>
      </c>
      <c r="B275" s="6">
        <v>14.875533022081633</v>
      </c>
    </row>
    <row r="276" spans="1:2">
      <c r="A276" s="3" t="s">
        <v>38</v>
      </c>
      <c r="B276" s="6">
        <v>28.779661416901309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432.57135410640626</v>
      </c>
    </row>
    <row r="295" spans="1:4">
      <c r="A295" s="3" t="s">
        <v>295</v>
      </c>
      <c r="B295" s="6">
        <v>1185.8900729204377</v>
      </c>
    </row>
    <row r="296" spans="1:4">
      <c r="A296" s="3" t="s">
        <v>296</v>
      </c>
      <c r="B296" s="6">
        <v>1040.7443966659839</v>
      </c>
    </row>
    <row r="297" spans="1:4">
      <c r="A297" s="3" t="s">
        <v>297</v>
      </c>
      <c r="B297" s="6">
        <v>1547.5075441632639</v>
      </c>
    </row>
    <row r="298" spans="1:4">
      <c r="A298" s="3" t="s">
        <v>298</v>
      </c>
      <c r="B298" s="6">
        <v>1840.9315487976985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723.57198464229293</v>
      </c>
      <c r="E313" s="472" t="s">
        <v>1655</v>
      </c>
    </row>
    <row r="314" spans="1:5">
      <c r="A314" s="3" t="s">
        <v>212</v>
      </c>
      <c r="B314" s="6">
        <v>981.71192717957672</v>
      </c>
      <c r="E314" s="472" t="s">
        <v>1656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525.94143668327479</v>
      </c>
    </row>
    <row r="334" spans="1:4">
      <c r="A334" s="3" t="s">
        <v>215</v>
      </c>
      <c r="B334" s="6">
        <v>789.1309121281198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-16.5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22.9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26.6</v>
      </c>
    </row>
    <row r="597" spans="1:2">
      <c r="A597" s="3">
        <v>10</v>
      </c>
      <c r="B597" s="6">
        <v>31.2</v>
      </c>
    </row>
    <row r="598" spans="1:2">
      <c r="A598" s="3">
        <v>11</v>
      </c>
      <c r="B598" s="6">
        <v>35.4</v>
      </c>
    </row>
    <row r="599" spans="1:2">
      <c r="A599" s="3">
        <v>12</v>
      </c>
      <c r="B599" s="6">
        <v>40.700000000000003</v>
      </c>
    </row>
    <row r="600" spans="1:2">
      <c r="A600" s="3">
        <v>13</v>
      </c>
      <c r="B600" s="6">
        <v>45.3</v>
      </c>
    </row>
    <row r="601" spans="1:2">
      <c r="A601" s="3">
        <v>14</v>
      </c>
      <c r="B601" s="6">
        <v>48.5</v>
      </c>
    </row>
    <row r="602" spans="1:2">
      <c r="A602" s="3">
        <v>15</v>
      </c>
      <c r="B602" s="6">
        <v>50.5</v>
      </c>
    </row>
    <row r="603" spans="1:2">
      <c r="A603" s="3">
        <v>16</v>
      </c>
      <c r="B603" s="6">
        <v>50.9</v>
      </c>
    </row>
    <row r="604" spans="1:2">
      <c r="A604" s="3">
        <v>17</v>
      </c>
      <c r="B604" s="6">
        <v>50.4</v>
      </c>
    </row>
    <row r="605" spans="1:2">
      <c r="A605" s="3">
        <v>18</v>
      </c>
      <c r="B605" s="6">
        <v>49.2</v>
      </c>
    </row>
    <row r="606" spans="1:2">
      <c r="A606" s="3">
        <v>19</v>
      </c>
      <c r="B606" s="6">
        <v>35.700000000000003</v>
      </c>
    </row>
    <row r="607" spans="1:2">
      <c r="A607" s="3">
        <v>20</v>
      </c>
      <c r="B607" s="6">
        <v>32.1</v>
      </c>
    </row>
    <row r="608" spans="1:2">
      <c r="A608" s="3">
        <v>21</v>
      </c>
      <c r="B608" s="6">
        <v>29.5</v>
      </c>
    </row>
    <row r="609" spans="1:4">
      <c r="A609" s="3">
        <v>22</v>
      </c>
      <c r="B609" s="6">
        <v>27.3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27</v>
      </c>
    </row>
    <row r="636" spans="1:4">
      <c r="A636" s="3">
        <v>9</v>
      </c>
      <c r="B636" s="6">
        <v>28.8</v>
      </c>
    </row>
    <row r="637" spans="1:4">
      <c r="A637" s="3">
        <v>10</v>
      </c>
      <c r="B637" s="6">
        <v>30.1</v>
      </c>
    </row>
    <row r="638" spans="1:4">
      <c r="A638" s="3">
        <v>11</v>
      </c>
      <c r="B638" s="6">
        <v>31.3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34.1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34.5</v>
      </c>
    </row>
    <row r="644" spans="1:4">
      <c r="A644" s="3">
        <v>17</v>
      </c>
      <c r="B644" s="6">
        <v>34.5</v>
      </c>
    </row>
    <row r="645" spans="1:4">
      <c r="A645" s="3">
        <v>18</v>
      </c>
      <c r="B645" s="6">
        <v>34.4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2.0699999999999998</v>
      </c>
    </row>
    <row r="677" spans="1:2">
      <c r="A677" s="3">
        <v>10</v>
      </c>
      <c r="B677" s="6">
        <v>0.59</v>
      </c>
    </row>
    <row r="678" spans="1:2">
      <c r="A678" s="3">
        <v>11</v>
      </c>
      <c r="B678" s="6">
        <v>-7.0000000000000007E-2</v>
      </c>
    </row>
    <row r="679" spans="1:2">
      <c r="A679" s="3">
        <v>12</v>
      </c>
      <c r="B679" s="6">
        <v>-1.96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-2.96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0.42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2.97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3.24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2.68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3.11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3.05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0.28000000000000003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</v>
      </c>
    </row>
    <row r="725" spans="1:4">
      <c r="A725" s="3">
        <v>18</v>
      </c>
      <c r="B725" s="6">
        <v>0.62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1.23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52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98</v>
      </c>
    </row>
    <row r="811" spans="1:2">
      <c r="A811" s="3">
        <v>12</v>
      </c>
      <c r="B811" s="6">
        <v>120</v>
      </c>
    </row>
    <row r="812" spans="1:2">
      <c r="A812" s="3">
        <v>13</v>
      </c>
      <c r="B812" s="6">
        <v>140</v>
      </c>
    </row>
    <row r="813" spans="1:2">
      <c r="A813" s="3">
        <v>14</v>
      </c>
      <c r="B813" s="6">
        <v>163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270</v>
      </c>
    </row>
    <row r="817" spans="1:2">
      <c r="A817" s="3">
        <v>18</v>
      </c>
      <c r="B817" s="6">
        <v>321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372</v>
      </c>
    </row>
    <row r="820" spans="1:2">
      <c r="A820" s="3">
        <v>21</v>
      </c>
      <c r="B820" s="6">
        <v>383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367</v>
      </c>
    </row>
    <row r="823" spans="1:2">
      <c r="A823" s="3">
        <v>24</v>
      </c>
      <c r="B823" s="6">
        <v>418</v>
      </c>
    </row>
    <row r="824" spans="1:2">
      <c r="A824" s="3">
        <v>25</v>
      </c>
      <c r="B824" s="6">
        <v>401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436</v>
      </c>
    </row>
    <row r="827" spans="1:2">
      <c r="A827" s="3">
        <v>28</v>
      </c>
      <c r="B827" s="6">
        <v>439</v>
      </c>
    </row>
    <row r="828" spans="1:2">
      <c r="A828" s="3">
        <v>29</v>
      </c>
      <c r="B828" s="6">
        <v>447</v>
      </c>
    </row>
    <row r="829" spans="1:2">
      <c r="A829" s="3">
        <v>30</v>
      </c>
      <c r="B829" s="6">
        <v>406</v>
      </c>
    </row>
    <row r="830" spans="1:2">
      <c r="A830" s="3">
        <v>31</v>
      </c>
      <c r="B830" s="6">
        <v>359</v>
      </c>
    </row>
    <row r="831" spans="1:2">
      <c r="A831" s="3">
        <v>32</v>
      </c>
      <c r="B831" s="6">
        <v>335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249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1647</v>
      </c>
      <c r="B5" s="326" t="s">
        <v>1264</v>
      </c>
    </row>
    <row r="6" spans="1:2" ht="16">
      <c r="A6" s="437" t="str">
        <f>IF(B21="Comparison","","Informative Annex B8, Section B8.1")</f>
        <v>Informative Annex B8, Section B8.1</v>
      </c>
      <c r="B6" s="337" t="s">
        <v>1261</v>
      </c>
    </row>
    <row r="7" spans="1:2" ht="16">
      <c r="A7" s="437"/>
      <c r="B7" s="337" t="s">
        <v>1263</v>
      </c>
    </row>
    <row r="8" spans="1:2" ht="16">
      <c r="A8" s="437" t="str">
        <f>IF(B21="Comparison","Test Results Comparison","Example Results")</f>
        <v>Example Results</v>
      </c>
      <c r="B8" s="337" t="s">
        <v>1262</v>
      </c>
    </row>
    <row r="9" spans="1:2" ht="16">
      <c r="A9" s="437" t="s">
        <v>222</v>
      </c>
      <c r="B9" s="329" t="s">
        <v>1486</v>
      </c>
    </row>
    <row r="10" spans="1:2" ht="16">
      <c r="A10" s="437" t="s">
        <v>1653</v>
      </c>
      <c r="B10" s="440" t="s">
        <v>1597</v>
      </c>
    </row>
    <row r="11" spans="1:2" ht="16">
      <c r="A11" s="437"/>
      <c r="B11" t="s">
        <v>1598</v>
      </c>
    </row>
    <row r="12" spans="1:2">
      <c r="A12" s="98"/>
      <c r="B12" t="s">
        <v>1599</v>
      </c>
    </row>
    <row r="13" spans="1:2">
      <c r="A13" s="98" t="str">
        <f>IF(B21="Comparison","Results for "&amp;YourData!$A$46,"")</f>
        <v/>
      </c>
      <c r="B13" s="337" t="s">
        <v>1487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1488</v>
      </c>
    </row>
    <row r="16" spans="1:2">
      <c r="A16" s="338" t="str">
        <f>IF(B21="Comparison","Informative Annex B8, Section B8.1 Example Results","")</f>
        <v/>
      </c>
      <c r="B16" s="19" t="s">
        <v>1489</v>
      </c>
    </row>
    <row r="17" spans="1:2">
      <c r="A17" s="338"/>
      <c r="B17" s="19" t="s">
        <v>1584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1535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1485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1491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1492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1267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1644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1268</v>
      </c>
      <c r="B10" s="20"/>
      <c r="C10" s="20"/>
    </row>
    <row r="11" spans="1:3">
      <c r="A11" s="355" t="s">
        <v>1605</v>
      </c>
      <c r="B11" s="20"/>
      <c r="C11" s="20"/>
    </row>
    <row r="12" spans="1:3">
      <c r="A12" s="20"/>
      <c r="B12" s="20"/>
      <c r="C12" s="20"/>
    </row>
    <row r="13" spans="1:3">
      <c r="A13" s="355" t="s">
        <v>1269</v>
      </c>
      <c r="B13" s="20"/>
      <c r="C13" s="20"/>
    </row>
    <row r="14" spans="1:3">
      <c r="A14" s="355" t="s">
        <v>1604</v>
      </c>
      <c r="B14" s="20"/>
      <c r="C14" s="20"/>
    </row>
    <row r="15" spans="1:3">
      <c r="A15" s="355" t="s">
        <v>1606</v>
      </c>
      <c r="B15" s="20"/>
      <c r="C15" s="20"/>
    </row>
    <row r="16" spans="1:3">
      <c r="A16" s="355" t="s">
        <v>1607</v>
      </c>
      <c r="B16" s="20"/>
      <c r="C16" s="20"/>
    </row>
    <row r="17" spans="1:3">
      <c r="B17" s="20"/>
      <c r="C17" s="20"/>
    </row>
    <row r="18" spans="1:3">
      <c r="A18" s="355" t="s">
        <v>1270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1631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1414</v>
      </c>
      <c r="C5" s="485"/>
      <c r="D5" s="485"/>
      <c r="E5" s="485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1648</v>
      </c>
    </row>
    <row r="8" spans="1:6" ht="16" thickTop="1">
      <c r="B8" s="424" t="s">
        <v>1116</v>
      </c>
      <c r="C8" s="425" t="s">
        <v>1101</v>
      </c>
      <c r="D8" s="486" t="s">
        <v>1102</v>
      </c>
      <c r="E8" s="426" t="s">
        <v>1610</v>
      </c>
    </row>
    <row r="9" spans="1:6">
      <c r="B9" s="416" t="s">
        <v>1119</v>
      </c>
      <c r="C9" s="417" t="s">
        <v>1103</v>
      </c>
      <c r="D9" s="479"/>
      <c r="E9" s="428" t="s">
        <v>1611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1622</v>
      </c>
    </row>
    <row r="11" spans="1:6">
      <c r="B11" s="416" t="s">
        <v>1123</v>
      </c>
      <c r="C11" s="417" t="s">
        <v>231</v>
      </c>
      <c r="D11" s="479"/>
      <c r="E11" s="428" t="s">
        <v>1623</v>
      </c>
    </row>
    <row r="12" spans="1:6">
      <c r="B12" s="416" t="s">
        <v>1126</v>
      </c>
      <c r="C12" s="417" t="s">
        <v>1105</v>
      </c>
      <c r="D12" s="479"/>
      <c r="E12" s="428" t="s">
        <v>1624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1612</v>
      </c>
    </row>
    <row r="14" spans="1:6">
      <c r="B14" s="416" t="s">
        <v>1131</v>
      </c>
      <c r="C14" s="417" t="s">
        <v>1108</v>
      </c>
      <c r="D14" s="479"/>
      <c r="E14" s="428" t="s">
        <v>1613</v>
      </c>
    </row>
    <row r="15" spans="1:6">
      <c r="B15" s="416" t="s">
        <v>1133</v>
      </c>
      <c r="C15" s="417" t="s">
        <v>1608</v>
      </c>
      <c r="D15" s="427" t="s">
        <v>1109</v>
      </c>
      <c r="E15" s="428" t="s">
        <v>1614</v>
      </c>
    </row>
    <row r="16" spans="1:6">
      <c r="B16" s="416" t="s">
        <v>1135</v>
      </c>
      <c r="C16" s="417" t="s">
        <v>1609</v>
      </c>
      <c r="D16" s="479" t="s">
        <v>1110</v>
      </c>
      <c r="E16" s="428" t="s">
        <v>1615</v>
      </c>
    </row>
    <row r="17" spans="1:6">
      <c r="B17" s="416" t="s">
        <v>1137</v>
      </c>
      <c r="C17" s="417" t="s">
        <v>1640</v>
      </c>
      <c r="D17" s="479"/>
      <c r="E17" s="428" t="s">
        <v>1616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1617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1618</v>
      </c>
    </row>
    <row r="20" spans="1:6">
      <c r="B20" s="416" t="s">
        <v>1142</v>
      </c>
      <c r="C20" s="417" t="s">
        <v>1482</v>
      </c>
      <c r="D20" s="482"/>
      <c r="E20" s="428" t="s">
        <v>1619</v>
      </c>
    </row>
    <row r="21" spans="1:6">
      <c r="B21" s="416" t="s">
        <v>1143</v>
      </c>
      <c r="C21" s="417" t="s">
        <v>1483</v>
      </c>
      <c r="D21" s="482"/>
      <c r="E21" s="428" t="s">
        <v>1620</v>
      </c>
    </row>
    <row r="22" spans="1:6" ht="16" thickBot="1">
      <c r="B22" s="419" t="s">
        <v>1145</v>
      </c>
      <c r="C22" s="420" t="s">
        <v>1484</v>
      </c>
      <c r="D22" s="483"/>
      <c r="E22" s="429" t="s">
        <v>1621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4" spans="1:6" ht="7.5" customHeight="1"/>
    <row r="5" spans="1:6" ht="17.25" customHeight="1">
      <c r="B5" s="485" t="s">
        <v>1415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1282</v>
      </c>
      <c r="D9" s="418" t="s">
        <v>1120</v>
      </c>
    </row>
    <row r="10" spans="1:6">
      <c r="B10" s="416" t="s">
        <v>1121</v>
      </c>
      <c r="C10" s="417" t="s">
        <v>1283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1284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1285</v>
      </c>
      <c r="D14" s="489"/>
    </row>
    <row r="15" spans="1:6">
      <c r="B15" s="416" t="s">
        <v>1129</v>
      </c>
      <c r="C15" s="417" t="s">
        <v>1130</v>
      </c>
      <c r="D15" s="418" t="s">
        <v>1470</v>
      </c>
    </row>
    <row r="16" spans="1:6">
      <c r="B16" s="416" t="s">
        <v>1131</v>
      </c>
      <c r="C16" s="417" t="s">
        <v>1132</v>
      </c>
      <c r="D16" s="418" t="s">
        <v>1471</v>
      </c>
    </row>
    <row r="17" spans="2:4">
      <c r="B17" s="416" t="s">
        <v>1133</v>
      </c>
      <c r="C17" s="417" t="s">
        <v>1134</v>
      </c>
      <c r="D17" s="418" t="s">
        <v>1472</v>
      </c>
    </row>
    <row r="18" spans="2:4">
      <c r="B18" s="416" t="s">
        <v>1135</v>
      </c>
      <c r="C18" s="417" t="s">
        <v>1136</v>
      </c>
      <c r="D18" s="418" t="s">
        <v>1473</v>
      </c>
    </row>
    <row r="19" spans="2:4">
      <c r="B19" s="416" t="s">
        <v>1137</v>
      </c>
      <c r="C19" s="417" t="s">
        <v>1138</v>
      </c>
      <c r="D19" s="418" t="s">
        <v>1474</v>
      </c>
    </row>
    <row r="20" spans="2:4">
      <c r="B20" s="416" t="s">
        <v>1139</v>
      </c>
      <c r="C20" s="417" t="s">
        <v>1140</v>
      </c>
      <c r="D20" s="418" t="s">
        <v>1475</v>
      </c>
    </row>
    <row r="21" spans="2:4">
      <c r="B21" s="416" t="s">
        <v>1141</v>
      </c>
      <c r="C21" s="417" t="s">
        <v>1258</v>
      </c>
      <c r="D21" s="418" t="s">
        <v>1476</v>
      </c>
    </row>
    <row r="22" spans="2:4" ht="12.5" customHeight="1">
      <c r="B22" s="416" t="s">
        <v>1142</v>
      </c>
      <c r="C22" s="421" t="s">
        <v>1493</v>
      </c>
      <c r="D22" s="418" t="s">
        <v>1477</v>
      </c>
    </row>
    <row r="23" spans="2:4" ht="12.5" customHeight="1">
      <c r="B23" s="416" t="s">
        <v>1143</v>
      </c>
      <c r="C23" s="421" t="s">
        <v>1508</v>
      </c>
      <c r="D23" s="418" t="s">
        <v>1144</v>
      </c>
    </row>
    <row r="24" spans="2:4" ht="12.5" customHeight="1">
      <c r="B24" s="416" t="s">
        <v>1145</v>
      </c>
      <c r="C24" s="421" t="s">
        <v>1509</v>
      </c>
      <c r="D24" s="418" t="s">
        <v>1146</v>
      </c>
    </row>
    <row r="25" spans="2:4" ht="12.5" customHeight="1">
      <c r="B25" s="416" t="s">
        <v>1147</v>
      </c>
      <c r="C25" s="421" t="s">
        <v>1510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1494</v>
      </c>
      <c r="D38" s="418" t="s">
        <v>1167</v>
      </c>
    </row>
    <row r="39" spans="2:4" ht="12.5" customHeight="1">
      <c r="B39" s="416" t="s">
        <v>1168</v>
      </c>
      <c r="C39" s="421" t="s">
        <v>1495</v>
      </c>
      <c r="D39" s="418" t="s">
        <v>1170</v>
      </c>
    </row>
    <row r="40" spans="2:4" ht="12.5" customHeight="1">
      <c r="B40" s="416" t="s">
        <v>1171</v>
      </c>
      <c r="C40" s="421" t="s">
        <v>1496</v>
      </c>
      <c r="D40" s="418" t="s">
        <v>1172</v>
      </c>
    </row>
    <row r="41" spans="2:4" ht="12.5" customHeight="1">
      <c r="B41" s="416" t="s">
        <v>1173</v>
      </c>
      <c r="C41" s="421" t="s">
        <v>1497</v>
      </c>
      <c r="D41" s="418" t="s">
        <v>1175</v>
      </c>
    </row>
    <row r="42" spans="2:4" ht="12.5" customHeight="1">
      <c r="B42" s="416" t="s">
        <v>1176</v>
      </c>
      <c r="C42" s="421" t="s">
        <v>1511</v>
      </c>
      <c r="D42" s="418" t="s">
        <v>1177</v>
      </c>
    </row>
    <row r="43" spans="2:4" ht="12.5" customHeight="1">
      <c r="B43" s="416" t="s">
        <v>1178</v>
      </c>
      <c r="C43" s="421" t="s">
        <v>1512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1513</v>
      </c>
      <c r="D52" s="418" t="s">
        <v>1191</v>
      </c>
    </row>
    <row r="53" spans="2:4" ht="12" customHeight="1">
      <c r="B53" s="416" t="s">
        <v>1192</v>
      </c>
      <c r="C53" s="421" t="s">
        <v>1514</v>
      </c>
      <c r="D53" s="418" t="s">
        <v>1193</v>
      </c>
    </row>
    <row r="54" spans="2:4" ht="12.5" customHeight="1">
      <c r="B54" s="416" t="s">
        <v>1194</v>
      </c>
      <c r="C54" s="421" t="s">
        <v>1498</v>
      </c>
      <c r="D54" s="418" t="s">
        <v>1195</v>
      </c>
    </row>
    <row r="55" spans="2:4" ht="12.5" customHeight="1">
      <c r="B55" s="416" t="s">
        <v>1196</v>
      </c>
      <c r="C55" s="421" t="s">
        <v>1499</v>
      </c>
      <c r="D55" s="418" t="s">
        <v>1197</v>
      </c>
    </row>
    <row r="56" spans="2:4" ht="12.5" customHeight="1">
      <c r="B56" s="416" t="s">
        <v>1198</v>
      </c>
      <c r="C56" s="421" t="s">
        <v>1500</v>
      </c>
      <c r="D56" s="418" t="s">
        <v>1199</v>
      </c>
    </row>
    <row r="57" spans="2:4" ht="12.5" customHeight="1">
      <c r="B57" s="416" t="s">
        <v>1200</v>
      </c>
      <c r="C57" s="421" t="s">
        <v>1501</v>
      </c>
      <c r="D57" s="418" t="s">
        <v>1201</v>
      </c>
    </row>
    <row r="58" spans="2:4" ht="12.5" customHeight="1">
      <c r="B58" s="416" t="s">
        <v>1202</v>
      </c>
      <c r="C58" s="421" t="s">
        <v>1502</v>
      </c>
      <c r="D58" s="418" t="s">
        <v>1203</v>
      </c>
    </row>
    <row r="59" spans="2:4" ht="12.5" customHeight="1">
      <c r="B59" s="416" t="s">
        <v>1204</v>
      </c>
      <c r="C59" s="421" t="s">
        <v>1503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1504</v>
      </c>
      <c r="D72" s="418" t="s">
        <v>1222</v>
      </c>
    </row>
    <row r="73" spans="2:4" ht="12.5" customHeight="1">
      <c r="B73" s="416" t="s">
        <v>1223</v>
      </c>
      <c r="C73" s="421" t="s">
        <v>1505</v>
      </c>
      <c r="D73" s="418" t="s">
        <v>1224</v>
      </c>
    </row>
    <row r="74" spans="2:4" ht="12.5" customHeight="1">
      <c r="B74" s="416" t="s">
        <v>1225</v>
      </c>
      <c r="C74" s="421" t="s">
        <v>1506</v>
      </c>
      <c r="D74" s="418" t="s">
        <v>1226</v>
      </c>
    </row>
    <row r="75" spans="2:4" ht="12.5" customHeight="1">
      <c r="B75" s="416" t="s">
        <v>1227</v>
      </c>
      <c r="C75" s="421" t="s">
        <v>1507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1654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1365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1523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1525</v>
      </c>
      <c r="L8" s="492"/>
      <c r="M8" s="492"/>
      <c r="N8" s="493"/>
      <c r="P8" s="156" t="str">
        <f>YourData!$E$48</f>
        <v>OS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1524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1367</v>
      </c>
      <c r="P9" s="156" t="str">
        <f>YourData!$E$52</f>
        <v>NREL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1522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1369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1366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>
        <f>IF(ISNUMBER(YourData!$B65),YourData!$B65,"")</f>
        <v>4.3777777777777782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>
        <f>IF(ISNUMBER(YourData!$B66),YourData!$B66,"")</f>
        <v>4.4194444444444434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>
        <f>IF(ISNUMBER(YourData!$B67),YourData!$B67,"")</f>
        <v>4.5499999999999989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>
        <f>IF(ISNUMBER(YourData!$B68),YourData!$B68,"")</f>
        <v>4.8805555555555555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1625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>
        <f>IF(ISNUMBER(YourData!$B69),YourData!$B69,"")</f>
        <v>2.6833333333333336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1368</v>
      </c>
      <c r="P16" s="159">
        <f>IF(ISNUMBER(YourData!$B70),YourData!$B70,"")</f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>
        <f>IF(ISNUMBER(YourData!$B71),YourData!$B71,"")</f>
        <v>1.2222222222222221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>
        <f>IF(ISNUMBER(YourData!$B72),YourData!$B72,"")</f>
        <v>1.5055555555555555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>
        <f>IF(ISNUMBER(YourData!$B73),YourData!$B73,"")</f>
        <v>3.1916666666666664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>
        <f>IF(ISNUMBER(YourData!$B74),YourData!$B74,"")</f>
        <v>3.9055555555555554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1630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>
        <f>IF(ISNUMBER(YourData!$B75),YourData!$B75,"")</f>
        <v>0.76666666666666661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1368</v>
      </c>
      <c r="P22" s="158">
        <f>IF(ISNUMBER(YourData!$B76),YourData!$B76,"")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>
        <f>IF(ISNUMBER(YourData!$B77),YourData!$B77,"")</f>
        <v>2.427777777777778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>
        <f>IF(ISNUMBER(YourData!$B78),YourData!$B78,"")</f>
        <v>4.3555555555555561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1540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>
        <f>IF(ISNUMBER(YourData!$B79),YourData!$B79,"")</f>
        <v>5.5750000000000002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1515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>
        <f>IF(ISNUMBER(YourData!$B80),YourData!$B80,"")</f>
        <v>6.5972222222222214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1516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>
        <f>IF(ISNUMBER(YourData!$B81),YourData!$B81,"")</f>
        <v>5.947222222222222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>
        <f>IF(ISNUMBER(YourData!$B82),YourData!$B82,"")</f>
        <v>7.1083333333333325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>
        <f>IF(ISNUMBER(YourData!$B83),YourData!$B83,"")</f>
        <v>10.897222222222222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>
        <f>IF(ISNUMBER(YourData!$B84),YourData!$B84,"")</f>
        <v>5.8666666666666671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>
        <f>IF(ISNUMBER(YourData!$B85),YourData!$B85,"")</f>
        <v>5.1861111111111109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1529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>
        <f>IF(ISNUMBER(YourData!$B86),YourData!$B86,"")</f>
        <v>4.4527777777777775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>
        <f>IF(ISNUMBER(YourData!$B87),YourData!$B87,"")</f>
        <v>4.6499999999999986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>
        <f>IF(ISNUMBER(YourData!$B88),YourData!$B88,"")</f>
        <v>4.4861111111111107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>
        <f>IF(ISNUMBER(YourData!$B89),YourData!$B89,"")</f>
        <v>4.4972222222222227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>
        <f>IF(ISNUMBER(YourData!$B90),YourData!$B90,"")</f>
        <v>4.7777777777777777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>
        <f>IF(ISNUMBER(YourData!$B91),YourData!$B91,"")</f>
        <v>3.7583333333333333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>
        <f>IF(ISNUMBER(YourData!$B92),YourData!$B92,"")</f>
        <v>4.9805555555555561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>
        <f>IF(ISNUMBER(YourData!$B93),YourData!$B93,"")</f>
        <v>7.0194444444444439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>
        <f>IF(ISNUMBER(YourData!$B94),YourData!$B94,"")</f>
        <v>8.905555555555555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>
        <f>IF(ISNUMBER(YourData!$B95),YourData!$B95,"")</f>
        <v>7.6499999999999995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>
        <f>IF(ISNUMBER(YourData!$B96),YourData!$B96,"")</f>
        <v>6.0249999999999995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>
        <f>IF(ISNUMBER(YourData!$B97),YourData!$B97,"")</f>
        <v>4.5666666666666664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>
        <f>IF(ISNUMBER(YourData!$B98),YourData!$B98,"")</f>
        <v>5.3638888888888889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>
        <f>IF(ISNUMBER(YourData!$B99),YourData!$B99,"")</f>
        <v>1.9694444444444443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1649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1517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1370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1523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1525</v>
      </c>
      <c r="L49" s="492"/>
      <c r="M49" s="492"/>
      <c r="N49" s="493"/>
      <c r="P49" s="156" t="str">
        <f>YourData!$E$48</f>
        <v>OS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1524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1367</v>
      </c>
      <c r="P50" s="156" t="str">
        <f>YourData!$E$52</f>
        <v>NREL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1522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1369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1366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>
        <f>IF(ISNUMBER(YourData!$B104),YourData!$B104,"")</f>
        <v>6.7416666666666663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>
        <f>IF(ISNUMBER(YourData!$B105),YourData!$B105,"")</f>
        <v>4.7472222222222218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>
        <f>IF(ISNUMBER(YourData!$B106),YourData!$B106,"")</f>
        <v>4.1694444444444443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>
        <f>IF(ISNUMBER(YourData!$B107),YourData!$B107,"")</f>
        <v>2.7805555555555554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1625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>
        <f>IF(ISNUMBER(YourData!$B108),YourData!$B108,"")</f>
        <v>6.4555555555555557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>
        <f>IF(ISNUMBER(YourData!$B109),YourData!$B109,"")</f>
        <v>5.7805555555555559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>
        <f>IF(ISNUMBER(YourData!$B110),YourData!$B110,"")</f>
        <v>2.5083333333333333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>
        <f>IF(ISNUMBER(YourData!$B111),YourData!$B111,"")</f>
        <v>1.2361111111111109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>
        <f>IF(ISNUMBER(YourData!$B112),YourData!$B112,"")</f>
        <v>2.5499999999999998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>
        <f>IF(ISNUMBER(YourData!$B113),YourData!$B113,"")</f>
        <v>1.6388888888888888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>
        <f>IF(ISNUMBER(YourData!$B114),YourData!$B114,"")</f>
        <v>2.4361111111111109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>
        <f>IF(ISNUMBER(YourData!$B115),YourData!$B115,"")</f>
        <v>0.54722222222222228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>
        <f>IF(ISNUMBER(YourData!$B116),YourData!$B116,"")</f>
        <v>0.6333333333333333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>
        <f>IF(ISNUMBER(YourData!$B117),YourData!$B117,"")</f>
        <v>0.41111111111111109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1540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>
        <f>IF(ISNUMBER(YourData!$B118),YourData!$B118,"")</f>
        <v>0.58611111111111103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1515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>
        <f>IF(ISNUMBER(YourData!$B119),YourData!$B119,"")</f>
        <v>0.36388888888888887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1516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>
        <f>IF(ISNUMBER(YourData!$B120),YourData!$B120,"")</f>
        <v>0.64444444444444449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>
        <f>IF(ISNUMBER(YourData!$B121),YourData!$B121,"")</f>
        <v>0.40555555555555556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>
        <f>IF(ISNUMBER(YourData!$B122),YourData!$B122,"")</f>
        <v>0.69444444444444442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>
        <f>IF(ISNUMBER(YourData!$B123),YourData!$B123,"")</f>
        <v>0.70555555555555549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>
        <f>IF(ISNUMBER(YourData!$B124),YourData!$B124,"")</f>
        <v>3.1722222222222221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1529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>
        <f>IF(ISNUMBER(YourData!$B125),YourData!$B125,"")</f>
        <v>8.4916666666666654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>
        <f>IF(ISNUMBER(YourData!$B126),YourData!$B126,"")</f>
        <v>5.5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>
        <f>IF(ISNUMBER(YourData!$B127),YourData!$B127,"")</f>
        <v>6.3944444444444439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>
        <f>IF(ISNUMBER(YourData!$B128),YourData!$B128,"")</f>
        <v>5.4666666666666668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>
        <f>IF(ISNUMBER(YourData!$B129),YourData!$B129,"")</f>
        <v>3.7388888888888889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>
        <f>IF(ISNUMBER(YourData!$B130),YourData!$B130,"")</f>
        <v>5.8083333333333327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>
        <f>IF(ISNUMBER(YourData!$B131),YourData!$B131,"")</f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>
        <f>IF(ISNUMBER(YourData!$B132),YourData!$B132,"")</f>
        <v>5.5555555555555558E-3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>
        <f>IF(ISNUMBER(YourData!$B133),YourData!$B133,"")</f>
        <v>1.6666666666666666E-2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>
        <f>IF(ISNUMBER(YourData!$B134),YourData!$B134,"")</f>
        <v>6.6666666666666666E-2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>
        <f>IF(ISNUMBER(YourData!$B135),YourData!$B135,"")</f>
        <v>0.65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>
        <f>IF(ISNUMBER(YourData!$B136),YourData!$B136,"")</f>
        <v>4.25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>
        <f>IF(ISNUMBER(YourData!$B137),YourData!$B137,"")</f>
        <v>0.20555555555555555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>
        <f>IF(ISNUMBER(YourData!$B138),YourData!$B138,"")</f>
        <v>1.2055555555555555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1650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1651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1517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1654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1523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1518</v>
      </c>
      <c r="AB8" s="492"/>
      <c r="AC8" s="492"/>
      <c r="AD8" s="493"/>
      <c r="AF8" s="195" t="str">
        <f>YourData!$E$48</f>
        <v>OS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1524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1520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1371</v>
      </c>
      <c r="AF9" s="197" t="str">
        <f>YourData!$E$52</f>
        <v>NREL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1522</v>
      </c>
      <c r="C10" s="382" t="s">
        <v>194</v>
      </c>
      <c r="D10" s="383" t="s">
        <v>1373</v>
      </c>
      <c r="E10" s="384" t="s">
        <v>1374</v>
      </c>
      <c r="F10" s="205" t="s">
        <v>194</v>
      </c>
      <c r="G10" s="206" t="s">
        <v>1373</v>
      </c>
      <c r="H10" s="200" t="s">
        <v>1374</v>
      </c>
      <c r="I10" s="205" t="s">
        <v>194</v>
      </c>
      <c r="J10" s="206" t="s">
        <v>1373</v>
      </c>
      <c r="K10" s="200" t="s">
        <v>1374</v>
      </c>
      <c r="L10" s="205" t="s">
        <v>194</v>
      </c>
      <c r="M10" s="206" t="s">
        <v>1373</v>
      </c>
      <c r="N10" s="200" t="s">
        <v>1374</v>
      </c>
      <c r="O10" s="445"/>
      <c r="P10" s="206"/>
      <c r="Q10" s="200"/>
      <c r="R10" s="205" t="s">
        <v>194</v>
      </c>
      <c r="S10" s="206" t="s">
        <v>1373</v>
      </c>
      <c r="T10" s="200" t="s">
        <v>1374</v>
      </c>
      <c r="U10" s="205" t="s">
        <v>194</v>
      </c>
      <c r="V10" s="206" t="s">
        <v>1373</v>
      </c>
      <c r="W10" s="200" t="s">
        <v>1374</v>
      </c>
      <c r="X10" s="205" t="s">
        <v>194</v>
      </c>
      <c r="Y10" s="206" t="s">
        <v>1373</v>
      </c>
      <c r="Z10" s="206" t="s">
        <v>1374</v>
      </c>
      <c r="AA10" s="385" t="s">
        <v>194</v>
      </c>
      <c r="AB10" s="386" t="s">
        <v>194</v>
      </c>
      <c r="AC10" s="387" t="s">
        <v>194</v>
      </c>
      <c r="AD10" s="381" t="s">
        <v>1369</v>
      </c>
      <c r="AF10" s="208" t="s">
        <v>194</v>
      </c>
      <c r="AG10" s="206" t="s">
        <v>1373</v>
      </c>
      <c r="AH10" s="209" t="s">
        <v>1374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1366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>
        <f>IF(ISNUMBER(YourData!$B146),YourData!$B146,"")</f>
        <v>3.7500747713742606</v>
      </c>
      <c r="AG11" s="301">
        <f>IF(ISBLANK(YourData!$C146),"",IF(ISTEXT(YourData!$C146),IF(TRIM(YourData!$C146)="","",DATEVALUE(YourData!$C146)),YourData!$C146))</f>
        <v>42739</v>
      </c>
      <c r="AH11" s="304">
        <f>IF(ISNUMBER(YourData!$D146),YourData!$D146,"")</f>
        <v>5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>
        <f>IF(ISNUMBER(YourData!$B147),YourData!$B147,"")</f>
        <v>3.7396001374555068</v>
      </c>
      <c r="AG12" s="305">
        <f>IF(ISBLANK(YourData!$C147),"",IF(ISTEXT(YourData!$C147),IF(TRIM(YourData!$C147)="","",DATEVALUE(YourData!$C147)),YourData!$C147))</f>
        <v>42739</v>
      </c>
      <c r="AH12" s="307">
        <f>IF(ISNUMBER(YourData!$D147),YourData!$D147,"")</f>
        <v>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>
        <f>IF(ISNUMBER(YourData!$B148),YourData!$B148,"")</f>
        <v>3.7409444896386019</v>
      </c>
      <c r="AG13" s="305">
        <f>IF(ISBLANK(YourData!$C148),"",IF(ISTEXT(YourData!$C148),IF(TRIM(YourData!$C148)="","",DATEVALUE(YourData!$C148)),YourData!$C148))</f>
        <v>42739</v>
      </c>
      <c r="AH13" s="307">
        <f>IF(ISNUMBER(YourData!$D148),YourData!$D148,"")</f>
        <v>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>
        <f>IF(ISNUMBER(YourData!$B149),YourData!$B149,"")</f>
        <v>3.7206006705569337</v>
      </c>
      <c r="AG14" s="305">
        <f>IF(ISBLANK(YourData!$C149),"",IF(ISTEXT(YourData!$C149),IF(TRIM(YourData!$C149)="","",DATEVALUE(YourData!$C149)),YourData!$C149))</f>
        <v>42739</v>
      </c>
      <c r="AH14" s="307">
        <f>IF(ISNUMBER(YourData!$D149),YourData!$D149,"")</f>
        <v>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>
        <f>IF(ISNUMBER(YourData!$B150),YourData!$B150,"")</f>
        <v>6.2767946053592052</v>
      </c>
      <c r="AG15" s="305">
        <f>IF(ISBLANK(YourData!$C150),"",IF(ISTEXT(YourData!$C150),IF(TRIM(YourData!$C150)="","",DATEVALUE(YourData!$C150)),YourData!$C150))</f>
        <v>42739</v>
      </c>
      <c r="AH15" s="307">
        <f>IF(ISNUMBER(YourData!$D150),YourData!$D150,"")</f>
        <v>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>
        <f>IF(ISNUMBER(YourData!$B151),YourData!$B151,"")</f>
        <v>0</v>
      </c>
      <c r="AG16" s="308">
        <f>IF(ISBLANK(YourData!$C151),"",IF(ISTEXT(YourData!$C151),IF(TRIM(YourData!$C151)="","",DATEVALUE(YourData!$C151)),YourData!$C151))</f>
        <v>42736</v>
      </c>
      <c r="AH16" s="310">
        <f>IF(ISNUMBER(YourData!$D151),YourData!$D151,"")</f>
        <v>0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>
        <f>IF(ISNUMBER(YourData!$B152),YourData!$B152,"")</f>
        <v>3.1714251827461646</v>
      </c>
      <c r="AG17" s="305">
        <f>IF(ISBLANK(YourData!$C152),"",IF(ISTEXT(YourData!$C152),IF(TRIM(YourData!$C152)="","",DATEVALUE(YourData!$C152)),YourData!$C152))</f>
        <v>42739</v>
      </c>
      <c r="AH17" s="307">
        <f>IF(ISNUMBER(YourData!$D152),YourData!$D152,"")</f>
        <v>7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>
        <f>IF(ISNUMBER(YourData!$B153),YourData!$B153,"")</f>
        <v>3.1711995804382238</v>
      </c>
      <c r="AG18" s="305">
        <f>IF(ISBLANK(YourData!$C153),"",IF(ISTEXT(YourData!$C153),IF(TRIM(YourData!$C153)="","",DATEVALUE(YourData!$C153)),YourData!$C153))</f>
        <v>42739</v>
      </c>
      <c r="AH18" s="307">
        <f>IF(ISNUMBER(YourData!$D153),YourData!$D153,"")</f>
        <v>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>
        <f>IF(ISNUMBER(YourData!$B154),YourData!$B154,"")</f>
        <v>3.4821257913911894</v>
      </c>
      <c r="AG19" s="305">
        <f>IF(ISBLANK(YourData!$C154),"",IF(ISTEXT(YourData!$C154),IF(TRIM(YourData!$C154)="","",DATEVALUE(YourData!$C154)),YourData!$C154))</f>
        <v>42739</v>
      </c>
      <c r="AH19" s="307">
        <f>IF(ISNUMBER(YourData!$D154),YourData!$D154,"")</f>
        <v>7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>
        <f>IF(ISNUMBER(YourData!$B155),YourData!$B155,"")</f>
        <v>3.5054266057234789</v>
      </c>
      <c r="AG20" s="305">
        <f>IF(ISBLANK(YourData!$C155),"",IF(ISTEXT(YourData!$C155),IF(TRIM(YourData!$C155)="","",DATEVALUE(YourData!$C155)),YourData!$C155))</f>
        <v>42739</v>
      </c>
      <c r="AH20" s="307">
        <f>IF(ISNUMBER(YourData!$D155),YourData!$D155,"")</f>
        <v>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>
        <f>IF(ISNUMBER(YourData!$B156),YourData!$B156,"")</f>
        <v>4.8145704232790756</v>
      </c>
      <c r="AG21" s="305">
        <f>IF(ISBLANK(YourData!$C156),"",IF(ISTEXT(YourData!$C156),IF(TRIM(YourData!$C156)="","",DATEVALUE(YourData!$C156)),YourData!$C156))</f>
        <v>42739</v>
      </c>
      <c r="AH21" s="307">
        <f>IF(ISNUMBER(YourData!$D156),YourData!$D156,"")</f>
        <v>7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>
        <f>IF(ISNUMBER(YourData!$B157),YourData!$B157,"")</f>
        <v>0</v>
      </c>
      <c r="AG22" s="305">
        <f>IF(ISBLANK(YourData!$C157),"",IF(ISTEXT(YourData!$C157),IF(TRIM(YourData!$C157)="","",DATEVALUE(YourData!$C157)),YourData!$C157))</f>
        <v>42736</v>
      </c>
      <c r="AH22" s="307">
        <f>IF(ISNUMBER(YourData!$D157),YourData!$D157,"")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>
        <f>IF(ISNUMBER(YourData!$B158),YourData!$B158,"")</f>
        <v>2.6958324569677461</v>
      </c>
      <c r="AG23" s="308">
        <f>IF(ISBLANK(YourData!$C158),"",IF(ISTEXT(YourData!$C158),IF(TRIM(YourData!$C158)="","",DATEVALUE(YourData!$C158)),YourData!$C158))</f>
        <v>42739</v>
      </c>
      <c r="AH23" s="310">
        <f>IF(ISNUMBER(YourData!$D158),YourData!$D158,"")</f>
        <v>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>
        <f>IF(ISNUMBER(YourData!$B159),YourData!$B159,"")</f>
        <v>2.0902020432125501</v>
      </c>
      <c r="AG24" s="305">
        <f>IF(ISBLANK(YourData!$C159),"",IF(ISTEXT(YourData!$C159),IF(TRIM(YourData!$C159)="","",DATEVALUE(YourData!$C159)),YourData!$C159))</f>
        <v>42739</v>
      </c>
      <c r="AH24" s="307">
        <f>IF(ISNUMBER(YourData!$D159),YourData!$D159,"")</f>
        <v>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1540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>
        <f>IF(ISNUMBER(YourData!$B160),YourData!$B160,"")</f>
        <v>2.8519426460729949</v>
      </c>
      <c r="AG25" s="305">
        <f>IF(ISBLANK(YourData!$C160),"",IF(ISTEXT(YourData!$C160),IF(TRIM(YourData!$C160)="","",DATEVALUE(YourData!$C160)),YourData!$C160))</f>
        <v>42739</v>
      </c>
      <c r="AH25" s="307">
        <f>IF(ISNUMBER(YourData!$D160),YourData!$D160,"")</f>
        <v>5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1515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>
        <f>IF(ISNUMBER(YourData!$B161),YourData!$B161,"")</f>
        <v>3.040279849884683</v>
      </c>
      <c r="AG26" s="305">
        <f>IF(ISBLANK(YourData!$C161),"",IF(ISTEXT(YourData!$C161),IF(TRIM(YourData!$C161)="","",DATEVALUE(YourData!$C161)),YourData!$C161))</f>
        <v>42739</v>
      </c>
      <c r="AH26" s="307">
        <f>IF(ISNUMBER(YourData!$D161),YourData!$D161,"")</f>
        <v>5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1516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>
        <f>IF(ISNUMBER(YourData!$B162),YourData!$B162,"")</f>
        <v>3.0310250185003822</v>
      </c>
      <c r="AG27" s="305">
        <f>IF(ISBLANK(YourData!$C162),"",IF(ISTEXT(YourData!$C162),IF(TRIM(YourData!$C162)="","",DATEVALUE(YourData!$C162)),YourData!$C162))</f>
        <v>42739</v>
      </c>
      <c r="AH27" s="307">
        <f>IF(ISNUMBER(YourData!$D162),YourData!$D162,"")</f>
        <v>5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>
        <f>IF(ISNUMBER(YourData!$B163),YourData!$B163,"")</f>
        <v>3.2430741059088994</v>
      </c>
      <c r="AG28" s="305">
        <f>IF(ISBLANK(YourData!$C163),"",IF(ISTEXT(YourData!$C163),IF(TRIM(YourData!$C163)="","",DATEVALUE(YourData!$C163)),YourData!$C163))</f>
        <v>42739</v>
      </c>
      <c r="AH28" s="307">
        <f>IF(ISNUMBER(YourData!$D163),YourData!$D163,"")</f>
        <v>5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>
        <f>IF(ISNUMBER(YourData!$B164),YourData!$B164,"")</f>
        <v>5.0635494527640112</v>
      </c>
      <c r="AG29" s="305">
        <f>IF(ISBLANK(YourData!$C164),"",IF(ISTEXT(YourData!$C164),IF(TRIM(YourData!$C164)="","",DATEVALUE(YourData!$C164)),YourData!$C164))</f>
        <v>42739</v>
      </c>
      <c r="AH29" s="307">
        <f>IF(ISNUMBER(YourData!$D164),YourData!$D164,"")</f>
        <v>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>
        <f>IF(ISNUMBER(YourData!$B165),YourData!$B165,"")</f>
        <v>3.059487303577781</v>
      </c>
      <c r="AG30" s="305">
        <f>IF(ISBLANK(YourData!$C165),"",IF(ISTEXT(YourData!$C165),IF(TRIM(YourData!$C165)="","",DATEVALUE(YourData!$C165)),YourData!$C165))</f>
        <v>42739</v>
      </c>
      <c r="AH30" s="307">
        <f>IF(ISNUMBER(YourData!$D165),YourData!$D165,"")</f>
        <v>5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>
        <f>IF(ISNUMBER(YourData!$B166),YourData!$B166,"")</f>
        <v>3.2429767396025189</v>
      </c>
      <c r="AG31" s="305">
        <f>IF(ISBLANK(YourData!$C166),"",IF(ISTEXT(YourData!$C166),IF(TRIM(YourData!$C166)="","",DATEVALUE(YourData!$C166)),YourData!$C166))</f>
        <v>42739</v>
      </c>
      <c r="AH31" s="307">
        <f>IF(ISNUMBER(YourData!$D166),YourData!$D166,"")</f>
        <v>5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>
        <f>IF(ISNUMBER(YourData!$B167),YourData!$B167,"")</f>
        <v>3.0235356538005735</v>
      </c>
      <c r="AG32" s="305">
        <f>IF(ISBLANK(YourData!$C167),"",IF(ISTEXT(YourData!$C167),IF(TRIM(YourData!$C167)="","",DATEVALUE(YourData!$C167)),YourData!$C167))</f>
        <v>42739</v>
      </c>
      <c r="AH32" s="307">
        <f>IF(ISNUMBER(YourData!$D167),YourData!$D167,"")</f>
        <v>5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>
        <f>IF(ISNUMBER(YourData!$B168),YourData!$B168,"")</f>
        <v>3.0238052326177538</v>
      </c>
      <c r="AG33" s="305">
        <f>IF(ISBLANK(YourData!$C168),"",IF(ISTEXT(YourData!$C168),IF(TRIM(YourData!$C168)="","",DATEVALUE(YourData!$C168)),YourData!$C168))</f>
        <v>42739</v>
      </c>
      <c r="AH33" s="307">
        <f>IF(ISNUMBER(YourData!$D168),YourData!$D168,"")</f>
        <v>5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>
        <f>IF(ISNUMBER(YourData!$B169),YourData!$B169,"")</f>
        <v>3.0130430864122979</v>
      </c>
      <c r="AG34" s="305">
        <f>IF(ISBLANK(YourData!$C169),"",IF(ISTEXT(YourData!$C169),IF(TRIM(YourData!$C169)="","",DATEVALUE(YourData!$C169)),YourData!$C169))</f>
        <v>42739</v>
      </c>
      <c r="AH34" s="307">
        <f>IF(ISNUMBER(YourData!$D169),YourData!$D169,"")</f>
        <v>5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>
        <f>IF(ISNUMBER(YourData!$B170),YourData!$B170,"")</f>
        <v>3.0137365267441281</v>
      </c>
      <c r="AG35" s="305">
        <f>IF(ISBLANK(YourData!$C170),"",IF(ISTEXT(YourData!$C170),IF(TRIM(YourData!$C170)="","",DATEVALUE(YourData!$C170)),YourData!$C170))</f>
        <v>42739</v>
      </c>
      <c r="AH35" s="307">
        <f>IF(ISNUMBER(YourData!$D170),YourData!$D170,"")</f>
        <v>4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>
        <f>IF(ISNUMBER(YourData!$B171),YourData!$B171,"")</f>
        <v>2.9933914302966365</v>
      </c>
      <c r="AG36" s="305">
        <f>IF(ISBLANK(YourData!$C171),"",IF(ISTEXT(YourData!$C171),IF(TRIM(YourData!$C171)="","",DATEVALUE(YourData!$C171)),YourData!$C171))</f>
        <v>42739</v>
      </c>
      <c r="AH36" s="307">
        <f>IF(ISNUMBER(YourData!$D171),YourData!$D171,"")</f>
        <v>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>
        <f>IF(ISNUMBER(YourData!$B172),YourData!$B172,"")</f>
        <v>3.0226702307842475</v>
      </c>
      <c r="AG37" s="308">
        <f>IF(ISBLANK(YourData!$C172),"",IF(ISTEXT(YourData!$C172),IF(TRIM(YourData!$C172)="","",DATEVALUE(YourData!$C172)),YourData!$C172))</f>
        <v>42739</v>
      </c>
      <c r="AH37" s="310">
        <f>IF(ISNUMBER(YourData!$D172),YourData!$D172,"")</f>
        <v>5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>
        <f>IF(ISNUMBER(YourData!$B173),YourData!$B173,"")</f>
        <v>2.2319110448391779</v>
      </c>
      <c r="AG38" s="305">
        <f>IF(ISBLANK(YourData!$C173),"",IF(ISTEXT(YourData!$C173),IF(TRIM(YourData!$C173)="","",DATEVALUE(YourData!$C173)),YourData!$C173))</f>
        <v>42739</v>
      </c>
      <c r="AH38" s="307">
        <f>IF(ISNUMBER(YourData!$D173),YourData!$D173,"")</f>
        <v>3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>
        <f>IF(ISNUMBER(YourData!$B174),YourData!$B174,"")</f>
        <v>3.2430741059084838</v>
      </c>
      <c r="AG39" s="305">
        <f>IF(ISBLANK(YourData!$C174),"",IF(ISTEXT(YourData!$C174),IF(TRIM(YourData!$C174)="","",DATEVALUE(YourData!$C174)),YourData!$C174))</f>
        <v>42739</v>
      </c>
      <c r="AH39" s="307">
        <f>IF(ISNUMBER(YourData!$D174),YourData!$D174,"")</f>
        <v>5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>
        <f>IF(ISNUMBER(YourData!$B175),YourData!$B175,"")</f>
        <v>4.1533117793361072</v>
      </c>
      <c r="AG40" s="305">
        <f>IF(ISBLANK(YourData!$C175),"",IF(ISTEXT(YourData!$C175),IF(TRIM(YourData!$C175)="","",DATEVALUE(YourData!$C175)),YourData!$C175))</f>
        <v>42739</v>
      </c>
      <c r="AH40" s="307">
        <f>IF(ISNUMBER(YourData!$D175),YourData!$D175,"")</f>
        <v>5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>
        <f>IF(ISNUMBER(YourData!$B176),YourData!$B176,"")</f>
        <v>3.9697249770053973</v>
      </c>
      <c r="AG41" s="305">
        <f>IF(ISBLANK(YourData!$C176),"",IF(ISTEXT(YourData!$C176),IF(TRIM(YourData!$C176)="","",DATEVALUE(YourData!$C176)),YourData!$C176))</f>
        <v>42739</v>
      </c>
      <c r="AH41" s="307">
        <f>IF(ISNUMBER(YourData!$D176),YourData!$D176,"")</f>
        <v>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>
        <f>IF(ISNUMBER(YourData!$B177),YourData!$B177,"")</f>
        <v>3.9696717913631074</v>
      </c>
      <c r="AG42" s="305">
        <f>IF(ISBLANK(YourData!$C177),"",IF(ISTEXT(YourData!$C177),IF(TRIM(YourData!$C177)="","",DATEVALUE(YourData!$C177)),YourData!$C177))</f>
        <v>42739</v>
      </c>
      <c r="AH42" s="307">
        <f>IF(ISNUMBER(YourData!$D177),YourData!$D177,"")</f>
        <v>5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>
        <f>IF(ISNUMBER(YourData!$B178),YourData!$B178,"")</f>
        <v>3.7509694996697482</v>
      </c>
      <c r="AG43" s="308">
        <f>IF(ISBLANK(YourData!$C178),"",IF(ISTEXT(YourData!$C178),IF(TRIM(YourData!$C178)="","",DATEVALUE(YourData!$C178)),YourData!$C178))</f>
        <v>42739</v>
      </c>
      <c r="AH43" s="310">
        <f>IF(ISNUMBER(YourData!$D178),YourData!$D178,"")</f>
        <v>5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>
        <f>IF(ISNUMBER(YourData!$B179),YourData!$B179,"")</f>
        <v>3.7850093009431744</v>
      </c>
      <c r="AG44" s="305">
        <f>IF(ISBLANK(YourData!$C179),"",IF(ISTEXT(YourData!$C179),IF(TRIM(YourData!$C179)="","",DATEVALUE(YourData!$C179)),YourData!$C179))</f>
        <v>42739</v>
      </c>
      <c r="AH44" s="307">
        <f>IF(ISNUMBER(YourData!$D179),YourData!$D179,"")</f>
        <v>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>
        <f>IF(ISNUMBER(YourData!$B180),YourData!$B180,"")</f>
        <v>3.3203247686529855</v>
      </c>
      <c r="AG45" s="311">
        <f>IF(ISBLANK(YourData!$C180),"",IF(ISTEXT(YourData!$C180),IF(TRIM(YourData!$C180)="","",DATEVALUE(YourData!$C180)),YourData!$C180))</f>
        <v>42739</v>
      </c>
      <c r="AH45" s="313">
        <f>IF(ISNUMBER(YourData!$D180),YourData!$D180,"")</f>
        <v>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1517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1523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1518</v>
      </c>
      <c r="AB49" s="492"/>
      <c r="AC49" s="492"/>
      <c r="AD49" s="493"/>
      <c r="AF49" s="195" t="str">
        <f>YourData!$E$48</f>
        <v>OS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1524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1520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1371</v>
      </c>
      <c r="AF50" s="197" t="str">
        <f>YourData!$E$52</f>
        <v>NREL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1522</v>
      </c>
      <c r="C51" s="205" t="s">
        <v>194</v>
      </c>
      <c r="D51" s="206" t="s">
        <v>1373</v>
      </c>
      <c r="E51" s="200" t="s">
        <v>1374</v>
      </c>
      <c r="F51" s="205" t="s">
        <v>194</v>
      </c>
      <c r="G51" s="206" t="s">
        <v>1373</v>
      </c>
      <c r="H51" s="200" t="s">
        <v>1374</v>
      </c>
      <c r="I51" s="205" t="s">
        <v>194</v>
      </c>
      <c r="J51" s="206" t="s">
        <v>1373</v>
      </c>
      <c r="K51" s="200" t="s">
        <v>1374</v>
      </c>
      <c r="L51" s="205" t="s">
        <v>194</v>
      </c>
      <c r="M51" s="206" t="s">
        <v>1373</v>
      </c>
      <c r="N51" s="200" t="s">
        <v>1374</v>
      </c>
      <c r="O51" s="445"/>
      <c r="P51" s="206"/>
      <c r="Q51" s="200"/>
      <c r="R51" s="205" t="s">
        <v>194</v>
      </c>
      <c r="S51" s="206" t="s">
        <v>1373</v>
      </c>
      <c r="T51" s="200" t="s">
        <v>1374</v>
      </c>
      <c r="U51" s="205" t="s">
        <v>194</v>
      </c>
      <c r="V51" s="206" t="s">
        <v>1373</v>
      </c>
      <c r="W51" s="200" t="s">
        <v>1374</v>
      </c>
      <c r="X51" s="205" t="s">
        <v>194</v>
      </c>
      <c r="Y51" s="206" t="s">
        <v>1373</v>
      </c>
      <c r="Z51" s="206" t="s">
        <v>1374</v>
      </c>
      <c r="AA51" s="142" t="s">
        <v>194</v>
      </c>
      <c r="AB51" s="141" t="s">
        <v>194</v>
      </c>
      <c r="AC51" s="116" t="s">
        <v>194</v>
      </c>
      <c r="AD51" s="381" t="s">
        <v>1369</v>
      </c>
      <c r="AF51" s="208" t="s">
        <v>194</v>
      </c>
      <c r="AG51" s="206" t="s">
        <v>1373</v>
      </c>
      <c r="AH51" s="209" t="s">
        <v>1374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1366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>
        <f>IF(ISNUMBER(YourData!$B199),YourData!$B199,"")</f>
        <v>6.5654637193008067</v>
      </c>
      <c r="AG52" s="301">
        <f>IF(ISBLANK(YourData!$C199),"",IF(ISTEXT(YourData!$C199),IF(TRIM(YourData!$C199)="","",DATEVALUE(YourData!$C199)),YourData!$C199))</f>
        <v>43025</v>
      </c>
      <c r="AH52" s="307">
        <f>IF(ISNUMBER(YourData!$D199),YourData!$D199,"")</f>
        <v>13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>
        <f>IF(ISNUMBER(YourData!$B200),YourData!$B200,"")</f>
        <v>6.1644834672419355</v>
      </c>
      <c r="AG53" s="305">
        <f>IF(ISBLANK(YourData!$C200),"",IF(ISTEXT(YourData!$C200),IF(TRIM(YourData!$C200)="","",DATEVALUE(YourData!$C200)),YourData!$C200))</f>
        <v>43092</v>
      </c>
      <c r="AH53" s="307">
        <f>IF(ISNUMBER(YourData!$D200),YourData!$D200,"")</f>
        <v>13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>
        <f>IF(ISNUMBER(YourData!$B201),YourData!$B201,"")</f>
        <v>3.9206384132896415</v>
      </c>
      <c r="AG54" s="305">
        <f>IF(ISBLANK(YourData!$C201),"",IF(ISTEXT(YourData!$C201),IF(TRIM(YourData!$C201)="","",DATEVALUE(YourData!$C201)),YourData!$C201))</f>
        <v>42942</v>
      </c>
      <c r="AH54" s="307">
        <f>IF(ISNUMBER(YourData!$D201),YourData!$D201,"")</f>
        <v>10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>
        <f>IF(ISNUMBER(YourData!$B202),YourData!$B202,"")</f>
        <v>3.3766430065069799</v>
      </c>
      <c r="AG55" s="305">
        <f>IF(ISBLANK(YourData!$C202),"",IF(ISTEXT(YourData!$C202),IF(TRIM(YourData!$C202)="","",DATEVALUE(YourData!$C202)),YourData!$C202))</f>
        <v>42942</v>
      </c>
      <c r="AH55" s="307">
        <f>IF(ISNUMBER(YourData!$D202),YourData!$D202,"")</f>
        <v>16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>
        <f>IF(ISNUMBER(YourData!$B203),YourData!$B203,"")</f>
        <v>6.5011509625487411</v>
      </c>
      <c r="AG56" s="305">
        <f>IF(ISBLANK(YourData!$C203),"",IF(ISTEXT(YourData!$C203),IF(TRIM(YourData!$C203)="","",DATEVALUE(YourData!$C203)),YourData!$C203))</f>
        <v>43025</v>
      </c>
      <c r="AH56" s="307">
        <f>IF(ISNUMBER(YourData!$D203),YourData!$D203,"")</f>
        <v>13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>
        <f>IF(ISNUMBER(YourData!$B204),YourData!$B204,"")</f>
        <v>6.4255862058735573</v>
      </c>
      <c r="AG57" s="308">
        <f>IF(ISBLANK(YourData!$C204),"",IF(ISTEXT(YourData!$C204),IF(TRIM(YourData!$C204)="","",DATEVALUE(YourData!$C204)),YourData!$C204))</f>
        <v>43025</v>
      </c>
      <c r="AH57" s="310">
        <f>IF(ISNUMBER(YourData!$D204),YourData!$D204,"")</f>
        <v>13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>
        <f>IF(ISNUMBER(YourData!$B205),YourData!$B205,"")</f>
        <v>3.249760908016333</v>
      </c>
      <c r="AG58" s="305">
        <f>IF(ISBLANK(YourData!$C205),"",IF(ISTEXT(YourData!$C205),IF(TRIM(YourData!$C205)="","",DATEVALUE(YourData!$C205)),YourData!$C205))</f>
        <v>43025</v>
      </c>
      <c r="AH58" s="307">
        <f>IF(ISNUMBER(YourData!$D205),YourData!$D205,"")</f>
        <v>14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>
        <f>IF(ISNUMBER(YourData!$B206),YourData!$B206,"")</f>
        <v>2.5733752976130777</v>
      </c>
      <c r="AG59" s="305">
        <f>IF(ISBLANK(YourData!$C206),"",IF(ISTEXT(YourData!$C206),IF(TRIM(YourData!$C206)="","",DATEVALUE(YourData!$C206)),YourData!$C206))</f>
        <v>43025</v>
      </c>
      <c r="AH59" s="307">
        <f>IF(ISNUMBER(YourData!$D206),YourData!$D206,"")</f>
        <v>14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>
        <f>IF(ISNUMBER(YourData!$B207),YourData!$B207,"")</f>
        <v>2.7784741856457655</v>
      </c>
      <c r="AG60" s="305">
        <f>IF(ISBLANK(YourData!$C207),"",IF(ISTEXT(YourData!$C207),IF(TRIM(YourData!$C207)="","",DATEVALUE(YourData!$C207)),YourData!$C207))</f>
        <v>42942</v>
      </c>
      <c r="AH60" s="307">
        <f>IF(ISNUMBER(YourData!$D207),YourData!$D207,"")</f>
        <v>17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>
        <f>IF(ISNUMBER(YourData!$B208),YourData!$B208,"")</f>
        <v>2.2756975612006487</v>
      </c>
      <c r="AG61" s="305">
        <f>IF(ISBLANK(YourData!$C208),"",IF(ISTEXT(YourData!$C208),IF(TRIM(YourData!$C208)="","",DATEVALUE(YourData!$C208)),YourData!$C208))</f>
        <v>42942</v>
      </c>
      <c r="AH61" s="307">
        <f>IF(ISNUMBER(YourData!$D208),YourData!$D208,"")</f>
        <v>17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>
        <f>IF(ISNUMBER(YourData!$B209),YourData!$B209,"")</f>
        <v>3.2497508519480518</v>
      </c>
      <c r="AG62" s="305">
        <f>IF(ISBLANK(YourData!$C209),"",IF(ISTEXT(YourData!$C209),IF(TRIM(YourData!$C209)="","",DATEVALUE(YourData!$C209)),YourData!$C209))</f>
        <v>43025</v>
      </c>
      <c r="AH62" s="307">
        <f>IF(ISNUMBER(YourData!$D209),YourData!$D209,"")</f>
        <v>14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>
        <f>IF(ISNUMBER(YourData!$B210),YourData!$B210,"")</f>
        <v>2.2978579818181921</v>
      </c>
      <c r="AG63" s="305">
        <f>IF(ISBLANK(YourData!$C210),"",IF(ISTEXT(YourData!$C210),IF(TRIM(YourData!$C210)="","",DATEVALUE(YourData!$C210)),YourData!$C210))</f>
        <v>42980</v>
      </c>
      <c r="AH63" s="307">
        <f>IF(ISNUMBER(YourData!$D210),YourData!$D210,"")</f>
        <v>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>
        <f>IF(ISNUMBER(YourData!$B211),YourData!$B211,"")</f>
        <v>1.1411692616531786</v>
      </c>
      <c r="AG64" s="308">
        <f>IF(ISBLANK(YourData!$C211),"",IF(ISTEXT(YourData!$C211),IF(TRIM(YourData!$C211)="","",DATEVALUE(YourData!$C211)),YourData!$C211))</f>
        <v>42963</v>
      </c>
      <c r="AH64" s="310">
        <f>IF(ISNUMBER(YourData!$D211),YourData!$D211,"")</f>
        <v>14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>
        <f>IF(ISNUMBER(YourData!$B212),YourData!$B212,"")</f>
        <v>0.73004682313504232</v>
      </c>
      <c r="AG65" s="305">
        <f>IF(ISBLANK(YourData!$C212),"",IF(ISTEXT(YourData!$C212),IF(TRIM(YourData!$C212)="","",DATEVALUE(YourData!$C212)),YourData!$C212))</f>
        <v>42942</v>
      </c>
      <c r="AH65" s="307">
        <f>IF(ISNUMBER(YourData!$D212),YourData!$D212,"")</f>
        <v>16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1540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>
        <f>IF(ISNUMBER(YourData!$B213),YourData!$B213,"")</f>
        <v>0.97450832982338764</v>
      </c>
      <c r="AG66" s="305">
        <f>IF(ISBLANK(YourData!$C213),"",IF(ISTEXT(YourData!$C213),IF(TRIM(YourData!$C213)="","",DATEVALUE(YourData!$C213)),YourData!$C213))</f>
        <v>42942</v>
      </c>
      <c r="AH66" s="307">
        <f>IF(ISNUMBER(YourData!$D213),YourData!$D213,"")</f>
        <v>15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1515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>
        <f>IF(ISNUMBER(YourData!$B214),YourData!$B214,"")</f>
        <v>0.81169155583495112</v>
      </c>
      <c r="AG67" s="305">
        <f>IF(ISBLANK(YourData!$C214),"",IF(ISTEXT(YourData!$C214),IF(TRIM(YourData!$C214)="","",DATEVALUE(YourData!$C214)),YourData!$C214))</f>
        <v>42943</v>
      </c>
      <c r="AH67" s="307">
        <f>IF(ISNUMBER(YourData!$D214),YourData!$D214,"")</f>
        <v>14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1516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>
        <f>IF(ISNUMBER(YourData!$B215),YourData!$B215,"")</f>
        <v>1.0737603471077379</v>
      </c>
      <c r="AG68" s="305">
        <f>IF(ISBLANK(YourData!$C215),"",IF(ISTEXT(YourData!$C215),IF(TRIM(YourData!$C215)="","",DATEVALUE(YourData!$C215)),YourData!$C215))</f>
        <v>42942</v>
      </c>
      <c r="AH68" s="307">
        <f>IF(ISNUMBER(YourData!$D215),YourData!$D215,"")</f>
        <v>15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>
        <f>IF(ISNUMBER(YourData!$B216),YourData!$B216,"")</f>
        <v>0.90971153830908091</v>
      </c>
      <c r="AG69" s="305">
        <f>IF(ISBLANK(YourData!$C216),"",IF(ISTEXT(YourData!$C216),IF(TRIM(YourData!$C216)="","",DATEVALUE(YourData!$C216)),YourData!$C216))</f>
        <v>42943</v>
      </c>
      <c r="AH69" s="307">
        <f>IF(ISNUMBER(YourData!$D216),YourData!$D216,"")</f>
        <v>15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>
        <f>IF(ISNUMBER(YourData!$B217),YourData!$B217,"")</f>
        <v>1.4063988346599341</v>
      </c>
      <c r="AG70" s="305">
        <f>IF(ISBLANK(YourData!$C217),"",IF(ISTEXT(YourData!$C217),IF(TRIM(YourData!$C217)="","",DATEVALUE(YourData!$C217)),YourData!$C217))</f>
        <v>42943</v>
      </c>
      <c r="AH70" s="307">
        <f>IF(ISNUMBER(YourData!$D217),YourData!$D217,"")</f>
        <v>15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>
        <f>IF(ISNUMBER(YourData!$B218),YourData!$B218,"")</f>
        <v>1.0923849021250438</v>
      </c>
      <c r="AG71" s="305">
        <f>IF(ISBLANK(YourData!$C218),"",IF(ISTEXT(YourData!$C218),IF(TRIM(YourData!$C218)="","",DATEVALUE(YourData!$C218)),YourData!$C218))</f>
        <v>42943</v>
      </c>
      <c r="AH71" s="307">
        <f>IF(ISNUMBER(YourData!$D218),YourData!$D218,"")</f>
        <v>15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>
        <f>IF(ISNUMBER(YourData!$B219),YourData!$B219,"")</f>
        <v>3.0383856175248889</v>
      </c>
      <c r="AG72" s="305">
        <f>IF(ISBLANK(YourData!$C219),"",IF(ISTEXT(YourData!$C219),IF(TRIM(YourData!$C219)="","",DATEVALUE(YourData!$C219)),YourData!$C219))</f>
        <v>42983</v>
      </c>
      <c r="AH72" s="307">
        <f>IF(ISNUMBER(YourData!$D219),YourData!$D219,"")</f>
        <v>12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>
        <f>IF(ISNUMBER(YourData!$B220),YourData!$B220,"")</f>
        <v>6.8506563109883061</v>
      </c>
      <c r="AG73" s="305">
        <f>IF(ISBLANK(YourData!$C220),"",IF(ISTEXT(YourData!$C220),IF(TRIM(YourData!$C220)="","",DATEVALUE(YourData!$C220)),YourData!$C220))</f>
        <v>43064</v>
      </c>
      <c r="AH73" s="307">
        <f>IF(ISNUMBER(YourData!$D220),YourData!$D220,"")</f>
        <v>12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>
        <f>IF(ISNUMBER(YourData!$B221),YourData!$B221,"")</f>
        <v>4.7125845092976135</v>
      </c>
      <c r="AG74" s="305">
        <f>IF(ISBLANK(YourData!$C221),"",IF(ISTEXT(YourData!$C221),IF(TRIM(YourData!$C221)="","",DATEVALUE(YourData!$C221)),YourData!$C221))</f>
        <v>43025</v>
      </c>
      <c r="AH74" s="307">
        <f>IF(ISNUMBER(YourData!$D221),YourData!$D221,"")</f>
        <v>12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>
        <f>IF(ISNUMBER(YourData!$B222),YourData!$B222,"")</f>
        <v>6.7083658311290399</v>
      </c>
      <c r="AG75" s="305">
        <f>IF(ISBLANK(YourData!$C222),"",IF(ISTEXT(YourData!$C222),IF(TRIM(YourData!$C222)="","",DATEVALUE(YourData!$C222)),YourData!$C222))</f>
        <v>43092</v>
      </c>
      <c r="AH75" s="307">
        <f>IF(ISNUMBER(YourData!$D222),YourData!$D222,"")</f>
        <v>12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>
        <f>IF(ISNUMBER(YourData!$B223),YourData!$B223,"")</f>
        <v>3.8984746593850907</v>
      </c>
      <c r="AG76" s="305">
        <f>IF(ISBLANK(YourData!$C223),"",IF(ISTEXT(YourData!$C223),IF(TRIM(YourData!$C223)="","",DATEVALUE(YourData!$C223)),YourData!$C223))</f>
        <v>42918</v>
      </c>
      <c r="AH76" s="307">
        <f>IF(ISNUMBER(YourData!$D223),YourData!$D223,"")</f>
        <v>9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>
        <f>IF(ISNUMBER(YourData!$B224),YourData!$B224,"")</f>
        <v>3.2631256399586204</v>
      </c>
      <c r="AG77" s="305">
        <f>IF(ISBLANK(YourData!$C224),"",IF(ISTEXT(YourData!$C224),IF(TRIM(YourData!$C224)="","",DATEVALUE(YourData!$C224)),YourData!$C224))</f>
        <v>42942</v>
      </c>
      <c r="AH77" s="307">
        <f>IF(ISNUMBER(YourData!$D224),YourData!$D224,"")</f>
        <v>17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>
        <f>IF(ISNUMBER(YourData!$B225),YourData!$B225,"")</f>
        <v>6.1753267193593002</v>
      </c>
      <c r="AG78" s="308">
        <f>IF(ISBLANK(YourData!$C225),"",IF(ISTEXT(YourData!$C225),IF(TRIM(YourData!$C225)="","",DATEVALUE(YourData!$C225)),YourData!$C225))</f>
        <v>43064</v>
      </c>
      <c r="AH78" s="310">
        <f>IF(ISNUMBER(YourData!$D225),YourData!$D225,"")</f>
        <v>12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>
        <f>IF(ISNUMBER(YourData!$B226),YourData!$B226,"")</f>
        <v>7.350207450248411E-2</v>
      </c>
      <c r="AG79" s="305">
        <f>IF(ISBLANK(YourData!$C226),"",IF(ISTEXT(YourData!$C226),IF(TRIM(YourData!$C226)="","",DATEVALUE(YourData!$C226)),YourData!$C226))</f>
        <v>42943</v>
      </c>
      <c r="AH79" s="307">
        <f>IF(ISNUMBER(YourData!$D226),YourData!$D226,"")</f>
        <v>17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>
        <f>IF(ISNUMBER(YourData!$B227),YourData!$B227,"")</f>
        <v>0.25473895489871462</v>
      </c>
      <c r="AG80" s="305">
        <f>IF(ISBLANK(YourData!$C227),"",IF(ISTEXT(YourData!$C227),IF(TRIM(YourData!$C227)="","",DATEVALUE(YourData!$C227)),YourData!$C227))</f>
        <v>42943</v>
      </c>
      <c r="AH80" s="307">
        <f>IF(ISNUMBER(YourData!$D227),YourData!$D227,"")</f>
        <v>17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>
        <f>IF(ISNUMBER(YourData!$B228),YourData!$B228,"")</f>
        <v>0.39510731991569542</v>
      </c>
      <c r="AG81" s="305">
        <f>IF(ISBLANK(YourData!$C228),"",IF(ISTEXT(YourData!$C228),IF(TRIM(YourData!$C228)="","",DATEVALUE(YourData!$C228)),YourData!$C228))</f>
        <v>42942</v>
      </c>
      <c r="AH81" s="307">
        <f>IF(ISNUMBER(YourData!$D228),YourData!$D228,"")</f>
        <v>17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>
        <f>IF(ISNUMBER(YourData!$B229),YourData!$B229,"")</f>
        <v>0.63136661817442763</v>
      </c>
      <c r="AG82" s="305">
        <f>IF(ISBLANK(YourData!$C229),"",IF(ISTEXT(YourData!$C229),IF(TRIM(YourData!$C229)="","",DATEVALUE(YourData!$C229)),YourData!$C229))</f>
        <v>42943</v>
      </c>
      <c r="AH82" s="307">
        <f>IF(ISNUMBER(YourData!$D229),YourData!$D229,"")</f>
        <v>15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>
        <f>IF(ISNUMBER(YourData!$B230),YourData!$B230,"")</f>
        <v>1.7294113517836234</v>
      </c>
      <c r="AG83" s="305">
        <f>IF(ISBLANK(YourData!$C230),"",IF(ISTEXT(YourData!$C230),IF(TRIM(YourData!$C230)="","",DATEVALUE(YourData!$C230)),YourData!$C230))</f>
        <v>42963</v>
      </c>
      <c r="AH83" s="307">
        <f>IF(ISNUMBER(YourData!$D230),YourData!$D230,"")</f>
        <v>14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>
        <f>IF(ISNUMBER(YourData!$B231),YourData!$B231,"")</f>
        <v>4.7184976649569101</v>
      </c>
      <c r="AG84" s="308">
        <f>IF(ISBLANK(YourData!$C231),"",IF(ISTEXT(YourData!$C231),IF(TRIM(YourData!$C231)="","",DATEVALUE(YourData!$C231)),YourData!$C231))</f>
        <v>43025</v>
      </c>
      <c r="AH84" s="310">
        <f>IF(ISNUMBER(YourData!$D231),YourData!$D231,"")</f>
        <v>13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>
        <f>IF(ISNUMBER(YourData!$B232),YourData!$B232,"")</f>
        <v>0.85126176604025761</v>
      </c>
      <c r="AG85" s="305">
        <f>IF(ISBLANK(YourData!$C232),"",IF(ISTEXT(YourData!$C232),IF(TRIM(YourData!$C232)="","",DATEVALUE(YourData!$C232)),YourData!$C232))</f>
        <v>42944</v>
      </c>
      <c r="AH85" s="307">
        <f>IF(ISNUMBER(YourData!$D232),YourData!$D232,"")</f>
        <v>14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>
        <f>IF(ISNUMBER(YourData!$B233),YourData!$B233,"")</f>
        <v>2.1120242783826795</v>
      </c>
      <c r="AG86" s="311">
        <f>IF(ISBLANK(YourData!$C233),"",IF(ISTEXT(YourData!$C233),IF(TRIM(YourData!$C233)="","",DATEVALUE(YourData!$C233)),YourData!$C233))</f>
        <v>42980</v>
      </c>
      <c r="AH86" s="313">
        <f>IF(ISNUMBER(YourData!$D233),YourData!$D233,"")</f>
        <v>14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1526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1523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1518</v>
      </c>
      <c r="AB91" s="495"/>
      <c r="AC91" s="495"/>
      <c r="AD91" s="496"/>
      <c r="AF91" s="197" t="str">
        <f>YourData!$E$48</f>
        <v>OS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1524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1520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1371</v>
      </c>
      <c r="AF92" s="197" t="str">
        <f>YourData!$E$52</f>
        <v>NREL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1522</v>
      </c>
      <c r="C93" s="382" t="s">
        <v>1377</v>
      </c>
      <c r="D93" s="383" t="s">
        <v>1373</v>
      </c>
      <c r="E93" s="384" t="s">
        <v>1374</v>
      </c>
      <c r="F93" s="205" t="s">
        <v>1378</v>
      </c>
      <c r="G93" s="206" t="s">
        <v>1373</v>
      </c>
      <c r="H93" s="200" t="s">
        <v>1374</v>
      </c>
      <c r="I93" s="205" t="s">
        <v>1378</v>
      </c>
      <c r="J93" s="206" t="s">
        <v>1373</v>
      </c>
      <c r="K93" s="200" t="s">
        <v>1374</v>
      </c>
      <c r="L93" s="382" t="s">
        <v>1378</v>
      </c>
      <c r="M93" s="206" t="s">
        <v>1373</v>
      </c>
      <c r="N93" s="200" t="s">
        <v>1374</v>
      </c>
      <c r="O93" s="445"/>
      <c r="P93" s="206"/>
      <c r="Q93" s="200"/>
      <c r="R93" s="205" t="s">
        <v>1378</v>
      </c>
      <c r="S93" s="206" t="s">
        <v>1373</v>
      </c>
      <c r="T93" s="200" t="s">
        <v>1374</v>
      </c>
      <c r="U93" s="205" t="s">
        <v>1378</v>
      </c>
      <c r="V93" s="206" t="s">
        <v>1373</v>
      </c>
      <c r="W93" s="200" t="s">
        <v>1374</v>
      </c>
      <c r="X93" s="205" t="s">
        <v>1378</v>
      </c>
      <c r="Y93" s="206" t="s">
        <v>1373</v>
      </c>
      <c r="Z93" s="206" t="s">
        <v>1374</v>
      </c>
      <c r="AA93" s="269" t="s">
        <v>1378</v>
      </c>
      <c r="AB93" s="205" t="s">
        <v>1378</v>
      </c>
      <c r="AC93" s="205" t="s">
        <v>1378</v>
      </c>
      <c r="AD93" s="380" t="s">
        <v>1369</v>
      </c>
      <c r="AE93" s="26"/>
      <c r="AF93" s="208" t="s">
        <v>1378</v>
      </c>
      <c r="AG93" s="206" t="s">
        <v>1373</v>
      </c>
      <c r="AH93" s="209" t="s">
        <v>1374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1375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>
        <f>IF(ISNUMBER(YourData!$B254),YourData!$B254,"")</f>
        <v>65.287348926913012</v>
      </c>
      <c r="AG94" s="305">
        <f>IF(ISBLANK(YourData!$C254),"",IF(ISTEXT(YourData!$C254),IF(TRIM(YourData!$C254)="","",DATEVALUE(YourData!$C254)),YourData!$C254))</f>
        <v>43025</v>
      </c>
      <c r="AH94" s="307">
        <f>IF(ISNUMBER(YourData!$D254),YourData!$D254,"")</f>
        <v>15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1376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>
        <f>IF(ISNUMBER(YourData!$B255),YourData!$B255,"")</f>
        <v>43.163998515252487</v>
      </c>
      <c r="AG95" s="305">
        <f>IF(ISBLANK(YourData!$C255),"",IF(ISTEXT(YourData!$C255),IF(TRIM(YourData!$C255)="","",DATEVALUE(YourData!$C255)),YourData!$C255))</f>
        <v>42980</v>
      </c>
      <c r="AH95" s="307">
        <f>IF(ISNUMBER(YourData!$D255),YourData!$D255,"")</f>
        <v>14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>
        <f>IF(ISNUMBER(YourData!$B256),YourData!$B256,"")</f>
        <v>68.666889945353461</v>
      </c>
      <c r="AG96" s="305">
        <f>IF(ISBLANK(YourData!$C256),"",IF(ISTEXT(YourData!$C256),IF(TRIM(YourData!$C256)="","",DATEVALUE(YourData!$C256)),YourData!$C256))</f>
        <v>43025</v>
      </c>
      <c r="AH96" s="307">
        <f>IF(ISNUMBER(YourData!$D256),YourData!$D256,"")</f>
        <v>15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>
        <f>IF(ISNUMBER(YourData!$B257),YourData!$B257,"")</f>
        <v>37.09644446170708</v>
      </c>
      <c r="AG97" s="305">
        <f>IF(ISBLANK(YourData!$C257),"",IF(ISTEXT(YourData!$C257),IF(TRIM(YourData!$C257)="","",DATEVALUE(YourData!$C257)),YourData!$C257))</f>
        <v>42980</v>
      </c>
      <c r="AH97" s="307">
        <f>IF(ISNUMBER(YourData!$D257),YourData!$D257,"")</f>
        <v>15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>
        <f>IF(ISNUMBER(YourData!$B258),YourData!$B258,"")</f>
        <v>51.462775360074644</v>
      </c>
      <c r="AG98" s="305">
        <f>IF(ISBLANK(YourData!$C258),"",IF(ISTEXT(YourData!$C258),IF(TRIM(YourData!$C258)="","",DATEVALUE(YourData!$C258)),YourData!$C258))</f>
        <v>43025</v>
      </c>
      <c r="AH98" s="307">
        <f>IF(ISNUMBER(YourData!$D258),YourData!$D258,"")</f>
        <v>14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1527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1523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1518</v>
      </c>
      <c r="AB100" s="495"/>
      <c r="AC100" s="495"/>
      <c r="AD100" s="496"/>
      <c r="AF100" s="197" t="str">
        <f>YourData!$E$48</f>
        <v>OS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1524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1520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1371</v>
      </c>
      <c r="AF101" s="197" t="str">
        <f>YourData!$E$52</f>
        <v>NREL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1522</v>
      </c>
      <c r="C102" s="205" t="s">
        <v>1378</v>
      </c>
      <c r="D102" s="206" t="s">
        <v>1373</v>
      </c>
      <c r="E102" s="200" t="s">
        <v>1374</v>
      </c>
      <c r="F102" s="205" t="s">
        <v>1378</v>
      </c>
      <c r="G102" s="206" t="s">
        <v>1373</v>
      </c>
      <c r="H102" s="200" t="s">
        <v>1374</v>
      </c>
      <c r="I102" s="205" t="s">
        <v>1378</v>
      </c>
      <c r="J102" s="206" t="s">
        <v>1373</v>
      </c>
      <c r="K102" s="200" t="s">
        <v>1374</v>
      </c>
      <c r="L102" s="205" t="s">
        <v>1378</v>
      </c>
      <c r="M102" s="206" t="s">
        <v>1373</v>
      </c>
      <c r="N102" s="200" t="s">
        <v>1374</v>
      </c>
      <c r="O102" s="445"/>
      <c r="P102" s="206"/>
      <c r="Q102" s="200"/>
      <c r="R102" s="205" t="s">
        <v>1378</v>
      </c>
      <c r="S102" s="206" t="s">
        <v>1373</v>
      </c>
      <c r="T102" s="200" t="s">
        <v>1374</v>
      </c>
      <c r="U102" s="205" t="s">
        <v>1378</v>
      </c>
      <c r="V102" s="206" t="s">
        <v>1373</v>
      </c>
      <c r="W102" s="200" t="s">
        <v>1374</v>
      </c>
      <c r="X102" s="205" t="s">
        <v>1378</v>
      </c>
      <c r="Y102" s="206" t="s">
        <v>1373</v>
      </c>
      <c r="Z102" s="206" t="s">
        <v>1374</v>
      </c>
      <c r="AA102" s="269" t="s">
        <v>1378</v>
      </c>
      <c r="AB102" s="205" t="s">
        <v>1378</v>
      </c>
      <c r="AC102" s="205" t="s">
        <v>1378</v>
      </c>
      <c r="AD102" s="380" t="s">
        <v>1369</v>
      </c>
      <c r="AE102" s="26"/>
      <c r="AF102" s="208" t="s">
        <v>1378</v>
      </c>
      <c r="AG102" s="206" t="s">
        <v>1373</v>
      </c>
      <c r="AH102" s="209" t="s">
        <v>1374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1375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>
        <f>IF(ISNUMBER(YourData!$B263),YourData!$B263,"")</f>
        <v>-17.41180426318239</v>
      </c>
      <c r="AG103" s="305">
        <f>IF(ISBLANK(YourData!$C263),"",IF(ISTEXT(YourData!$C263),IF(TRIM(YourData!$C263)="","",DATEVALUE(YourData!$C263)),YourData!$C263))</f>
        <v>42739</v>
      </c>
      <c r="AH103" s="307">
        <f>IF(ISNUMBER(YourData!$D263),YourData!$D263,"")</f>
        <v>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1376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>
        <f>IF(ISNUMBER(YourData!$B264),YourData!$B264,"")</f>
        <v>-2.5996142267898907</v>
      </c>
      <c r="AG104" s="305">
        <f>IF(ISBLANK(YourData!$C264),"",IF(ISTEXT(YourData!$C264),IF(TRIM(YourData!$C264)="","",DATEVALUE(YourData!$C264)),YourData!$C264))</f>
        <v>42739</v>
      </c>
      <c r="AH104" s="307">
        <f>IF(ISNUMBER(YourData!$D264),YourData!$D264,"")</f>
        <v>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>
        <f>IF(ISNUMBER(YourData!$B265),YourData!$B265,"")</f>
        <v>-23.038826400108135</v>
      </c>
      <c r="AG105" s="305">
        <f>IF(ISBLANK(YourData!$C265),"",IF(ISTEXT(YourData!$C265),IF(TRIM(YourData!$C265)="","",DATEVALUE(YourData!$C265)),YourData!$C265))</f>
        <v>42739</v>
      </c>
      <c r="AH105" s="307">
        <f>IF(ISNUMBER(YourData!$D265),YourData!$D265,"")</f>
        <v>6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>
        <f>IF(ISNUMBER(YourData!$B266),YourData!$B266,"")</f>
        <v>-20.203463417649353</v>
      </c>
      <c r="AG106" s="305">
        <f>IF(ISBLANK(YourData!$C266),"",IF(ISTEXT(YourData!$C266),IF(TRIM(YourData!$C266)="","",DATEVALUE(YourData!$C266)),YourData!$C266))</f>
        <v>42739</v>
      </c>
      <c r="AH106" s="307">
        <f>IF(ISNUMBER(YourData!$D266),YourData!$D266,"")</f>
        <v>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>
        <f>IF(ISNUMBER(YourData!$B267),YourData!$B267,"")</f>
        <v>2.1376060213355257</v>
      </c>
      <c r="AG107" s="305">
        <f>IF(ISBLANK(YourData!$C267),"",IF(ISTEXT(YourData!$C267),IF(TRIM(YourData!$C267)="","",DATEVALUE(YourData!$C267)),YourData!$C267))</f>
        <v>42772</v>
      </c>
      <c r="AH107" s="307">
        <f>IF(ISNUMBER(YourData!$D267),YourData!$D267,"")</f>
        <v>6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1528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1523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1518</v>
      </c>
      <c r="AB109" s="495"/>
      <c r="AC109" s="495"/>
      <c r="AD109" s="496"/>
      <c r="AF109" s="197" t="str">
        <f>YourData!$E$48</f>
        <v>OS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1524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1371</v>
      </c>
      <c r="AF110" s="197" t="str">
        <f>YourData!$E$52</f>
        <v>NREL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1522</v>
      </c>
      <c r="C111" s="173" t="s">
        <v>1378</v>
      </c>
      <c r="D111" s="188"/>
      <c r="E111" s="207"/>
      <c r="F111" s="173" t="s">
        <v>1378</v>
      </c>
      <c r="G111" s="188"/>
      <c r="H111" s="207"/>
      <c r="I111" s="173" t="s">
        <v>1378</v>
      </c>
      <c r="J111" s="188"/>
      <c r="K111" s="207"/>
      <c r="L111" s="173" t="s">
        <v>1378</v>
      </c>
      <c r="M111" s="188"/>
      <c r="N111" s="207"/>
      <c r="O111" s="447" t="s">
        <v>1378</v>
      </c>
      <c r="P111" s="188"/>
      <c r="Q111" s="207"/>
      <c r="R111" s="173" t="s">
        <v>1378</v>
      </c>
      <c r="S111" s="188"/>
      <c r="T111" s="207"/>
      <c r="U111" s="173" t="s">
        <v>1378</v>
      </c>
      <c r="V111" s="188"/>
      <c r="W111" s="207"/>
      <c r="X111" s="173" t="s">
        <v>1378</v>
      </c>
      <c r="Y111" s="188"/>
      <c r="Z111" s="188"/>
      <c r="AA111" s="269" t="s">
        <v>1378</v>
      </c>
      <c r="AB111" s="205" t="s">
        <v>1378</v>
      </c>
      <c r="AC111" s="205" t="s">
        <v>1378</v>
      </c>
      <c r="AD111" s="380" t="s">
        <v>1369</v>
      </c>
      <c r="AF111" s="214" t="s">
        <v>1378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1375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>
        <f>IF(ISNUMBER(YourData!$B272),YourData!$B272,"")</f>
        <v>25.806706557555451</v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1376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>
        <f>IF(ISNUMBER(YourData!$B273),YourData!$B273,"")</f>
        <v>26.003954809458087</v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>
        <f>IF(ISNUMBER(YourData!$B274),YourData!$B274,"")</f>
        <v>19.775041604780526</v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>
        <f>IF(ISNUMBER(YourData!$B275),YourData!$B275,"")</f>
        <v>14.875533022081633</v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>
        <f>IF(ISNUMBER(YourData!$B276),YourData!$B276,"")</f>
        <v>28.779661416901309</v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1517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2017-05-16T20:33:04Z</dcterms:modified>
</cp:coreProperties>
</file>