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0" codeName="ThisWorkbook" autoCompressPictures="0"/>
  <bookViews>
    <workbookView xWindow="0" yWindow="-20" windowWidth="51200" windowHeight="28260" tabRatio="945" firstSheet="1" activeTab="13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<sst xmlns="http://schemas.openxmlformats.org/spreadsheetml/2006/main" count="11679" uniqueCount="2248">
  <si>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</si>
  <si>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</si>
  <si>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</si>
  <si>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</si>
  <si>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</si>
  <si>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</si>
  <si>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</si>
  <si>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</si>
  <si>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</si>
  <si>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</si>
  <si>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</si>
  <si>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</si>
  <si>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</si>
  <si>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</si>
  <si>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</si>
  <si>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</si>
  <si>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</si>
  <si>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</si>
  <si>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</si>
  <si>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</si>
  <si>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</si>
  <si>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</si>
  <si>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</si>
  <si>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</si>
  <si>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</si>
  <si>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</si>
  <si>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</si>
  <si>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</si>
  <si>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</si>
  <si>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</si>
  <si>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</si>
  <si>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</si>
  <si>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</si>
  <si>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</si>
  <si>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</si>
  <si>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</si>
  <si>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</si>
  <si>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</si>
  <si>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</si>
  <si>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</si>
  <si>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</si>
  <si>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</si>
  <si>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</si>
  <si>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</si>
  <si>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</si>
  <si>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</si>
  <si>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</si>
  <si>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</si>
  <si>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</si>
  <si>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</si>
  <si>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</si>
  <si>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</si>
  <si>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</si>
  <si>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</si>
  <si>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</si>
  <si>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</si>
  <si>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</si>
  <si>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</si>
  <si>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</si>
  <si>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</si>
  <si>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</si>
  <si>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</si>
  <si>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</si>
  <si>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</si>
  <si>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</si>
  <si>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</si>
  <si>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</si>
  <si>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</si>
  <si>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</si>
  <si>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</si>
  <si>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</si>
  <si>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</si>
  <si>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</si>
  <si>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</si>
  <si>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</si>
  <si>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</si>
  <si>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</si>
  <si>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</si>
  <si>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</si>
  <si>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</si>
  <si>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</si>
  <si>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</si>
  <si>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</si>
  <si>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</si>
  <si>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</si>
  <si>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</si>
  <si>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</si>
  <si>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</si>
  <si>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</si>
  <si>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</si>
  <si>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</si>
  <si>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</si>
  <si>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</si>
  <si>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</si>
  <si>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</si>
  <si>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</si>
  <si>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</si>
  <si>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</si>
  <si>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</si>
  <si>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</si>
  <si>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</si>
  <si>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</si>
  <si>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</si>
  <si>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</si>
  <si>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</si>
  <si>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</si>
  <si>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</si>
  <si>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</si>
  <si>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</si>
  <si>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</si>
  <si>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</si>
  <si>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</si>
  <si>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</si>
  <si>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</si>
  <si>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</si>
  <si>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</si>
  <si>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</si>
  <si>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</si>
  <si>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</si>
  <si>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</si>
  <si>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</si>
  <si>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</si>
  <si>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</si>
  <si>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</si>
  <si>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</si>
  <si>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</si>
  <si>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</si>
  <si>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</si>
  <si>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</si>
  <si>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</si>
  <si>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</si>
  <si>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</si>
  <si>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</si>
  <si>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</si>
  <si>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</si>
  <si>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</si>
  <si>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</si>
  <si>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</si>
  <si>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</si>
  <si>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</si>
  <si>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</si>
  <si>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</si>
  <si>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</si>
  <si>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</si>
  <si>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</si>
  <si>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</si>
  <si>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</si>
  <si>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</si>
  <si>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</si>
  <si>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</si>
  <si>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</si>
  <si>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</si>
  <si>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</si>
  <si>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</si>
  <si>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</si>
  <si>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</si>
  <si>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</si>
  <si>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</si>
  <si>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</si>
  <si>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</si>
  <si>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</si>
  <si>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</si>
  <si>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</si>
  <si>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</si>
  <si>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</si>
  <si>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</si>
  <si>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</si>
  <si>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</si>
  <si>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</si>
  <si>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</si>
  <si>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</si>
  <si>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</si>
  <si>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</si>
  <si>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</si>
  <si>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</si>
  <si>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</si>
  <si>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</si>
  <si>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</si>
  <si>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</si>
  <si>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</si>
  <si>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</si>
  <si>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</si>
  <si>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</si>
  <si>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</si>
  <si>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</si>
  <si>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</si>
  <si>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</si>
  <si>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</si>
  <si>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</si>
  <si>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</si>
  <si>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</si>
  <si>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</si>
  <si>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</si>
  <si>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</si>
  <si>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</si>
  <si>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</si>
  <si>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</si>
  <si>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</si>
  <si>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</si>
  <si>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</si>
  <si>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</si>
  <si>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</si>
  <si>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</si>
  <si>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</si>
  <si>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</si>
  <si>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</si>
  <si>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</si>
  <si>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</si>
  <si>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</si>
  <si>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</si>
  <si>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</si>
  <si>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</si>
  <si>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</si>
  <si>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</si>
  <si>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</si>
  <si>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</si>
  <si>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</si>
  <si>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</si>
  <si>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</si>
  <si>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</si>
  <si>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</si>
  <si>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</si>
  <si>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</si>
  <si>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</si>
  <si>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</si>
  <si>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</si>
  <si>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</si>
  <si>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</si>
  <si>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</si>
  <si>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</si>
  <si>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</si>
  <si>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</si>
  <si>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</si>
  <si>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</si>
  <si>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</si>
  <si>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</si>
  <si>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</si>
  <si>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</si>
  <si>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</si>
  <si>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</si>
  <si>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</si>
  <si>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</si>
  <si>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</si>
  <si>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</si>
  <si>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</si>
  <si>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</si>
  <si>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</si>
  <si>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</si>
  <si>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</si>
  <si>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</si>
  <si>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</si>
  <si>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</si>
  <si>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</si>
  <si>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</si>
  <si>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</si>
  <si>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</si>
  <si>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</si>
  <si>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</si>
  <si>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</si>
  <si>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</si>
  <si>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</si>
  <si>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</si>
  <si>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</si>
  <si>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</si>
  <si>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</si>
  <si>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</si>
  <si>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</si>
  <si>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</si>
  <si>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</si>
  <si>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</si>
  <si>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</si>
  <si>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</si>
  <si>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</si>
  <si>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</si>
  <si>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</si>
  <si>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</si>
  <si>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</si>
  <si>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</si>
  <si>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</si>
  <si>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</si>
  <si>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</si>
  <si>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</si>
  <si>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</si>
  <si>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</si>
  <si>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</si>
  <si>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</si>
  <si>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</si>
  <si>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</si>
  <si>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</si>
  <si>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</si>
  <si>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</si>
  <si>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</si>
  <si>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</si>
  <si>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</si>
  <si>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</si>
  <si>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</si>
  <si>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</si>
  <si>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</si>
  <si>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</si>
  <si>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</si>
  <si>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</si>
  <si>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</si>
  <si>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</si>
  <si>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</si>
  <si>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</si>
  <si>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</si>
  <si>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</si>
  <si>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</si>
  <si>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</si>
  <si>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</si>
  <si>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</si>
  <si>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</si>
  <si>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</si>
  <si>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</si>
  <si>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</si>
  <si>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</si>
  <si>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</si>
  <si>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</si>
  <si>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</si>
  <si>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</si>
  <si>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</si>
  <si>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</si>
  <si>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</si>
  <si>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</si>
  <si>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</si>
  <si>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</si>
  <si>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</si>
  <si>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</si>
  <si>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</si>
  <si>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</si>
  <si>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</si>
  <si>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</si>
  <si>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</si>
  <si>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</si>
  <si>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</si>
  <si>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</si>
  <si>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</si>
  <si>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</si>
  <si>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</si>
  <si>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</si>
  <si>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</si>
  <si>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</si>
  <si>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</si>
  <si>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</si>
  <si>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</si>
  <si>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</si>
  <si>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</si>
  <si>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</si>
  <si>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</si>
  <si>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</si>
  <si>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</si>
  <si>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</si>
  <si>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</si>
  <si>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</si>
  <si>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</si>
  <si>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</si>
  <si>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</si>
  <si>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</si>
  <si>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</si>
  <si>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</si>
  <si>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</si>
  <si>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</si>
  <si>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</si>
  <si>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</si>
  <si>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</si>
  <si>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</si>
  <si>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</si>
  <si>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</si>
  <si>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</si>
  <si>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</si>
  <si>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</si>
  <si>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</si>
  <si>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</si>
  <si>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</si>
  <si>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</si>
  <si>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</si>
  <si>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</si>
  <si>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</si>
  <si>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</si>
  <si>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</si>
  <si>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</si>
  <si>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</si>
  <si>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</si>
  <si>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</si>
  <si>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</si>
  <si>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</si>
  <si>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</si>
  <si>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</si>
  <si>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</si>
  <si>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</si>
  <si>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</si>
  <si>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</si>
  <si>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</si>
  <si>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</si>
  <si>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</si>
  <si>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</si>
  <si>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</si>
  <si>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</si>
  <si>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</si>
  <si>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</si>
  <si>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</si>
  <si>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</si>
  <si>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</si>
  <si>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</si>
  <si>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</si>
  <si>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</si>
  <si>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</si>
  <si>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</si>
  <si>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</si>
  <si>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</si>
  <si>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</si>
  <si>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</si>
  <si>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</si>
  <si>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</si>
  <si>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</si>
  <si>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</si>
  <si>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</si>
  <si>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</si>
  <si>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</si>
  <si>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</si>
  <si>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</si>
  <si>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</si>
  <si>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</si>
  <si>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</si>
  <si>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</si>
  <si>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</si>
  <si>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</si>
  <si>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</si>
  <si>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</si>
  <si>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</si>
  <si>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</si>
  <si>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</si>
  <si>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</si>
  <si>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</si>
  <si>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</si>
  <si>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</si>
  <si>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</si>
  <si>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</si>
  <si>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</si>
  <si>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</si>
  <si>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</si>
  <si>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</si>
  <si>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</si>
  <si>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</si>
  <si>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</si>
  <si>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</si>
  <si>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</si>
  <si>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</si>
  <si>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</si>
  <si>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</si>
  <si>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</si>
  <si>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</si>
  <si>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</si>
  <si>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</si>
  <si>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</si>
  <si>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</si>
  <si>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</si>
  <si>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</si>
  <si>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</si>
  <si>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</si>
  <si>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</si>
  <si>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</si>
  <si>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</si>
  <si>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</si>
  <si>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</si>
  <si>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</si>
  <si>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</si>
  <si>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</si>
  <si>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</si>
  <si>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</si>
  <si>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</si>
  <si>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</si>
  <si>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</si>
  <si>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</si>
  <si>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</si>
  <si>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</si>
  <si>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</si>
  <si>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</si>
  <si>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</si>
  <si>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</si>
  <si>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</si>
  <si>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</si>
  <si>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</si>
  <si>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</si>
  <si>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</si>
  <si>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</si>
  <si>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</si>
  <si>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</si>
  <si>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</si>
  <si>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</si>
  <si>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</si>
  <si>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</si>
  <si>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</si>
  <si>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</si>
  <si>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</si>
  <si>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</si>
  <si>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</si>
  <si>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</si>
  <si>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</si>
  <si>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</si>
  <si>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</si>
  <si>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</si>
  <si>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</si>
  <si>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</si>
  <si>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</si>
  <si>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</si>
  <si>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</si>
  <si>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</si>
  <si>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</si>
  <si>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</si>
  <si>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</si>
  <si>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</si>
  <si>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</si>
  <si>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</si>
  <si>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</si>
  <si>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</si>
  <si>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</si>
  <si>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</si>
  <si>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</si>
  <si>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</si>
  <si>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</si>
  <si>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</si>
  <si>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</si>
  <si>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</si>
  <si>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</si>
  <si>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</si>
  <si>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</si>
  <si>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</si>
  <si>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</si>
  <si>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</si>
  <si>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</si>
  <si>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</si>
  <si>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</si>
  <si>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</si>
  <si>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</si>
  <si>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</si>
  <si>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</si>
  <si>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</si>
  <si>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</si>
  <si>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</si>
  <si>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</si>
  <si>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</si>
  <si>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</si>
  <si>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</si>
  <si>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</si>
  <si>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</si>
  <si>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</si>
  <si>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</si>
  <si>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</si>
  <si>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</si>
  <si>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</si>
  <si>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</si>
  <si>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</si>
  <si>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</si>
  <si>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</si>
  <si>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</si>
  <si>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</si>
  <si>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</si>
  <si>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</si>
  <si>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</si>
  <si>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</si>
  <si>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</si>
  <si>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</si>
  <si>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</si>
  <si>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</si>
  <si>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</si>
  <si>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</si>
  <si>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</si>
  <si>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</si>
  <si>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</si>
  <si>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</si>
  <si>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</si>
  <si>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</si>
  <si>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</si>
  <si>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</si>
  <si>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</si>
  <si>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</si>
  <si>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</si>
  <si>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</si>
  <si>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</si>
  <si>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</si>
  <si>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</si>
  <si>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</si>
  <si>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</si>
  <si>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</si>
  <si>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</si>
  <si>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</si>
  <si>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</si>
  <si>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</si>
  <si>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</si>
  <si>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</si>
  <si>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</si>
  <si>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</si>
  <si>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</si>
  <si>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</si>
  <si>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</si>
  <si>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</si>
  <si>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</si>
  <si>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</si>
  <si>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</si>
  <si>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</si>
  <si>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</si>
  <si>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</si>
  <si>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</si>
  <si>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</si>
  <si>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</si>
  <si>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</si>
  <si>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</si>
  <si>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</si>
  <si>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</si>
  <si>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</si>
  <si>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</si>
  <si>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</si>
  <si>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</si>
  <si>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</si>
  <si>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</si>
  <si>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</si>
  <si>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</si>
  <si>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</si>
  <si>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</si>
  <si>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</si>
  <si>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</si>
  <si>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</si>
  <si>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</si>
  <si>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</si>
  <si>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</si>
  <si>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</si>
  <si>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</si>
  <si>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</si>
  <si>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</si>
  <si>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</si>
  <si>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</si>
  <si>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</si>
  <si>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</si>
  <si>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</si>
  <si>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</si>
  <si>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</si>
  <si>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</si>
  <si>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</si>
  <si>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</si>
  <si>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</si>
  <si>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</si>
  <si>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</si>
  <si>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</si>
  <si>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</si>
  <si>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</si>
  <si>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</si>
  <si>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</si>
  <si>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</si>
  <si>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</si>
  <si>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</si>
  <si>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</si>
  <si>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</si>
  <si>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</si>
  <si>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</si>
  <si>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</si>
  <si>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</si>
  <si>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</si>
  <si>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</si>
  <si>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</si>
  <si>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</si>
  <si>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</si>
  <si>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</si>
  <si>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</si>
  <si>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</si>
  <si>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</si>
  <si>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</si>
  <si>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</si>
  <si>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</si>
  <si>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</si>
  <si>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</si>
  <si>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</si>
  <si>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</si>
  <si>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</si>
  <si>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</si>
  <si>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</si>
  <si>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</si>
  <si>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</si>
  <si>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</si>
  <si>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</si>
  <si>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</si>
  <si>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</si>
  <si>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</si>
  <si>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</si>
  <si>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</si>
  <si>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</si>
  <si>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</si>
  <si>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</si>
  <si>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</si>
  <si>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</si>
  <si>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</si>
  <si>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</si>
  <si>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</si>
  <si>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</si>
  <si>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</si>
  <si>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</si>
  <si>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</si>
  <si>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</si>
  <si>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</si>
  <si>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</si>
  <si>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</si>
  <si>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</si>
  <si>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</si>
  <si>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</si>
  <si>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</si>
  <si>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</si>
  <si>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</si>
  <si>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</si>
  <si>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</si>
  <si>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</si>
  <si>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</si>
  <si>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</si>
  <si>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</si>
  <si>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</si>
  <si>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</si>
  <si>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</si>
  <si>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</si>
  <si>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</si>
  <si>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</si>
  <si>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</si>
  <si>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</si>
  <si>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</si>
  <si>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</si>
  <si>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</si>
  <si>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</si>
  <si>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</si>
  <si>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</si>
  <si>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</si>
  <si>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</si>
  <si>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</si>
  <si>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</si>
  <si>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</si>
  <si>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</si>
  <si>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</si>
  <si>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</si>
  <si>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</si>
  <si>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</si>
  <si>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</si>
  <si>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</si>
  <si>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</si>
  <si>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</si>
  <si>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</si>
  <si>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</si>
  <si>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</si>
  <si>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</si>
  <si>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</si>
  <si>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</si>
  <si>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</si>
  <si>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</si>
  <si>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</si>
  <si>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</si>
  <si>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</si>
  <si>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</si>
  <si>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</si>
  <si>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</si>
  <si>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</si>
  <si>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</si>
  <si>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</si>
  <si>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</si>
  <si>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</si>
  <si>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</si>
  <si>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</si>
  <si>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</si>
  <si>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</si>
  <si>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</si>
  <si>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</si>
  <si>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</si>
  <si>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</si>
  <si>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</si>
  <si>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</si>
  <si>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</si>
  <si>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</si>
  <si>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</si>
  <si>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</si>
  <si>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</si>
  <si>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</si>
  <si>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</si>
  <si>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</si>
  <si>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</si>
  <si>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</si>
  <si>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</si>
  <si>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</si>
  <si>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</si>
  <si>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</si>
  <si>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</si>
  <si>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</si>
  <si>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</si>
  <si>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</si>
  <si>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</si>
  <si>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</si>
  <si>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</si>
  <si>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</si>
  <si>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</si>
  <si>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</si>
  <si>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</si>
  <si>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</si>
  <si>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</si>
  <si>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</si>
  <si>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</si>
  <si>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</si>
  <si>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</si>
  <si>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</si>
  <si>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</si>
  <si>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</si>
  <si>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</si>
  <si>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</si>
  <si>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</si>
  <si>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</si>
  <si>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</si>
  <si>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</si>
  <si>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</si>
  <si>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</si>
  <si>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</si>
  <si>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</si>
  <si>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</si>
  <si>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</si>
  <si>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</si>
  <si>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</si>
  <si>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</si>
  <si>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</si>
  <si>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</si>
  <si>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</si>
  <si>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</si>
  <si>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</si>
  <si>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</si>
  <si>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</si>
  <si>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</si>
  <si>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</si>
  <si>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</si>
  <si>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</si>
  <si>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</si>
  <si>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</si>
  <si>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</si>
  <si>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</si>
  <si>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</si>
  <si>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</si>
  <si>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</si>
  <si>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</si>
  <si>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</si>
  <si>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</si>
  <si>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</si>
  <si>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</si>
  <si>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</si>
  <si>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</si>
  <si>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</si>
  <si>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</si>
  <si>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</si>
  <si>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</si>
  <si>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</si>
  <si>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</si>
  <si>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</si>
  <si>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</si>
  <si>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</si>
  <si>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</si>
  <si>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</si>
  <si>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</si>
  <si>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</si>
  <si>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</si>
  <si>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</si>
  <si>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</si>
  <si>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</si>
  <si>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</si>
  <si>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</si>
  <si>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</si>
  <si>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</si>
  <si>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</si>
  <si>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</si>
  <si>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</si>
  <si>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</si>
  <si>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</si>
  <si>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</si>
  <si>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</si>
  <si>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</si>
  <si>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</si>
  <si>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</si>
  <si>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</si>
  <si>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</si>
  <si>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</si>
  <si>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</si>
  <si>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</si>
  <si>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</si>
  <si>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</si>
  <si>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</si>
  <si>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</si>
  <si>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</si>
  <si>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</si>
  <si>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</si>
  <si>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</si>
  <si>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</si>
  <si>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</si>
  <si>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</si>
  <si>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</si>
  <si>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</si>
  <si>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</si>
  <si>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</si>
  <si>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</si>
  <si>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</si>
  <si>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</si>
  <si>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</si>
  <si>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</si>
  <si>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</si>
  <si>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</si>
  <si>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</si>
  <si>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</si>
  <si>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</si>
  <si>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</si>
  <si>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</si>
  <si>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</si>
  <si>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</si>
  <si>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</si>
  <si>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</si>
  <si>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</si>
  <si>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</si>
  <si>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</si>
  <si>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</si>
  <si>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</si>
  <si>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</si>
  <si>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</si>
  <si>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</si>
  <si>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</si>
  <si>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</si>
  <si>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</si>
  <si>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</si>
  <si>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</si>
  <si>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</si>
  <si>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</si>
  <si>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</si>
  <si>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</si>
  <si>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</si>
  <si>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</si>
  <si>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</si>
  <si>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</si>
  <si>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</si>
  <si>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</si>
  <si>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</si>
  <si>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</si>
  <si>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</si>
  <si>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</si>
  <si>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</si>
  <si>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</si>
  <si>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</si>
  <si>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</si>
  <si>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</si>
  <si>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</si>
  <si>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</si>
  <si>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</si>
  <si>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</si>
  <si>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</si>
  <si>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</si>
  <si>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</si>
  <si>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</si>
  <si>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</si>
  <si>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</si>
  <si>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</si>
  <si>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</si>
  <si>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</si>
  <si>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</si>
  <si>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</si>
  <si>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</si>
  <si>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</si>
  <si>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</si>
  <si>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</si>
  <si>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</si>
  <si>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</si>
  <si>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</si>
  <si>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</si>
  <si>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</si>
  <si>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</si>
  <si>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</si>
  <si>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</si>
  <si>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</si>
  <si>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</si>
  <si>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</si>
  <si>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</si>
  <si>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</si>
  <si>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</si>
  <si>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</si>
  <si>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</si>
  <si>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</si>
  <si>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</si>
  <si>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</si>
  <si>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</si>
  <si>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</si>
  <si>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</si>
  <si>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</si>
  <si>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</si>
  <si>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</si>
  <si>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</si>
  <si>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</si>
  <si>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</si>
  <si>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</si>
  <si>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</si>
  <si>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</si>
  <si>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</si>
  <si>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</si>
  <si>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</si>
  <si>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</si>
  <si>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</si>
  <si>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</si>
  <si>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</si>
  <si>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</si>
  <si>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</si>
  <si>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</si>
  <si>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</si>
  <si>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</si>
  <si>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</si>
  <si>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</si>
  <si>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</si>
  <si>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</si>
  <si>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</si>
  <si>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</si>
  <si>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</si>
  <si>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</si>
  <si>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</si>
  <si>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</si>
  <si>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</si>
  <si>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</si>
  <si>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</si>
  <si>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</si>
  <si>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</si>
  <si>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</si>
  <si>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</si>
  <si>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</si>
  <si>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</si>
  <si>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</si>
  <si>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</si>
  <si>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</si>
  <si>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</si>
  <si>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</si>
  <si>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</si>
  <si>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</si>
  <si>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</si>
  <si>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</si>
  <si>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</si>
  <si>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</si>
  <si>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</si>
  <si>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</si>
  <si>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</si>
  <si>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</si>
  <si>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</si>
  <si>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</si>
  <si>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</si>
  <si>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</si>
  <si>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</si>
  <si>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</si>
  <si>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</si>
  <si>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</si>
  <si>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</si>
  <si>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</si>
  <si>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</si>
  <si>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</si>
  <si>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</si>
  <si>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</si>
  <si>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</si>
  <si>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</si>
  <si>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</si>
  <si>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</si>
  <si>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</si>
  <si>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</si>
  <si>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</si>
  <si>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</si>
  <si>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</si>
  <si>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</si>
  <si>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</si>
  <si>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</si>
  <si>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</si>
  <si>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</si>
  <si>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</si>
  <si>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</si>
  <si>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</si>
  <si>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</si>
  <si>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</si>
  <si>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</si>
  <si>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</si>
  <si>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</si>
  <si>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</si>
  <si>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</si>
  <si>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</si>
  <si>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</si>
  <si>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</si>
  <si>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</si>
  <si>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</si>
  <si>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</si>
  <si>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</si>
  <si>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</si>
  <si>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</si>
  <si>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</si>
  <si>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</si>
  <si>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</si>
  <si>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</si>
  <si>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</si>
  <si>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</si>
  <si>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</si>
  <si>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</si>
  <si>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</si>
  <si>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</si>
  <si>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</si>
  <si>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</si>
  <si>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</si>
  <si>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</si>
  <si>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</si>
  <si>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</si>
  <si>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</si>
  <si>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</si>
  <si>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</si>
  <si>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</si>
  <si>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</si>
  <si>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</si>
  <si>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</si>
  <si>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</si>
  <si>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</si>
  <si>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</si>
  <si>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</si>
  <si>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</si>
  <si>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</si>
  <si>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</si>
  <si>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</si>
  <si>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</si>
  <si>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</si>
  <si>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</si>
  <si>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</si>
  <si>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</si>
  <si>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</si>
  <si>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</si>
  <si>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</si>
  <si>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</si>
  <si>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</si>
  <si>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</si>
  <si>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</si>
  <si>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</si>
  <si>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</si>
  <si>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</si>
  <si>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</si>
  <si>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</si>
  <si>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</si>
  <si>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</si>
  <si>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</si>
  <si>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</si>
  <si>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</si>
  <si>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</si>
  <si>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</si>
  <si>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</si>
  <si>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</si>
  <si>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</si>
  <si>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</si>
  <si>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</si>
  <si>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</si>
  <si>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</si>
  <si>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</si>
  <si>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</si>
  <si>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</si>
  <si>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</si>
  <si>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</si>
  <si>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</si>
  <si>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</si>
  <si>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</si>
  <si>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</si>
  <si>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</si>
  <si>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</si>
  <si>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</si>
  <si>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</si>
  <si>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</si>
  <si>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</si>
  <si>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</si>
  <si>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</si>
  <si>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</si>
  <si>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</si>
  <si>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</si>
  <si>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</si>
  <si>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</si>
  <si>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</si>
  <si>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</si>
  <si>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</si>
  <si>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</si>
  <si>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</si>
  <si>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</si>
  <si>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</si>
  <si>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</si>
  <si>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</si>
  <si>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</si>
  <si>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</si>
  <si>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</si>
  <si>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</si>
  <si>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</si>
  <si>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</si>
  <si>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</si>
  <si>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</si>
  <si>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</si>
  <si>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</si>
  <si>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</si>
  <si>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</si>
  <si>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</si>
  <si>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</si>
  <si>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</si>
  <si>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</si>
  <si>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</si>
  <si>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</si>
  <si>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</si>
  <si>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</si>
  <si>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</si>
  <si>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</si>
  <si>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</si>
  <si>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</si>
  <si>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</si>
  <si>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</si>
  <si>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</si>
  <si>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</si>
  <si>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</si>
  <si>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</si>
  <si>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</si>
  <si>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</si>
  <si>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</si>
  <si>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</si>
  <si>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</si>
  <si>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</si>
  <si>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</si>
  <si>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</si>
  <si>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</si>
  <si>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</si>
  <si>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</si>
  <si>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</si>
  <si>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</si>
  <si>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</si>
  <si>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</si>
  <si>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</si>
  <si>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</si>
  <si>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</si>
  <si>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</si>
  <si>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</si>
  <si>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</si>
  <si>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</si>
  <si>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</si>
  <si>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</si>
  <si>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</si>
  <si>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</si>
  <si>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</si>
  <si>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</si>
  <si>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</si>
  <si>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</si>
  <si>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</si>
  <si>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</si>
  <si>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</si>
  <si>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</si>
  <si>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</si>
  <si>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</si>
  <si>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</si>
  <si>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</si>
  <si>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</si>
  <si>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</si>
  <si>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</si>
  <si>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</si>
  <si>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</si>
  <si>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</si>
  <si>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</si>
  <si>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</si>
  <si>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</si>
  <si>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</si>
  <si>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</si>
  <si>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</si>
  <si>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</si>
  <si>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</si>
  <si>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</si>
  <si>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</si>
  <si>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</si>
  <si>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</si>
  <si>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</si>
  <si>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</si>
  <si>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</si>
  <si>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</si>
  <si>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</si>
  <si>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</si>
  <si>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</si>
  <si>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</si>
  <si>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</si>
  <si>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</si>
  <si>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</si>
  <si>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</si>
  <si>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</si>
  <si>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</si>
  <si>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</si>
  <si>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</si>
  <si>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</si>
  <si>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</si>
  <si>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</si>
  <si>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</si>
  <si>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</si>
  <si>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</si>
  <si>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</si>
  <si>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</si>
  <si>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</si>
  <si>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</si>
  <si>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</si>
  <si>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</si>
  <si>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</si>
  <si>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</si>
  <si>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</si>
  <si>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</si>
  <si>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</si>
  <si>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</si>
  <si>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</si>
  <si>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</si>
  <si>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</si>
  <si>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</si>
  <si>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</si>
  <si>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</si>
  <si>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</si>
  <si>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</si>
  <si>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</si>
  <si>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</si>
  <si>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</si>
  <si>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</si>
  <si>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</si>
  <si>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</si>
  <si>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</si>
  <si>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</si>
  <si>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</si>
  <si>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</si>
  <si>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</si>
  <si>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</si>
  <si>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</si>
  <si>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</si>
  <si>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</si>
  <si>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</si>
  <si>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</si>
  <si>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</si>
  <si>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</si>
  <si>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</si>
  <si>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</si>
  <si>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</si>
  <si>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</si>
  <si>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</si>
  <si>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</si>
  <si>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</si>
  <si>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</si>
  <si>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</si>
  <si>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</si>
  <si>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</si>
  <si>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</si>
  <si>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</si>
  <si>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</si>
  <si>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</si>
  <si>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</si>
  <si>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</si>
  <si>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</si>
  <si>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</si>
  <si>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</si>
  <si>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</si>
  <si>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</si>
  <si>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</si>
  <si>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</si>
  <si>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</si>
  <si>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</si>
  <si>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</si>
  <si>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</si>
  <si>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</si>
  <si>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</si>
  <si>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</si>
  <si>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</si>
  <si>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</si>
  <si>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</si>
  <si>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</si>
  <si>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</si>
  <si>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</si>
  <si>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</si>
  <si>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</si>
  <si>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</si>
  <si>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</si>
  <si>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</si>
  <si>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</si>
  <si>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</si>
  <si>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</si>
  <si>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</si>
  <si>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</si>
  <si>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</si>
  <si>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</si>
  <si>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</si>
  <si>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</si>
  <si>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</si>
  <si>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</si>
  <si>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</si>
  <si>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</si>
  <si>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</si>
  <si>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</si>
  <si>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</si>
  <si>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</si>
  <si>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</si>
  <si>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</si>
  <si>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</si>
  <si>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</si>
  <si>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</si>
  <si>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</si>
  <si>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</si>
  <si>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</si>
  <si>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</si>
  <si>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</si>
  <si>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</si>
  <si>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</si>
  <si>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</si>
  <si>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</si>
  <si>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</si>
  <si>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</si>
  <si>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</si>
  <si>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</si>
  <si>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</si>
  <si>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</si>
  <si>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</si>
  <si>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</si>
  <si>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</si>
  <si>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</si>
  <si>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</si>
  <si>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</si>
  <si>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</si>
  <si>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</si>
  <si>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</si>
  <si>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</si>
  <si>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</si>
  <si>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</si>
  <si>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</si>
  <si>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</si>
  <si>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</si>
  <si>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</si>
  <si>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</si>
  <si>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</si>
  <si>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</si>
  <si>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</si>
  <si>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</si>
  <si>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</si>
  <si>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</si>
  <si>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</si>
  <si>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</si>
  <si>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</si>
  <si>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</si>
  <si>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</si>
  <si>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</si>
  <si>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</si>
  <si>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</si>
  <si>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</si>
  <si>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</si>
  <si>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</si>
  <si>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</si>
  <si>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</si>
  <si>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</si>
  <si>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</si>
  <si>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</si>
  <si>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</si>
  <si>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</si>
  <si>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</si>
  <si>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</si>
  <si>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</si>
  <si>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</si>
  <si>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</si>
  <si>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</si>
  <si>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</si>
  <si>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</si>
  <si>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</si>
  <si>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</si>
  <si>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</si>
  <si>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</si>
  <si>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</si>
  <si>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</si>
  <si>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</si>
  <si>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</si>
  <si>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</si>
  <si>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</si>
  <si>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</si>
  <si>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</si>
  <si>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</si>
  <si>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</si>
  <si>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</si>
  <si>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</si>
  <si>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</si>
  <si>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</si>
  <si>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</si>
  <si>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</si>
  <si>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</si>
  <si>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</si>
  <si>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</si>
  <si>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</si>
  <si>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</si>
  <si>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</si>
  <si>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</si>
  <si>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</si>
  <si>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</si>
  <si>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</si>
  <si>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</si>
  <si>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</si>
  <si>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</si>
  <si>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</si>
  <si>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</si>
  <si>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</si>
  <si>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</si>
  <si>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</si>
  <si>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</si>
  <si>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</si>
  <si>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</si>
  <si>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</si>
  <si>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</si>
  <si>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</si>
  <si>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</si>
  <si>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</si>
  <si>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</si>
  <si>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</si>
  <si>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</si>
  <si>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</si>
  <si>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</si>
  <si>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</si>
  <si>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</si>
  <si>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</si>
  <si>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</si>
  <si>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</si>
  <si>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</si>
  <si>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</si>
  <si>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</si>
  <si>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</si>
  <si>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</si>
  <si>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</si>
  <si>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</si>
  <si>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</si>
  <si>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</si>
  <si>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</si>
  <si>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</si>
  <si>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</si>
  <si>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</si>
  <si>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</si>
  <si>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</si>
  <si>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</si>
  <si>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</si>
  <si>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</si>
  <si>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</si>
  <si>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</si>
  <si>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</si>
  <si>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</si>
  <si>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</si>
  <si>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</si>
  <si>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</si>
  <si>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</si>
  <si>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</si>
  <si>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</si>
  <si>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</si>
  <si>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</si>
  <si>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</si>
  <si>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</si>
  <si>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</si>
  <si>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</si>
  <si>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</si>
  <si>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</si>
  <si>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</si>
  <si>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</si>
  <si>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</si>
  <si>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</si>
  <si>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</si>
  <si>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</si>
  <si>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</si>
  <si>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</si>
  <si>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</si>
  <si>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</si>
  <si>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</si>
  <si>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</si>
  <si>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</si>
  <si>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</si>
  <si>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</si>
  <si>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</si>
  <si>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</si>
  <si>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</si>
  <si>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</si>
  <si>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</si>
  <si>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</si>
  <si>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</si>
  <si>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</si>
  <si>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</si>
  <si>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</si>
  <si>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</si>
  <si>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</si>
  <si>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</si>
  <si>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</si>
  <si>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</si>
  <si>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</si>
  <si>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</si>
  <si>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</si>
  <si>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</si>
  <si>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</si>
  <si>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</si>
  <si>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</si>
  <si>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</si>
  <si>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</si>
  <si>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</si>
  <si>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</si>
  <si>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</si>
  <si>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</si>
  <si>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</si>
  <si>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</si>
  <si>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</si>
  <si>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</si>
  <si>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</si>
  <si>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</si>
  <si>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</si>
  <si>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</si>
  <si>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</si>
  <si>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</si>
  <si>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</si>
  <si>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</si>
  <si>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</si>
  <si>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</si>
  <si>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</si>
  <si>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</si>
  <si>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</si>
  <si>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</si>
  <si>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</si>
  <si>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</si>
  <si>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</si>
  <si>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</si>
  <si>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</si>
  <si>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</si>
  <si>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</si>
  <si>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</si>
  <si>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</si>
  <si>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</si>
  <si>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</si>
  <si>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</si>
  <si>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</si>
  <si>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</si>
  <si>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</si>
  <si>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</si>
  <si>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</si>
  <si>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</si>
  <si>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</si>
  <si>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</si>
  <si>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</si>
  <si>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</si>
  <si>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</si>
  <si>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</si>
  <si>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</si>
  <si>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</si>
  <si>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</si>
  <si>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</si>
  <si>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</si>
  <si>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</si>
  <si>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</si>
  <si>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</si>
  <si>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</si>
  <si>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</si>
  <si>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</si>
  <si>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</si>
  <si>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</si>
  <si>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</si>
  <si>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</si>
  <si>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</si>
  <si>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</si>
  <si>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</si>
  <si>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</si>
  <si>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</si>
  <si>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</si>
  <si>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</si>
  <si>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</si>
  <si>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</si>
  <si>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</si>
  <si>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</si>
  <si>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</si>
  <si>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</si>
  <si>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</si>
  <si>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</si>
  <si>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</si>
  <si>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</si>
  <si>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</si>
  <si>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</si>
  <si>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</si>
  <si>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</si>
  <si>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</si>
  <si>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</si>
  <si>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</si>
  <si>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</si>
  <si>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</si>
  <si>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</si>
  <si>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</si>
  <si>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</si>
  <si>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</si>
  <si>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</si>
  <si>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</si>
  <si>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</si>
  <si>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</si>
  <si>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</si>
  <si>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</si>
  <si>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</si>
  <si>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</si>
  <si>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</si>
  <si>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</si>
  <si>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</si>
  <si>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</si>
  <si>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</si>
  <si>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</si>
  <si>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</si>
  <si>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</si>
  <si>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</si>
  <si>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</si>
  <si>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</si>
  <si>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</si>
  <si>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</si>
  <si>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</si>
  <si>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</si>
  <si>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</si>
  <si>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</si>
  <si>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</si>
  <si>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</si>
  <si>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</si>
  <si>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</si>
  <si>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</si>
  <si>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</si>
  <si>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</si>
  <si>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</si>
  <si>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</si>
  <si>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</si>
  <si>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</si>
  <si>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</si>
  <si>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</si>
  <si>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</si>
  <si>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</si>
  <si>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</si>
  <si>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</si>
  <si>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</si>
  <si>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</si>
  <si>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</si>
  <si>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</si>
  <si>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</si>
  <si>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</si>
  <si>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</si>
  <si>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</si>
  <si>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</si>
  <si>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</si>
  <si>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</si>
  <si>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</si>
  <si>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</si>
  <si>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</si>
  <si>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</si>
  <si>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</si>
  <si>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</si>
  <si>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</si>
  <si>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</si>
  <si>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</si>
  <si>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</si>
  <si>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</si>
  <si>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</si>
  <si>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</si>
  <si>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</si>
  <si>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</si>
  <si>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</si>
  <si>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</si>
  <si>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</si>
  <si>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</si>
  <si>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</si>
  <si>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</si>
  <si>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</si>
  <si>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</si>
  <si>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</si>
  <si>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</si>
  <si>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</si>
  <si>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</si>
  <si>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</si>
  <si>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</si>
  <si>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</si>
  <si>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</si>
  <si>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</si>
  <si>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</si>
  <si>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</si>
  <si>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</si>
  <si>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</si>
  <si>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</si>
  <si>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</si>
  <si>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</si>
  <si>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</si>
  <si>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</si>
  <si>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</si>
  <si>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</si>
  <si>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</si>
  <si>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</si>
  <si>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</si>
  <si>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</si>
  <si>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</si>
  <si>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</si>
  <si>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</si>
  <si>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</si>
  <si>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</si>
  <si>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</si>
  <si>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</si>
  <si>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</si>
  <si>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</si>
  <si>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</si>
  <si>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</si>
  <si>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</si>
  <si>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</si>
  <si>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</si>
  <si>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</si>
  <si>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</si>
  <si>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</si>
  <si>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</si>
  <si>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</si>
  <si>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</si>
  <si>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</si>
  <si>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</si>
  <si>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</si>
  <si>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</si>
  <si>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</si>
  <si>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</si>
  <si>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</si>
  <si>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</si>
  <si>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</si>
  <si>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</si>
  <si>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</si>
  <si>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</si>
  <si>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</si>
  <si>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</si>
  <si>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</si>
  <si>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</si>
  <si>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</si>
  <si>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</si>
  <si>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</si>
  <si>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</si>
  <si>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</si>
  <si>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</si>
  <si>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</si>
  <si>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</si>
  <si>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</si>
  <si>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</si>
  <si>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</si>
  <si>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</si>
  <si>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</si>
  <si>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</si>
  <si>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</si>
  <si>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</si>
  <si>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</si>
  <si>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</si>
  <si>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</si>
  <si>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</si>
  <si>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</si>
  <si>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</si>
  <si>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</si>
  <si>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</si>
  <si>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</si>
  <si>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</si>
  <si>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</si>
  <si>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</si>
  <si>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</si>
  <si>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</si>
  <si>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</si>
  <si>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</si>
  <si>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</si>
  <si>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</si>
  <si>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</si>
  <si>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</si>
  <si>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</si>
  <si>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</si>
  <si>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</si>
  <si>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</si>
  <si>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</si>
  <si>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</si>
  <si>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</si>
  <si>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</si>
  <si>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</si>
  <si>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</si>
  <si>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</si>
  <si>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</si>
  <si>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</si>
  <si>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</si>
  <si>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</si>
  <si>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</si>
  <si>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</si>
  <si>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</si>
  <si>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</si>
  <si>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</si>
  <si>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</si>
  <si>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</si>
  <si>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</si>
  <si>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</si>
  <si>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</si>
  <si>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</si>
  <si>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</si>
  <si>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</si>
  <si>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</si>
  <si>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</si>
  <si>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</si>
  <si>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</si>
  <si>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</si>
  <si>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</si>
  <si>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</si>
  <si>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</si>
  <si>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</si>
  <si>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</si>
  <si>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</si>
  <si>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</si>
  <si>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</si>
  <si>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</si>
  <si>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</si>
  <si>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</si>
  <si>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</si>
  <si>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</si>
  <si>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</si>
  <si>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</si>
  <si>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</si>
  <si>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</si>
  <si>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</si>
  <si>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</si>
  <si>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</si>
  <si>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</si>
  <si>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</si>
  <si>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</si>
  <si>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</si>
  <si>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</si>
  <si>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</si>
  <si>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</si>
  <si>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</si>
  <si>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</si>
  <si>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</si>
  <si>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</si>
  <si>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</si>
  <si>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</si>
  <si>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</si>
  <si>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</si>
  <si>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</si>
  <si>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</si>
  <si>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</si>
  <si>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</si>
  <si>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</si>
  <si>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</si>
  <si>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</si>
  <si>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</si>
  <si>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</si>
  <si>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</si>
  <si>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</si>
  <si>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</si>
  <si>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</si>
  <si>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</si>
  <si>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</si>
  <si>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</si>
  <si>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</si>
  <si>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</si>
  <si>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</si>
  <si>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</si>
  <si>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</si>
  <si>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</si>
  <si>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</si>
  <si>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</si>
  <si>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</si>
  <si>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</si>
  <si>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</si>
  <si>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</si>
  <si>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</si>
  <si>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</si>
  <si>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</si>
  <si>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</si>
  <si>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</si>
  <si>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</si>
  <si>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</si>
  <si>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</si>
  <si>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</si>
  <si>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</si>
  <si>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</si>
  <si>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</si>
  <si>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</si>
  <si>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</si>
  <si>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</si>
  <si>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</si>
  <si>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</si>
  <si>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</si>
  <si>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</si>
  <si>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</si>
  <si>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</si>
  <si>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</si>
  <si>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</si>
  <si>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</si>
  <si>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</si>
  <si>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</si>
  <si>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</si>
  <si>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</si>
  <si>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</si>
  <si>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</si>
  <si>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</si>
  <si>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</si>
  <si>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</si>
  <si>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</si>
  <si>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</si>
  <si>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</si>
  <si>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</si>
  <si>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</si>
  <si>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</si>
  <si>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</si>
  <si>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</si>
  <si>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</si>
  <si>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</si>
  <si>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</si>
  <si>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</si>
  <si>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</si>
  <si>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</si>
  <si>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</si>
  <si>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</si>
  <si>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</si>
  <si>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</si>
  <si>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</si>
  <si>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</si>
  <si>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</si>
  <si>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</si>
  <si>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</si>
  <si>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</si>
  <si>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</si>
  <si>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</si>
  <si>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</si>
  <si>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</si>
  <si>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</si>
  <si>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</si>
  <si>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</si>
  <si>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</si>
  <si>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</si>
  <si>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</si>
  <si>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</si>
  <si>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</si>
  <si>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</si>
  <si>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</si>
  <si>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</si>
  <si>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</si>
  <si>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</si>
  <si>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</si>
  <si>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</si>
  <si>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</si>
  <si>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</si>
  <si>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</si>
  <si>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</si>
  <si>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</si>
  <si>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</si>
  <si>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</si>
  <si>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</si>
  <si>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</si>
  <si>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</si>
  <si>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</si>
  <si>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</si>
  <si>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</si>
  <si>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</si>
  <si>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</si>
  <si>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</si>
  <si>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</si>
  <si>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</si>
  <si>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</si>
  <si>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</si>
  <si>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</si>
  <si>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</si>
  <si>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</si>
  <si>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</si>
  <si>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</si>
  <si>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</si>
  <si>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</si>
  <si>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</si>
  <si>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</si>
  <si>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</si>
  <si>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</si>
  <si>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</si>
  <si>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</si>
  <si>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</si>
  <si>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</si>
  <si>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</si>
  <si>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</si>
  <si>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</si>
  <si>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</si>
  <si>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</si>
  <si>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</si>
  <si>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</si>
  <si>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</si>
  <si>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</si>
  <si>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</si>
  <si>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</si>
  <si>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</si>
  <si>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</si>
  <si>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</si>
  <si>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</si>
  <si>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</si>
  <si>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</si>
  <si>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</si>
  <si>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</si>
  <si>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</si>
  <si>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</si>
  <si>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</si>
  <si>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</si>
  <si>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</si>
  <si>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</si>
  <si>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</si>
  <si>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</si>
  <si>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</si>
  <si>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</si>
  <si>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</si>
  <si>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</si>
  <si>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</si>
  <si>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</si>
  <si>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</si>
  <si>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</si>
  <si>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</si>
  <si>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</si>
  <si>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</si>
  <si>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</si>
  <si>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</si>
  <si>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</si>
  <si>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</si>
  <si>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</si>
  <si>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</si>
  <si>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</si>
  <si>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</si>
  <si>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</si>
  <si>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</si>
  <si>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</si>
  <si>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</si>
  <si>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</si>
  <si>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</si>
  <si>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</si>
  <si>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</si>
  <si>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</si>
  <si>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</si>
  <si>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</si>
  <si>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</si>
  <si>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</si>
  <si>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</si>
  <si>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</si>
  <si>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</si>
  <si>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</si>
  <si>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</si>
  <si>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</si>
  <si>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</si>
  <si>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</si>
  <si>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</si>
  <si>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</si>
  <si>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</si>
  <si>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</si>
  <si>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</si>
  <si>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</si>
  <si>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</si>
  <si>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</si>
  <si>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</si>
  <si>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</si>
  <si>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</si>
  <si>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</si>
  <si>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</si>
  <si>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</si>
  <si>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</si>
  <si>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</si>
  <si>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</si>
  <si>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</si>
  <si>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</si>
  <si>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</si>
  <si>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</si>
  <si>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</si>
  <si>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</si>
  <si>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</si>
  <si>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</si>
  <si>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</si>
  <si>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</si>
  <si>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</si>
  <si>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</si>
  <si>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</si>
  <si>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</si>
  <si>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</si>
  <si>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</si>
  <si>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</si>
  <si>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</si>
  <si>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</si>
  <si>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</si>
  <si>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</si>
  <si>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</si>
  <si>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</si>
  <si>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</si>
  <si>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</si>
  <si>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</si>
  <si>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</si>
  <si>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</si>
  <si>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</si>
  <si>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</si>
  <si>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</si>
  <si>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</si>
  <si>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</si>
  <si>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</si>
  <si>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</si>
  <si>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</si>
  <si>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</si>
  <si>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</si>
  <si>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</si>
  <si>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</si>
  <si>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</si>
  <si>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</si>
  <si>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</si>
  <si>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</si>
  <si>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</si>
  <si>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</si>
  <si>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</si>
  <si>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</si>
  <si>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</si>
  <si>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</si>
  <si>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</si>
  <si>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</si>
  <si>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</si>
  <si>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</si>
  <si>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</si>
  <si>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</si>
  <si>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</si>
  <si>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</si>
  <si>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</si>
  <si>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</si>
  <si>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</si>
  <si>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</si>
  <si>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</si>
  <si>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</si>
  <si>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</si>
  <si>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</si>
  <si>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</si>
  <si>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</si>
  <si>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</si>
  <si>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</si>
  <si>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</si>
  <si>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</si>
  <si>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</si>
  <si>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</si>
  <si>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</si>
  <si>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</si>
  <si>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</si>
  <si>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</si>
  <si>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</si>
  <si>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</si>
  <si>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</si>
  <si>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</si>
  <si>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04-Aug</t>
  </si>
  <si>
    <t>17-Sep</t>
  </si>
  <si>
    <t>25-Oct</t>
  </si>
  <si>
    <t>24-Oct</t>
  </si>
  <si>
    <t>29-Jun</t>
  </si>
  <si>
    <t>tbd</t>
  </si>
  <si>
    <t>20-Apr</t>
  </si>
  <si>
    <t>09-Jun</t>
  </si>
  <si>
    <t>11-Jun</t>
  </si>
  <si>
    <t>31-DEC</t>
  </si>
  <si>
    <t>01-JAN</t>
  </si>
  <si>
    <t>23-Sep</t>
  </si>
  <si>
    <t>05-Jan</t>
  </si>
  <si>
    <t>27-Nov</t>
  </si>
  <si>
    <t>16-Jun</t>
  </si>
  <si>
    <t>18-May</t>
  </si>
  <si>
    <t>21-Apr</t>
  </si>
  <si>
    <t>02-OCT</t>
  </si>
  <si>
    <t>21-Dec</t>
  </si>
  <si>
    <t>03-Dec</t>
  </si>
  <si>
    <t>07-Nov</t>
  </si>
  <si>
    <t>10-Nov</t>
  </si>
  <si>
    <t>28-Nov</t>
  </si>
  <si>
    <t>14-Nov</t>
  </si>
  <si>
    <t>18-Apr</t>
  </si>
  <si>
    <t>26-Oct</t>
  </si>
  <si>
    <t>29-Dec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</si>
</sst>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 x14ac:knownFonts="1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5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3">
    <cellStyle name="Comma 2" xfId="1"/>
    <cellStyle name="Comma 2 2" xfId="2"/>
    <cellStyle name="Comma 2 3" xfId="3"/>
    <cellStyle name="Followed Hyperlink" xfId="12" builtinId="9" hidden="1"/>
    <cellStyle name="Hyperlink" xfId="1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4" Type="http://schemas.openxmlformats.org/officeDocument/2006/relationships/chartsheet" Target="chartsheets/sheet3.xml"/><Relationship Id="rId15" Type="http://schemas.openxmlformats.org/officeDocument/2006/relationships/chartsheet" Target="chartsheets/sheet4.xml"/><Relationship Id="rId16" Type="http://schemas.openxmlformats.org/officeDocument/2006/relationships/chartsheet" Target="chartsheets/sheet5.xml"/><Relationship Id="rId17" Type="http://schemas.openxmlformats.org/officeDocument/2006/relationships/chartsheet" Target="chartsheets/sheet6.xml"/><Relationship Id="rId18" Type="http://schemas.openxmlformats.org/officeDocument/2006/relationships/chartsheet" Target="chartsheets/sheet7.xml"/><Relationship Id="rId19" Type="http://schemas.openxmlformats.org/officeDocument/2006/relationships/chartsheet" Target="chartsheets/sheet8.xml"/><Relationship Id="rId63" Type="http://schemas.openxmlformats.org/officeDocument/2006/relationships/chartsheet" Target="chartsheets/sheet52.xml"/><Relationship Id="rId64" Type="http://schemas.openxmlformats.org/officeDocument/2006/relationships/worksheet" Target="worksheets/sheet12.xml"/><Relationship Id="rId65" Type="http://schemas.openxmlformats.org/officeDocument/2006/relationships/worksheet" Target="worksheets/sheet13.xml"/><Relationship Id="rId66" Type="http://schemas.openxmlformats.org/officeDocument/2006/relationships/worksheet" Target="worksheets/sheet14.xml"/><Relationship Id="rId67" Type="http://schemas.openxmlformats.org/officeDocument/2006/relationships/worksheet" Target="worksheets/sheet15.xml"/><Relationship Id="rId68" Type="http://schemas.openxmlformats.org/officeDocument/2006/relationships/worksheet" Target="worksheets/sheet16.xml"/><Relationship Id="rId69" Type="http://schemas.openxmlformats.org/officeDocument/2006/relationships/worksheet" Target="worksheets/sheet17.xml"/><Relationship Id="rId50" Type="http://schemas.openxmlformats.org/officeDocument/2006/relationships/chartsheet" Target="chartsheets/sheet39.xml"/><Relationship Id="rId51" Type="http://schemas.openxmlformats.org/officeDocument/2006/relationships/chartsheet" Target="chartsheets/sheet40.xml"/><Relationship Id="rId52" Type="http://schemas.openxmlformats.org/officeDocument/2006/relationships/chartsheet" Target="chartsheets/sheet41.xml"/><Relationship Id="rId53" Type="http://schemas.openxmlformats.org/officeDocument/2006/relationships/chartsheet" Target="chartsheets/sheet42.xml"/><Relationship Id="rId54" Type="http://schemas.openxmlformats.org/officeDocument/2006/relationships/chartsheet" Target="chartsheets/sheet43.xml"/><Relationship Id="rId55" Type="http://schemas.openxmlformats.org/officeDocument/2006/relationships/chartsheet" Target="chartsheets/sheet44.xml"/><Relationship Id="rId56" Type="http://schemas.openxmlformats.org/officeDocument/2006/relationships/chartsheet" Target="chartsheets/sheet45.xml"/><Relationship Id="rId57" Type="http://schemas.openxmlformats.org/officeDocument/2006/relationships/chartsheet" Target="chartsheets/sheet46.xml"/><Relationship Id="rId58" Type="http://schemas.openxmlformats.org/officeDocument/2006/relationships/chartsheet" Target="chartsheets/sheet47.xml"/><Relationship Id="rId59" Type="http://schemas.openxmlformats.org/officeDocument/2006/relationships/chartsheet" Target="chartsheets/sheet48.xml"/><Relationship Id="rId40" Type="http://schemas.openxmlformats.org/officeDocument/2006/relationships/chartsheet" Target="chartsheets/sheet29.xml"/><Relationship Id="rId41" Type="http://schemas.openxmlformats.org/officeDocument/2006/relationships/chartsheet" Target="chartsheets/sheet30.xml"/><Relationship Id="rId42" Type="http://schemas.openxmlformats.org/officeDocument/2006/relationships/chartsheet" Target="chartsheets/sheet31.xml"/><Relationship Id="rId43" Type="http://schemas.openxmlformats.org/officeDocument/2006/relationships/chartsheet" Target="chartsheets/sheet32.xml"/><Relationship Id="rId44" Type="http://schemas.openxmlformats.org/officeDocument/2006/relationships/chartsheet" Target="chartsheets/sheet33.xml"/><Relationship Id="rId45" Type="http://schemas.openxmlformats.org/officeDocument/2006/relationships/chartsheet" Target="chartsheets/sheet34.xml"/><Relationship Id="rId46" Type="http://schemas.openxmlformats.org/officeDocument/2006/relationships/chartsheet" Target="chartsheets/sheet35.xml"/><Relationship Id="rId47" Type="http://schemas.openxmlformats.org/officeDocument/2006/relationships/chartsheet" Target="chartsheets/sheet36.xml"/><Relationship Id="rId48" Type="http://schemas.openxmlformats.org/officeDocument/2006/relationships/chartsheet" Target="chartsheets/sheet37.xml"/><Relationship Id="rId49" Type="http://schemas.openxmlformats.org/officeDocument/2006/relationships/chartsheet" Target="chartsheets/sheet3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chartsheet" Target="chartsheets/sheet19.xml"/><Relationship Id="rId31" Type="http://schemas.openxmlformats.org/officeDocument/2006/relationships/chartsheet" Target="chartsheets/sheet20.xml"/><Relationship Id="rId32" Type="http://schemas.openxmlformats.org/officeDocument/2006/relationships/chartsheet" Target="chartsheets/sheet21.xml"/><Relationship Id="rId33" Type="http://schemas.openxmlformats.org/officeDocument/2006/relationships/chartsheet" Target="chartsheets/sheet22.xml"/><Relationship Id="rId34" Type="http://schemas.openxmlformats.org/officeDocument/2006/relationships/chartsheet" Target="chartsheets/sheet23.xml"/><Relationship Id="rId35" Type="http://schemas.openxmlformats.org/officeDocument/2006/relationships/chartsheet" Target="chartsheets/sheet24.xml"/><Relationship Id="rId36" Type="http://schemas.openxmlformats.org/officeDocument/2006/relationships/chartsheet" Target="chartsheets/sheet25.xml"/><Relationship Id="rId37" Type="http://schemas.openxmlformats.org/officeDocument/2006/relationships/chartsheet" Target="chartsheets/sheet26.xml"/><Relationship Id="rId38" Type="http://schemas.openxmlformats.org/officeDocument/2006/relationships/chartsheet" Target="chartsheets/sheet27.xml"/><Relationship Id="rId39" Type="http://schemas.openxmlformats.org/officeDocument/2006/relationships/chartsheet" Target="chartsheets/sheet28.xml"/><Relationship Id="rId70" Type="http://schemas.openxmlformats.org/officeDocument/2006/relationships/worksheet" Target="worksheets/sheet18.xml"/><Relationship Id="rId71" Type="http://schemas.openxmlformats.org/officeDocument/2006/relationships/worksheet" Target="worksheets/sheet19.xml"/><Relationship Id="rId72" Type="http://schemas.openxmlformats.org/officeDocument/2006/relationships/worksheet" Target="worksheets/sheet20.xml"/><Relationship Id="rId20" Type="http://schemas.openxmlformats.org/officeDocument/2006/relationships/chartsheet" Target="chartsheets/sheet9.xml"/><Relationship Id="rId21" Type="http://schemas.openxmlformats.org/officeDocument/2006/relationships/chartsheet" Target="chartsheets/sheet10.xml"/><Relationship Id="rId22" Type="http://schemas.openxmlformats.org/officeDocument/2006/relationships/chartsheet" Target="chartsheets/sheet11.xml"/><Relationship Id="rId23" Type="http://schemas.openxmlformats.org/officeDocument/2006/relationships/chartsheet" Target="chartsheets/sheet12.xml"/><Relationship Id="rId24" Type="http://schemas.openxmlformats.org/officeDocument/2006/relationships/chartsheet" Target="chartsheets/sheet13.xml"/><Relationship Id="rId25" Type="http://schemas.openxmlformats.org/officeDocument/2006/relationships/chartsheet" Target="chartsheets/sheet14.xml"/><Relationship Id="rId26" Type="http://schemas.openxmlformats.org/officeDocument/2006/relationships/chartsheet" Target="chartsheets/sheet15.xml"/><Relationship Id="rId27" Type="http://schemas.openxmlformats.org/officeDocument/2006/relationships/chartsheet" Target="chartsheets/sheet16.xml"/><Relationship Id="rId28" Type="http://schemas.openxmlformats.org/officeDocument/2006/relationships/chartsheet" Target="chartsheets/sheet17.xml"/><Relationship Id="rId29" Type="http://schemas.openxmlformats.org/officeDocument/2006/relationships/chartsheet" Target="chartsheets/sheet18.xml"/><Relationship Id="rId73" Type="http://schemas.openxmlformats.org/officeDocument/2006/relationships/worksheet" Target="worksheets/sheet21.xml"/><Relationship Id="rId74" Type="http://schemas.openxmlformats.org/officeDocument/2006/relationships/worksheet" Target="worksheets/sheet22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Relationship Id="rId78" Type="http://schemas.openxmlformats.org/officeDocument/2006/relationships/calcChain" Target="calcChain.xml"/><Relationship Id="rId60" Type="http://schemas.openxmlformats.org/officeDocument/2006/relationships/chartsheet" Target="chartsheets/sheet49.xml"/><Relationship Id="rId61" Type="http://schemas.openxmlformats.org/officeDocument/2006/relationships/chartsheet" Target="chartsheets/sheet50.xml"/><Relationship Id="rId62" Type="http://schemas.openxmlformats.org/officeDocument/2006/relationships/chartsheet" Target="chartsheets/sheet5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34997.7828504315</c:v>
                </c:pt>
                <c:pt idx="1">
                  <c:v>39393.13887177261</c:v>
                </c:pt>
                <c:pt idx="2">
                  <c:v>39325.15353882217</c:v>
                </c:pt>
                <c:pt idx="3">
                  <c:v>38614.29855013648</c:v>
                </c:pt>
                <c:pt idx="4">
                  <c:v>38773.44927413717</c:v>
                </c:pt>
                <c:pt idx="5">
                  <c:v>31355.34087991492</c:v>
                </c:pt>
                <c:pt idx="6">
                  <c:v>54912.28831602565</c:v>
                </c:pt>
                <c:pt idx="7">
                  <c:v>30732.14479391676</c:v>
                </c:pt>
                <c:pt idx="8">
                  <c:v>34997.7828504315</c:v>
                </c:pt>
                <c:pt idx="9">
                  <c:v>34997.7828504315</c:v>
                </c:pt>
                <c:pt idx="10">
                  <c:v>32069.00560928496</c:v>
                </c:pt>
                <c:pt idx="11">
                  <c:v>33232.17916284176</c:v>
                </c:pt>
                <c:pt idx="12">
                  <c:v>23053.41421033254</c:v>
                </c:pt>
                <c:pt idx="13">
                  <c:v>18030.77783557915</c:v>
                </c:pt>
                <c:pt idx="14">
                  <c:v>35791.07255108309</c:v>
                </c:pt>
                <c:pt idx="15">
                  <c:v>25788.21519403116</c:v>
                </c:pt>
                <c:pt idx="16">
                  <c:v>24362.73055135583</c:v>
                </c:pt>
                <c:pt idx="17">
                  <c:v>20760.96094955294</c:v>
                </c:pt>
                <c:pt idx="18">
                  <c:v>18434.56012223174</c:v>
                </c:pt>
                <c:pt idx="19">
                  <c:v>20230.76878489183</c:v>
                </c:pt>
                <c:pt idx="20">
                  <c:v>17012.08780708546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607848"/>
        <c:axId val="-2057610552"/>
      </c:barChart>
      <c:catAx>
        <c:axId val="-205760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610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6105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6078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4395.356021341118</c:v>
                </c:pt>
                <c:pt idx="1">
                  <c:v>4327.370688390678</c:v>
                </c:pt>
                <c:pt idx="2">
                  <c:v>3616.515699704985</c:v>
                </c:pt>
                <c:pt idx="3">
                  <c:v>-710.8549886856927</c:v>
                </c:pt>
                <c:pt idx="4">
                  <c:v>3775.666423705683</c:v>
                </c:pt>
                <c:pt idx="5">
                  <c:v>-159.1507240006977</c:v>
                </c:pt>
                <c:pt idx="6">
                  <c:v>-3642.441970516578</c:v>
                </c:pt>
                <c:pt idx="7">
                  <c:v>4978.62636639854</c:v>
                </c:pt>
                <c:pt idx="8">
                  <c:v>-4265.638056514737</c:v>
                </c:pt>
                <c:pt idx="9">
                  <c:v>0.0</c:v>
                </c:pt>
                <c:pt idx="10">
                  <c:v>0.0</c:v>
                </c:pt>
                <c:pt idx="11">
                  <c:v>-2928.777241146534</c:v>
                </c:pt>
                <c:pt idx="12">
                  <c:v>-1765.603687589733</c:v>
                </c:pt>
                <c:pt idx="13">
                  <c:v>-5972.184320049476</c:v>
                </c:pt>
                <c:pt idx="14">
                  <c:v>4440.073678875984</c:v>
                </c:pt>
                <c:pt idx="15">
                  <c:v>-5027.254244478226</c:v>
                </c:pt>
                <c:pt idx="16">
                  <c:v>-4618.854088100801</c:v>
                </c:pt>
                <c:pt idx="17">
                  <c:v>-3218.680977806373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553800"/>
        <c:axId val="-2058616136"/>
      </c:barChart>
      <c:catAx>
        <c:axId val="-20585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616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616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5538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11996.08710167816</c:v>
                </c:pt>
                <c:pt idx="1">
                  <c:v>12572.14291510828</c:v>
                </c:pt>
                <c:pt idx="2">
                  <c:v>12988.80161511552</c:v>
                </c:pt>
                <c:pt idx="3">
                  <c:v>13356.23489611412</c:v>
                </c:pt>
                <c:pt idx="4">
                  <c:v>13356.23489611412</c:v>
                </c:pt>
                <c:pt idx="5">
                  <c:v>11996.07787695876</c:v>
                </c:pt>
                <c:pt idx="6">
                  <c:v>12776.50310347295</c:v>
                </c:pt>
                <c:pt idx="7">
                  <c:v>11996.0871015624</c:v>
                </c:pt>
                <c:pt idx="8">
                  <c:v>11996.08710167816</c:v>
                </c:pt>
                <c:pt idx="9">
                  <c:v>11996.08710167816</c:v>
                </c:pt>
                <c:pt idx="10">
                  <c:v>11996.0871016781</c:v>
                </c:pt>
                <c:pt idx="11">
                  <c:v>11996.08710167817</c:v>
                </c:pt>
                <c:pt idx="12">
                  <c:v>10438.48225727353</c:v>
                </c:pt>
                <c:pt idx="13">
                  <c:v>11450.74992949364</c:v>
                </c:pt>
                <c:pt idx="14">
                  <c:v>11261.82983311761</c:v>
                </c:pt>
                <c:pt idx="15">
                  <c:v>10902.65061078212</c:v>
                </c:pt>
                <c:pt idx="16">
                  <c:v>9588.252809248972</c:v>
                </c:pt>
                <c:pt idx="17">
                  <c:v>8466.79771778599</c:v>
                </c:pt>
                <c:pt idx="18">
                  <c:v>9126.96582052448</c:v>
                </c:pt>
                <c:pt idx="19">
                  <c:v>7932.8215101565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516888"/>
        <c:axId val="-2012522136"/>
      </c:barChart>
      <c:catAx>
        <c:axId val="-201251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52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52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516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576.0558134301282</c:v>
                </c:pt>
                <c:pt idx="1">
                  <c:v>992.7145134373604</c:v>
                </c:pt>
                <c:pt idx="2">
                  <c:v>1360.147794435967</c:v>
                </c:pt>
                <c:pt idx="3">
                  <c:v>367.4332809986063</c:v>
                </c:pt>
                <c:pt idx="4">
                  <c:v>1360.147794435967</c:v>
                </c:pt>
                <c:pt idx="5">
                  <c:v>0.0</c:v>
                </c:pt>
                <c:pt idx="6">
                  <c:v>-0.00922471939702518</c:v>
                </c:pt>
                <c:pt idx="7">
                  <c:v>780.4160017947943</c:v>
                </c:pt>
                <c:pt idx="8">
                  <c:v>-1.15758666652255E-7</c:v>
                </c:pt>
                <c:pt idx="9">
                  <c:v>0.0</c:v>
                </c:pt>
                <c:pt idx="10">
                  <c:v>0.0</c:v>
                </c:pt>
                <c:pt idx="11">
                  <c:v>-5.63886715099215E-11</c:v>
                </c:pt>
                <c:pt idx="12">
                  <c:v>1.45519152283668E-11</c:v>
                </c:pt>
                <c:pt idx="13">
                  <c:v>-1557.604844404626</c:v>
                </c:pt>
                <c:pt idx="14">
                  <c:v>1012.267672220109</c:v>
                </c:pt>
                <c:pt idx="15">
                  <c:v>-1673.577023868636</c:v>
                </c:pt>
                <c:pt idx="16">
                  <c:v>-1971.68453948754</c:v>
                </c:pt>
                <c:pt idx="17">
                  <c:v>-1194.144310367979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169672"/>
        <c:axId val="-2032177304"/>
      </c:barChart>
      <c:catAx>
        <c:axId val="-2032169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177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1773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169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24135.69092147077</c:v>
                </c:pt>
                <c:pt idx="1">
                  <c:v>28531.04694281022</c:v>
                </c:pt>
                <c:pt idx="2">
                  <c:v>28463.06160985974</c:v>
                </c:pt>
                <c:pt idx="3">
                  <c:v>27752.206621175</c:v>
                </c:pt>
                <c:pt idx="4">
                  <c:v>27911.35734517517</c:v>
                </c:pt>
                <c:pt idx="5">
                  <c:v>20493.24895095438</c:v>
                </c:pt>
                <c:pt idx="6">
                  <c:v>44050.19638706213</c:v>
                </c:pt>
                <c:pt idx="7">
                  <c:v>19870.05286495661</c:v>
                </c:pt>
                <c:pt idx="8">
                  <c:v>24135.69092147077</c:v>
                </c:pt>
                <c:pt idx="9">
                  <c:v>24135.69092147077</c:v>
                </c:pt>
                <c:pt idx="10">
                  <c:v>21206.91368032478</c:v>
                </c:pt>
                <c:pt idx="11">
                  <c:v>22370.08723388141</c:v>
                </c:pt>
                <c:pt idx="12">
                  <c:v>20423.77747861423</c:v>
                </c:pt>
                <c:pt idx="13">
                  <c:v>16000.00425294474</c:v>
                </c:pt>
                <c:pt idx="14">
                  <c:v>31725.21195239374</c:v>
                </c:pt>
                <c:pt idx="15">
                  <c:v>22648.5972546627</c:v>
                </c:pt>
                <c:pt idx="16">
                  <c:v>21484.75935539388</c:v>
                </c:pt>
                <c:pt idx="17">
                  <c:v>18569.46474665772</c:v>
                </c:pt>
                <c:pt idx="18">
                  <c:v>16229.63806833413</c:v>
                </c:pt>
                <c:pt idx="19">
                  <c:v>17716.79772540594</c:v>
                </c:pt>
                <c:pt idx="20">
                  <c:v>15068.84400762672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607656"/>
        <c:axId val="-2012609096"/>
      </c:barChart>
      <c:catAx>
        <c:axId val="-2012607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609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6090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607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4395.356021339448</c:v>
                </c:pt>
                <c:pt idx="1">
                  <c:v>4327.370688388972</c:v>
                </c:pt>
                <c:pt idx="2">
                  <c:v>3616.515699704221</c:v>
                </c:pt>
                <c:pt idx="3">
                  <c:v>-710.8549886847504</c:v>
                </c:pt>
                <c:pt idx="4">
                  <c:v>3775.666423704399</c:v>
                </c:pt>
                <c:pt idx="5">
                  <c:v>-159.1507240001774</c:v>
                </c:pt>
                <c:pt idx="6">
                  <c:v>-3642.441970516385</c:v>
                </c:pt>
                <c:pt idx="7">
                  <c:v>4978.62636639784</c:v>
                </c:pt>
                <c:pt idx="8">
                  <c:v>-4265.638056514163</c:v>
                </c:pt>
                <c:pt idx="9">
                  <c:v>0.0</c:v>
                </c:pt>
                <c:pt idx="10">
                  <c:v>0.0</c:v>
                </c:pt>
                <c:pt idx="11">
                  <c:v>-2928.777241145992</c:v>
                </c:pt>
                <c:pt idx="12">
                  <c:v>-1765.603687589362</c:v>
                </c:pt>
                <c:pt idx="13">
                  <c:v>-1855.956721428272</c:v>
                </c:pt>
                <c:pt idx="14">
                  <c:v>3931.30192486225</c:v>
                </c:pt>
                <c:pt idx="15">
                  <c:v>-4079.132508004972</c:v>
                </c:pt>
                <c:pt idx="16">
                  <c:v>-4194.139410280099</c:v>
                </c:pt>
                <c:pt idx="17">
                  <c:v>-2647.953717779226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759288"/>
        <c:axId val="-2012769736"/>
      </c:barChart>
      <c:catAx>
        <c:axId val="-20127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769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7697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759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10862.09192895926</c:v>
                </c:pt>
                <c:pt idx="1">
                  <c:v>10862.09192895926</c:v>
                </c:pt>
                <c:pt idx="2">
                  <c:v>10862.09192895926</c:v>
                </c:pt>
                <c:pt idx="3">
                  <c:v>10862.09192895926</c:v>
                </c:pt>
                <c:pt idx="4">
                  <c:v>10862.09192895926</c:v>
                </c:pt>
                <c:pt idx="5">
                  <c:v>10862.09192895926</c:v>
                </c:pt>
                <c:pt idx="6">
                  <c:v>10862.09192895926</c:v>
                </c:pt>
                <c:pt idx="7">
                  <c:v>10862.09192895926</c:v>
                </c:pt>
                <c:pt idx="8">
                  <c:v>10862.09192895926</c:v>
                </c:pt>
                <c:pt idx="9">
                  <c:v>10862.09192895926</c:v>
                </c:pt>
                <c:pt idx="10">
                  <c:v>10862.09192895926</c:v>
                </c:pt>
                <c:pt idx="11">
                  <c:v>10862.09192895926</c:v>
                </c:pt>
                <c:pt idx="12">
                  <c:v>2629.63673171841</c:v>
                </c:pt>
                <c:pt idx="13">
                  <c:v>2030.773582634463</c:v>
                </c:pt>
                <c:pt idx="14">
                  <c:v>4065.860598689298</c:v>
                </c:pt>
                <c:pt idx="15">
                  <c:v>3139.617939368432</c:v>
                </c:pt>
                <c:pt idx="16">
                  <c:v>2877.97119596203</c:v>
                </c:pt>
                <c:pt idx="17">
                  <c:v>2191.496202895166</c:v>
                </c:pt>
                <c:pt idx="18">
                  <c:v>2204.922053897593</c:v>
                </c:pt>
                <c:pt idx="19">
                  <c:v>2513.971059485838</c:v>
                </c:pt>
                <c:pt idx="20">
                  <c:v>1943.243799458695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674584"/>
        <c:axId val="-2057671416"/>
      </c:barChart>
      <c:catAx>
        <c:axId val="-205767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671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6714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674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-8232.455197240846</c:v>
                </c:pt>
                <c:pt idx="14">
                  <c:v>2035.087016054834</c:v>
                </c:pt>
                <c:pt idx="15">
                  <c:v>-948.121736473266</c:v>
                </c:pt>
                <c:pt idx="16">
                  <c:v>-424.7146778208171</c:v>
                </c:pt>
                <c:pt idx="17">
                  <c:v>-570.7272600271431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941880"/>
        <c:axId val="-2012945560"/>
      </c:barChart>
      <c:catAx>
        <c:axId val="-2012941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945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945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9418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6223352"/>
        <c:axId val="2076226520"/>
      </c:barChart>
      <c:catAx>
        <c:axId val="207622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6226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76226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6223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3066104"/>
        <c:axId val="-2013073656"/>
      </c:barChart>
      <c:catAx>
        <c:axId val="-201306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3073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30736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3066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78253.75277345321</c:v>
                </c:pt>
                <c:pt idx="1">
                  <c:v>97212.3302957055</c:v>
                </c:pt>
                <c:pt idx="2">
                  <c:v>97265.84004212471</c:v>
                </c:pt>
                <c:pt idx="3">
                  <c:v>99785.5687004851</c:v>
                </c:pt>
                <c:pt idx="4">
                  <c:v>100804.516876295</c:v>
                </c:pt>
                <c:pt idx="5">
                  <c:v>66534.720928327</c:v>
                </c:pt>
                <c:pt idx="6">
                  <c:v>162125.7050020839</c:v>
                </c:pt>
                <c:pt idx="7">
                  <c:v>63958.26569725733</c:v>
                </c:pt>
                <c:pt idx="8">
                  <c:v>78253.75277345321</c:v>
                </c:pt>
                <c:pt idx="9">
                  <c:v>78253.75277345321</c:v>
                </c:pt>
                <c:pt idx="10">
                  <c:v>68233.22863214887</c:v>
                </c:pt>
                <c:pt idx="11">
                  <c:v>72183.91206416056</c:v>
                </c:pt>
                <c:pt idx="12">
                  <c:v>65587.86620766509</c:v>
                </c:pt>
                <c:pt idx="13">
                  <c:v>50355.8594111448</c:v>
                </c:pt>
                <c:pt idx="14">
                  <c:v>112795.0776935307</c:v>
                </c:pt>
                <c:pt idx="15">
                  <c:v>66212.42124666768</c:v>
                </c:pt>
                <c:pt idx="16">
                  <c:v>65895.5840496327</c:v>
                </c:pt>
                <c:pt idx="17">
                  <c:v>65025.29473649042</c:v>
                </c:pt>
                <c:pt idx="18">
                  <c:v>47069.62367371374</c:v>
                </c:pt>
                <c:pt idx="19">
                  <c:v>47473.49039409654</c:v>
                </c:pt>
                <c:pt idx="20">
                  <c:v>46710.39046719077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3184424"/>
        <c:axId val="-2013185800"/>
      </c:barChart>
      <c:catAx>
        <c:axId val="-201318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3185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31858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3184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33059.13159618439</c:v>
                </c:pt>
                <c:pt idx="1">
                  <c:v>37373.12973937522</c:v>
                </c:pt>
                <c:pt idx="2">
                  <c:v>40096.66450346692</c:v>
                </c:pt>
                <c:pt idx="3">
                  <c:v>43597.94490431526</c:v>
                </c:pt>
                <c:pt idx="4">
                  <c:v>43597.94490431526</c:v>
                </c:pt>
                <c:pt idx="5">
                  <c:v>33059.09819555203</c:v>
                </c:pt>
                <c:pt idx="6">
                  <c:v>38692.08018657812</c:v>
                </c:pt>
                <c:pt idx="7">
                  <c:v>39122.29538524407</c:v>
                </c:pt>
                <c:pt idx="8">
                  <c:v>33059.13159618439</c:v>
                </c:pt>
                <c:pt idx="9">
                  <c:v>33059.13159618439</c:v>
                </c:pt>
                <c:pt idx="10">
                  <c:v>33059.13159618417</c:v>
                </c:pt>
                <c:pt idx="11">
                  <c:v>33059.13159618445</c:v>
                </c:pt>
                <c:pt idx="12">
                  <c:v>27656.3849759671</c:v>
                </c:pt>
                <c:pt idx="13">
                  <c:v>31194.48970923463</c:v>
                </c:pt>
                <c:pt idx="14">
                  <c:v>27731.13806410482</c:v>
                </c:pt>
                <c:pt idx="15">
                  <c:v>27698.35064659975</c:v>
                </c:pt>
                <c:pt idx="16">
                  <c:v>27564.79756733809</c:v>
                </c:pt>
                <c:pt idx="17">
                  <c:v>19688.516857994</c:v>
                </c:pt>
                <c:pt idx="18">
                  <c:v>19820.56369712435</c:v>
                </c:pt>
                <c:pt idx="19">
                  <c:v>19570.14779249464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314552"/>
        <c:axId val="-2032319144"/>
      </c:barChart>
      <c:catAx>
        <c:axId val="-203231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319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319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314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4313.998143190831</c:v>
                </c:pt>
                <c:pt idx="1">
                  <c:v>7037.532907282533</c:v>
                </c:pt>
                <c:pt idx="2">
                  <c:v>10538.81330813087</c:v>
                </c:pt>
                <c:pt idx="3">
                  <c:v>3501.280400848336</c:v>
                </c:pt>
                <c:pt idx="4">
                  <c:v>10538.81330813087</c:v>
                </c:pt>
                <c:pt idx="5">
                  <c:v>0.0</c:v>
                </c:pt>
                <c:pt idx="6">
                  <c:v>-0.0334006323610083</c:v>
                </c:pt>
                <c:pt idx="7">
                  <c:v>5632.948590393731</c:v>
                </c:pt>
                <c:pt idx="8">
                  <c:v>6063.163789059683</c:v>
                </c:pt>
                <c:pt idx="9">
                  <c:v>0.0</c:v>
                </c:pt>
                <c:pt idx="10">
                  <c:v>0.0</c:v>
                </c:pt>
                <c:pt idx="11">
                  <c:v>-2.11002770811319E-10</c:v>
                </c:pt>
                <c:pt idx="12">
                  <c:v>6.54836185276508E-11</c:v>
                </c:pt>
                <c:pt idx="13">
                  <c:v>-5402.746620217283</c:v>
                </c:pt>
                <c:pt idx="14">
                  <c:v>3538.104733267526</c:v>
                </c:pt>
                <c:pt idx="15">
                  <c:v>-166.3404967667338</c:v>
                </c:pt>
                <c:pt idx="16">
                  <c:v>-7967.868117973103</c:v>
                </c:pt>
                <c:pt idx="17">
                  <c:v>-250.4159046297027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426280"/>
        <c:axId val="-2032431576"/>
      </c:barChart>
      <c:catAx>
        <c:axId val="-203242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431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4315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426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55131.30612495067</c:v>
                </c:pt>
                <c:pt idx="1">
                  <c:v>55031.00088075807</c:v>
                </c:pt>
                <c:pt idx="2">
                  <c:v>61652.67190204716</c:v>
                </c:pt>
                <c:pt idx="3">
                  <c:v>52152.28855988808</c:v>
                </c:pt>
                <c:pt idx="4">
                  <c:v>52916.04984461197</c:v>
                </c:pt>
                <c:pt idx="5">
                  <c:v>48304.76503215442</c:v>
                </c:pt>
                <c:pt idx="6">
                  <c:v>134680.2468864008</c:v>
                </c:pt>
                <c:pt idx="7">
                  <c:v>41821.5299690996</c:v>
                </c:pt>
                <c:pt idx="8">
                  <c:v>55131.30612495067</c:v>
                </c:pt>
                <c:pt idx="9">
                  <c:v>55131.30612495067</c:v>
                </c:pt>
                <c:pt idx="10">
                  <c:v>46862.8567739456</c:v>
                </c:pt>
                <c:pt idx="11">
                  <c:v>49858.8341130592</c:v>
                </c:pt>
                <c:pt idx="12">
                  <c:v>47355.50127284247</c:v>
                </c:pt>
                <c:pt idx="13">
                  <c:v>36365.26991434349</c:v>
                </c:pt>
                <c:pt idx="14">
                  <c:v>81315.6422313972</c:v>
                </c:pt>
                <c:pt idx="15">
                  <c:v>47982.78133943553</c:v>
                </c:pt>
                <c:pt idx="16">
                  <c:v>47663.32054806159</c:v>
                </c:pt>
                <c:pt idx="17">
                  <c:v>46792.8939135959</c:v>
                </c:pt>
                <c:pt idx="18">
                  <c:v>47069.62367371374</c:v>
                </c:pt>
                <c:pt idx="19">
                  <c:v>47473.49039409654</c:v>
                </c:pt>
                <c:pt idx="20">
                  <c:v>46710.39046719077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568200"/>
        <c:axId val="-2032573800"/>
      </c:barChart>
      <c:catAx>
        <c:axId val="-203256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573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5738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5682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-100.3052441926047</c:v>
                </c:pt>
                <c:pt idx="1">
                  <c:v>6521.365777096486</c:v>
                </c:pt>
                <c:pt idx="2">
                  <c:v>-2979.017565062582</c:v>
                </c:pt>
                <c:pt idx="3">
                  <c:v>-9500.383342159067</c:v>
                </c:pt>
                <c:pt idx="4">
                  <c:v>-2215.256280338697</c:v>
                </c:pt>
                <c:pt idx="5">
                  <c:v>-763.7612847238852</c:v>
                </c:pt>
                <c:pt idx="6">
                  <c:v>-1706.635273199063</c:v>
                </c:pt>
                <c:pt idx="7">
                  <c:v>19887.23519036254</c:v>
                </c:pt>
                <c:pt idx="8">
                  <c:v>-13309.77615585107</c:v>
                </c:pt>
                <c:pt idx="9">
                  <c:v>0.0</c:v>
                </c:pt>
                <c:pt idx="10">
                  <c:v>0.0</c:v>
                </c:pt>
                <c:pt idx="11">
                  <c:v>-8268.449351005067</c:v>
                </c:pt>
                <c:pt idx="12">
                  <c:v>-5272.47201189147</c:v>
                </c:pt>
                <c:pt idx="13">
                  <c:v>-7775.804852108202</c:v>
                </c:pt>
                <c:pt idx="14">
                  <c:v>11237.59307926343</c:v>
                </c:pt>
                <c:pt idx="15">
                  <c:v>-1189.887425839632</c:v>
                </c:pt>
                <c:pt idx="16">
                  <c:v>-285.8775991287257</c:v>
                </c:pt>
                <c:pt idx="17">
                  <c:v>-763.099926905772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230472"/>
        <c:axId val="-2070517656"/>
      </c:barChart>
      <c:catAx>
        <c:axId val="-2070230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517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5176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230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23463.69408669614</c:v>
                </c:pt>
                <c:pt idx="1">
                  <c:v>23145.34508751796</c:v>
                </c:pt>
                <c:pt idx="2">
                  <c:v>31528.63454002377</c:v>
                </c:pt>
                <c:pt idx="3">
                  <c:v>34692.60154282556</c:v>
                </c:pt>
                <c:pt idx="4">
                  <c:v>34808.52834333202</c:v>
                </c:pt>
                <c:pt idx="5">
                  <c:v>23463.64573534825</c:v>
                </c:pt>
                <c:pt idx="6">
                  <c:v>32409.63769977677</c:v>
                </c:pt>
                <c:pt idx="7">
                  <c:v>23463.69408618572</c:v>
                </c:pt>
                <c:pt idx="8">
                  <c:v>23463.69408669614</c:v>
                </c:pt>
                <c:pt idx="9">
                  <c:v>23463.69408669614</c:v>
                </c:pt>
                <c:pt idx="10">
                  <c:v>23463.69408669601</c:v>
                </c:pt>
                <c:pt idx="11">
                  <c:v>23463.69408669653</c:v>
                </c:pt>
                <c:pt idx="12">
                  <c:v>19795.77887115617</c:v>
                </c:pt>
                <c:pt idx="13">
                  <c:v>22227.94896259771</c:v>
                </c:pt>
                <c:pt idx="14">
                  <c:v>20012.46101380371</c:v>
                </c:pt>
                <c:pt idx="15">
                  <c:v>19901.78821468385</c:v>
                </c:pt>
                <c:pt idx="16">
                  <c:v>19599.0613228048</c:v>
                </c:pt>
                <c:pt idx="17">
                  <c:v>19688.516857994</c:v>
                </c:pt>
                <c:pt idx="18">
                  <c:v>19820.56369712435</c:v>
                </c:pt>
                <c:pt idx="19">
                  <c:v>19570.14779249464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828360"/>
        <c:axId val="-2057825112"/>
      </c:barChart>
      <c:catAx>
        <c:axId val="-2057828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825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8251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828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23122.4466485027</c:v>
                </c:pt>
                <c:pt idx="1">
                  <c:v>42181.3294149475</c:v>
                </c:pt>
                <c:pt idx="2">
                  <c:v>35613.1681400775</c:v>
                </c:pt>
                <c:pt idx="3">
                  <c:v>47633.28014059737</c:v>
                </c:pt>
                <c:pt idx="4">
                  <c:v>47888.46703168315</c:v>
                </c:pt>
                <c:pt idx="5">
                  <c:v>18229.95589617262</c:v>
                </c:pt>
                <c:pt idx="6">
                  <c:v>27445.45811568273</c:v>
                </c:pt>
                <c:pt idx="7">
                  <c:v>22136.73572815779</c:v>
                </c:pt>
                <c:pt idx="8">
                  <c:v>23122.4466485027</c:v>
                </c:pt>
                <c:pt idx="9">
                  <c:v>23122.4466485027</c:v>
                </c:pt>
                <c:pt idx="10">
                  <c:v>21370.37185820317</c:v>
                </c:pt>
                <c:pt idx="11">
                  <c:v>22325.07795110127</c:v>
                </c:pt>
                <c:pt idx="12">
                  <c:v>18232.36493482251</c:v>
                </c:pt>
                <c:pt idx="13">
                  <c:v>13990.58949680132</c:v>
                </c:pt>
                <c:pt idx="14">
                  <c:v>31479.43546213345</c:v>
                </c:pt>
                <c:pt idx="15">
                  <c:v>18229.63990723228</c:v>
                </c:pt>
                <c:pt idx="16">
                  <c:v>18232.26350157115</c:v>
                </c:pt>
                <c:pt idx="17">
                  <c:v>18232.4008228944</c:v>
                </c:pt>
                <c:pt idx="18">
                  <c:v>2.59795910140817E-12</c:v>
                </c:pt>
                <c:pt idx="19">
                  <c:v>1.13444980816742E-12</c:v>
                </c:pt>
                <c:pt idx="20">
                  <c:v>4.39809499295864E-12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661656"/>
        <c:axId val="-2032670120"/>
      </c:barChart>
      <c:catAx>
        <c:axId val="-203266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670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6701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661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19058.88276644481</c:v>
                </c:pt>
                <c:pt idx="1">
                  <c:v>12490.7214915748</c:v>
                </c:pt>
                <c:pt idx="2">
                  <c:v>24510.83349209467</c:v>
                </c:pt>
                <c:pt idx="3">
                  <c:v>12020.11200051987</c:v>
                </c:pt>
                <c:pt idx="4">
                  <c:v>24766.02038318046</c:v>
                </c:pt>
                <c:pt idx="5">
                  <c:v>-255.1868910857884</c:v>
                </c:pt>
                <c:pt idx="6">
                  <c:v>-4892.490752330072</c:v>
                </c:pt>
                <c:pt idx="7">
                  <c:v>4323.011467180033</c:v>
                </c:pt>
                <c:pt idx="8">
                  <c:v>-985.7109203449072</c:v>
                </c:pt>
                <c:pt idx="9">
                  <c:v>0.0</c:v>
                </c:pt>
                <c:pt idx="10">
                  <c:v>0.0</c:v>
                </c:pt>
                <c:pt idx="11">
                  <c:v>-1752.074790299524</c:v>
                </c:pt>
                <c:pt idx="12">
                  <c:v>-797.3686974014236</c:v>
                </c:pt>
                <c:pt idx="13">
                  <c:v>-4890.081713680185</c:v>
                </c:pt>
                <c:pt idx="14">
                  <c:v>17488.84596533213</c:v>
                </c:pt>
                <c:pt idx="15">
                  <c:v>2.76091566211835</c:v>
                </c:pt>
                <c:pt idx="16">
                  <c:v>-18232.3649348225</c:v>
                </c:pt>
                <c:pt idx="17">
                  <c:v>3.26364518479122E-12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763960"/>
        <c:axId val="-2032771544"/>
      </c:barChart>
      <c:catAx>
        <c:axId val="-203276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771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7715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763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10596.29529817346</c:v>
                </c:pt>
                <c:pt idx="1">
                  <c:v>16645.11384839078</c:v>
                </c:pt>
                <c:pt idx="2">
                  <c:v>22755.86725017477</c:v>
                </c:pt>
                <c:pt idx="3">
                  <c:v>27596.70048440273</c:v>
                </c:pt>
                <c:pt idx="4">
                  <c:v>27596.70048440273</c:v>
                </c:pt>
                <c:pt idx="5">
                  <c:v>10596.86771524745</c:v>
                </c:pt>
                <c:pt idx="6">
                  <c:v>8908.310945704601</c:v>
                </c:pt>
                <c:pt idx="7">
                  <c:v>22715.83717911654</c:v>
                </c:pt>
                <c:pt idx="8">
                  <c:v>10596.29529817346</c:v>
                </c:pt>
                <c:pt idx="9">
                  <c:v>10596.29529817346</c:v>
                </c:pt>
                <c:pt idx="10">
                  <c:v>11373.71790076788</c:v>
                </c:pt>
                <c:pt idx="11">
                  <c:v>10596.29529817362</c:v>
                </c:pt>
                <c:pt idx="12">
                  <c:v>7908.9775784558</c:v>
                </c:pt>
                <c:pt idx="13">
                  <c:v>9048.211895428791</c:v>
                </c:pt>
                <c:pt idx="14">
                  <c:v>7785.237435416895</c:v>
                </c:pt>
                <c:pt idx="15">
                  <c:v>7850.181341861824</c:v>
                </c:pt>
                <c:pt idx="16">
                  <c:v>8006.535783071218</c:v>
                </c:pt>
                <c:pt idx="17">
                  <c:v>5.45696821063757E-12</c:v>
                </c:pt>
                <c:pt idx="18">
                  <c:v>3.63797880709171E-12</c:v>
                </c:pt>
                <c:pt idx="19">
                  <c:v>1.2732925824821E-11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9985112"/>
        <c:axId val="-2070001112"/>
      </c:barChart>
      <c:catAx>
        <c:axId val="-206998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001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0011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9985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6048.818550217322</c:v>
                </c:pt>
                <c:pt idx="1">
                  <c:v>12159.57195200131</c:v>
                </c:pt>
                <c:pt idx="2">
                  <c:v>17000.40518622927</c:v>
                </c:pt>
                <c:pt idx="3">
                  <c:v>4840.83323422796</c:v>
                </c:pt>
                <c:pt idx="4">
                  <c:v>17000.40518622927</c:v>
                </c:pt>
                <c:pt idx="5">
                  <c:v>0.0</c:v>
                </c:pt>
                <c:pt idx="6">
                  <c:v>0.572417073994075</c:v>
                </c:pt>
                <c:pt idx="7">
                  <c:v>-1687.984352468859</c:v>
                </c:pt>
                <c:pt idx="8">
                  <c:v>12119.54188094308</c:v>
                </c:pt>
                <c:pt idx="9">
                  <c:v>0.0</c:v>
                </c:pt>
                <c:pt idx="10">
                  <c:v>0.0</c:v>
                </c:pt>
                <c:pt idx="11">
                  <c:v>777.4226025944226</c:v>
                </c:pt>
                <c:pt idx="12">
                  <c:v>1.56433088704944E-10</c:v>
                </c:pt>
                <c:pt idx="13">
                  <c:v>-2687.31771971766</c:v>
                </c:pt>
                <c:pt idx="14">
                  <c:v>1139.234316972991</c:v>
                </c:pt>
                <c:pt idx="15">
                  <c:v>221.2983476543231</c:v>
                </c:pt>
                <c:pt idx="16">
                  <c:v>-7908.977578455794</c:v>
                </c:pt>
                <c:pt idx="17">
                  <c:v>9.09494701772928E-12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898408"/>
        <c:axId val="-2032900360"/>
      </c:barChart>
      <c:catAx>
        <c:axId val="-2032898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900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900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898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1.758644821673763</c:v>
                </c:pt>
                <c:pt idx="1">
                  <c:v>2.429257598919603</c:v>
                </c:pt>
                <c:pt idx="2">
                  <c:v>2.266986130550304</c:v>
                </c:pt>
                <c:pt idx="3">
                  <c:v>1.600173221148825</c:v>
                </c:pt>
                <c:pt idx="4">
                  <c:v>1.868765878534301</c:v>
                </c:pt>
                <c:pt idx="5">
                  <c:v>1.960334447716367</c:v>
                </c:pt>
                <c:pt idx="6">
                  <c:v>2.645964662267904</c:v>
                </c:pt>
                <c:pt idx="7">
                  <c:v>2.013941979826406</c:v>
                </c:pt>
                <c:pt idx="8">
                  <c:v>1.758644821673763</c:v>
                </c:pt>
                <c:pt idx="9">
                  <c:v>1.758644821673763</c:v>
                </c:pt>
                <c:pt idx="10">
                  <c:v>1.920859783874623</c:v>
                </c:pt>
                <c:pt idx="11">
                  <c:v>1.852526064227985</c:v>
                </c:pt>
                <c:pt idx="12">
                  <c:v>2.730972033102529</c:v>
                </c:pt>
                <c:pt idx="13">
                  <c:v>2.680144266053407</c:v>
                </c:pt>
                <c:pt idx="14">
                  <c:v>3.037886527140432</c:v>
                </c:pt>
                <c:pt idx="15">
                  <c:v>2.445799479829761</c:v>
                </c:pt>
                <c:pt idx="16">
                  <c:v>2.586639979489638</c:v>
                </c:pt>
                <c:pt idx="17">
                  <c:v>3.026536136081336</c:v>
                </c:pt>
                <c:pt idx="18">
                  <c:v>2.433727809198455</c:v>
                </c:pt>
                <c:pt idx="19">
                  <c:v>2.222333704302243</c:v>
                </c:pt>
                <c:pt idx="20">
                  <c:v>2.631490454045675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084360"/>
        <c:axId val="-2070093960"/>
      </c:barChart>
      <c:catAx>
        <c:axId val="-207008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09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09396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084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0.67061277724584</c:v>
                </c:pt>
                <c:pt idx="1">
                  <c:v>0.508341308876541</c:v>
                </c:pt>
                <c:pt idx="2">
                  <c:v>-0.158471600524938</c:v>
                </c:pt>
                <c:pt idx="3">
                  <c:v>-0.666812909401479</c:v>
                </c:pt>
                <c:pt idx="4">
                  <c:v>0.110121056860538</c:v>
                </c:pt>
                <c:pt idx="5">
                  <c:v>-0.268592657385476</c:v>
                </c:pt>
                <c:pt idx="6">
                  <c:v>0.201689626042603</c:v>
                </c:pt>
                <c:pt idx="7">
                  <c:v>0.887319840594141</c:v>
                </c:pt>
                <c:pt idx="8">
                  <c:v>0.255297158152643</c:v>
                </c:pt>
                <c:pt idx="9">
                  <c:v>0.0</c:v>
                </c:pt>
                <c:pt idx="10">
                  <c:v>0.0</c:v>
                </c:pt>
                <c:pt idx="11">
                  <c:v>0.16221496220086</c:v>
                </c:pt>
                <c:pt idx="12">
                  <c:v>0.0938812425542217</c:v>
                </c:pt>
                <c:pt idx="13">
                  <c:v>0.972327211428765</c:v>
                </c:pt>
                <c:pt idx="14">
                  <c:v>0.357742261087024</c:v>
                </c:pt>
                <c:pt idx="15">
                  <c:v>0.580736656251576</c:v>
                </c:pt>
                <c:pt idx="16">
                  <c:v>-0.297244223904074</c:v>
                </c:pt>
                <c:pt idx="17">
                  <c:v>0.409156749743432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195400"/>
        <c:axId val="-2070192232"/>
      </c:barChart>
      <c:catAx>
        <c:axId val="-207019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192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1922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1954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4.967513595139054</c:v>
                </c:pt>
                <c:pt idx="1">
                  <c:v>7.141219434778954</c:v>
                </c:pt>
                <c:pt idx="2">
                  <c:v>3.40945362259771</c:v>
                </c:pt>
                <c:pt idx="3">
                  <c:v>12.4219479926002</c:v>
                </c:pt>
                <c:pt idx="4">
                  <c:v>12.46140895310774</c:v>
                </c:pt>
                <c:pt idx="5">
                  <c:v>5.679212545526898</c:v>
                </c:pt>
                <c:pt idx="6">
                  <c:v>4.967539262776161</c:v>
                </c:pt>
                <c:pt idx="7">
                  <c:v>10.75701000984963</c:v>
                </c:pt>
                <c:pt idx="8">
                  <c:v>4.967513595139054</c:v>
                </c:pt>
                <c:pt idx="9">
                  <c:v>4.967513595139054</c:v>
                </c:pt>
                <c:pt idx="10">
                  <c:v>9.73101889385558</c:v>
                </c:pt>
                <c:pt idx="11">
                  <c:v>9.729583728927505</c:v>
                </c:pt>
                <c:pt idx="12">
                  <c:v>3.794013057640037</c:v>
                </c:pt>
                <c:pt idx="13">
                  <c:v>4.143428517165542</c:v>
                </c:pt>
                <c:pt idx="14">
                  <c:v>3.35234698310063</c:v>
                </c:pt>
                <c:pt idx="15">
                  <c:v>3.57247017775395</c:v>
                </c:pt>
                <c:pt idx="16">
                  <c:v>4.229170776360722</c:v>
                </c:pt>
                <c:pt idx="17">
                  <c:v>3.404209119998991</c:v>
                </c:pt>
                <c:pt idx="18">
                  <c:v>3.065092490365318</c:v>
                </c:pt>
                <c:pt idx="19">
                  <c:v>3.715441963300304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3003048"/>
        <c:axId val="-2032999784"/>
      </c:barChart>
      <c:catAx>
        <c:axId val="-2033003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999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99978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30030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2.173705839639901</c:v>
                </c:pt>
                <c:pt idx="1">
                  <c:v>-1.558059972541344</c:v>
                </c:pt>
                <c:pt idx="2">
                  <c:v>7.454434397461147</c:v>
                </c:pt>
                <c:pt idx="3">
                  <c:v>9.01249437000249</c:v>
                </c:pt>
                <c:pt idx="4">
                  <c:v>7.493895357968685</c:v>
                </c:pt>
                <c:pt idx="5">
                  <c:v>-0.0394609605075384</c:v>
                </c:pt>
                <c:pt idx="6">
                  <c:v>0.711698950387844</c:v>
                </c:pt>
                <c:pt idx="7">
                  <c:v>2.56676371073183E-5</c:v>
                </c:pt>
                <c:pt idx="8">
                  <c:v>5.789496414710572</c:v>
                </c:pt>
                <c:pt idx="9">
                  <c:v>0.0</c:v>
                </c:pt>
                <c:pt idx="10">
                  <c:v>0.0</c:v>
                </c:pt>
                <c:pt idx="11">
                  <c:v>4.763505298716526</c:v>
                </c:pt>
                <c:pt idx="12">
                  <c:v>4.762070133788451</c:v>
                </c:pt>
                <c:pt idx="13">
                  <c:v>-1.173500537499017</c:v>
                </c:pt>
                <c:pt idx="14">
                  <c:v>0.349415459525505</c:v>
                </c:pt>
                <c:pt idx="15">
                  <c:v>0.876823793260092</c:v>
                </c:pt>
                <c:pt idx="16">
                  <c:v>-0.389803937641047</c:v>
                </c:pt>
                <c:pt idx="17">
                  <c:v>0.650349472934985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316808"/>
        <c:axId val="-2070313640"/>
      </c:barChart>
      <c:catAx>
        <c:axId val="-207031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31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31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316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0.109832176852566</c:v>
                </c:pt>
                <c:pt idx="1">
                  <c:v>0.275055913891597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0.109832176852566</c:v>
                </c:pt>
                <c:pt idx="6">
                  <c:v>0.0247911353321139</c:v>
                </c:pt>
                <c:pt idx="7">
                  <c:v>0.0</c:v>
                </c:pt>
                <c:pt idx="8">
                  <c:v>0.109832176852566</c:v>
                </c:pt>
                <c:pt idx="9">
                  <c:v>0.109832176852566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384456"/>
        <c:axId val="-2070381192"/>
      </c:barChart>
      <c:catAx>
        <c:axId val="-2070384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381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381192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384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0.165223737039031</c:v>
                </c:pt>
                <c:pt idx="1">
                  <c:v>-0.109832176852566</c:v>
                </c:pt>
                <c:pt idx="2">
                  <c:v>-0.109832176852566</c:v>
                </c:pt>
                <c:pt idx="3">
                  <c:v>0.0</c:v>
                </c:pt>
                <c:pt idx="4">
                  <c:v>-0.109832176852566</c:v>
                </c:pt>
                <c:pt idx="5">
                  <c:v>0.0</c:v>
                </c:pt>
                <c:pt idx="6">
                  <c:v>-5.55111512312578E-16</c:v>
                </c:pt>
                <c:pt idx="7">
                  <c:v>-0.0850410415204523</c:v>
                </c:pt>
                <c:pt idx="8">
                  <c:v>-0.109832176852566</c:v>
                </c:pt>
                <c:pt idx="9">
                  <c:v>0.0</c:v>
                </c:pt>
                <c:pt idx="10">
                  <c:v>0.0</c:v>
                </c:pt>
                <c:pt idx="11">
                  <c:v>-0.109832176852566</c:v>
                </c:pt>
                <c:pt idx="12">
                  <c:v>-0.109832176852566</c:v>
                </c:pt>
                <c:pt idx="13">
                  <c:v>-0.109832176852566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932360"/>
        <c:axId val="-2057929192"/>
      </c:barChart>
      <c:catAx>
        <c:axId val="-205793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929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9291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932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24.09996971780118</c:v>
                </c:pt>
                <c:pt idx="1">
                  <c:v>24.10230504870633</c:v>
                </c:pt>
                <c:pt idx="2">
                  <c:v>24.24331389149263</c:v>
                </c:pt>
                <c:pt idx="3">
                  <c:v>20.69063817125622</c:v>
                </c:pt>
                <c:pt idx="4">
                  <c:v>20.75320413314294</c:v>
                </c:pt>
                <c:pt idx="5">
                  <c:v>26.2447718093217</c:v>
                </c:pt>
                <c:pt idx="6">
                  <c:v>25.44060364507546</c:v>
                </c:pt>
                <c:pt idx="7">
                  <c:v>23.1796820041751</c:v>
                </c:pt>
                <c:pt idx="8">
                  <c:v>24.09996971780118</c:v>
                </c:pt>
                <c:pt idx="9">
                  <c:v>24.09996971780118</c:v>
                </c:pt>
                <c:pt idx="10">
                  <c:v>23.21044475915678</c:v>
                </c:pt>
                <c:pt idx="11">
                  <c:v>23.37083550915487</c:v>
                </c:pt>
                <c:pt idx="12">
                  <c:v>20.53686106099616</c:v>
                </c:pt>
                <c:pt idx="13">
                  <c:v>24.98268510627251</c:v>
                </c:pt>
                <c:pt idx="14">
                  <c:v>24.95970593305561</c:v>
                </c:pt>
                <c:pt idx="15">
                  <c:v>13.67525377187158</c:v>
                </c:pt>
                <c:pt idx="16">
                  <c:v>17.12790932125352</c:v>
                </c:pt>
                <c:pt idx="17">
                  <c:v>27.32644362496411</c:v>
                </c:pt>
                <c:pt idx="18">
                  <c:v>20.54784873809261</c:v>
                </c:pt>
                <c:pt idx="19">
                  <c:v>13.68254848510799</c:v>
                </c:pt>
                <c:pt idx="20">
                  <c:v>27.33885005523832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042856"/>
        <c:axId val="-2058044568"/>
      </c:barChart>
      <c:catAx>
        <c:axId val="-2058042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044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044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042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0.00233533090514726</c:v>
                </c:pt>
                <c:pt idx="1">
                  <c:v>0.14334417369145</c:v>
                </c:pt>
                <c:pt idx="2">
                  <c:v>-3.409331546544962</c:v>
                </c:pt>
                <c:pt idx="3">
                  <c:v>-3.552675720236412</c:v>
                </c:pt>
                <c:pt idx="4">
                  <c:v>-3.346765584658243</c:v>
                </c:pt>
                <c:pt idx="5">
                  <c:v>-0.0625659618867189</c:v>
                </c:pt>
                <c:pt idx="6">
                  <c:v>2.144802091520521</c:v>
                </c:pt>
                <c:pt idx="7">
                  <c:v>1.34063392727428</c:v>
                </c:pt>
                <c:pt idx="8">
                  <c:v>-0.920287713626088</c:v>
                </c:pt>
                <c:pt idx="9">
                  <c:v>0.0</c:v>
                </c:pt>
                <c:pt idx="10">
                  <c:v>0.0</c:v>
                </c:pt>
                <c:pt idx="11">
                  <c:v>-0.889524958644401</c:v>
                </c:pt>
                <c:pt idx="12">
                  <c:v>-0.729134208646315</c:v>
                </c:pt>
                <c:pt idx="13">
                  <c:v>-3.563108656805017</c:v>
                </c:pt>
                <c:pt idx="14">
                  <c:v>-0.0229791732168998</c:v>
                </c:pt>
                <c:pt idx="15">
                  <c:v>13.65118985309252</c:v>
                </c:pt>
                <c:pt idx="16">
                  <c:v>0.0109876770964412</c:v>
                </c:pt>
                <c:pt idx="17">
                  <c:v>13.65630157013032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3114744"/>
        <c:axId val="-2033111576"/>
      </c:barChart>
      <c:catAx>
        <c:axId val="-203311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3111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31115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311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25.0032761000654</c:v>
                </c:pt>
                <c:pt idx="1">
                  <c:v>26.5572386567161</c:v>
                </c:pt>
                <c:pt idx="2">
                  <c:v>31.8436514103664</c:v>
                </c:pt>
                <c:pt idx="3">
                  <c:v>31.49644225703843</c:v>
                </c:pt>
                <c:pt idx="4">
                  <c:v>32.56352319502155</c:v>
                </c:pt>
                <c:pt idx="5">
                  <c:v>35.0020916545614</c:v>
                </c:pt>
                <c:pt idx="6">
                  <c:v>32.82027158956815</c:v>
                </c:pt>
                <c:pt idx="7">
                  <c:v>25.26554394091433</c:v>
                </c:pt>
                <c:pt idx="8">
                  <c:v>25.0032761000654</c:v>
                </c:pt>
                <c:pt idx="9">
                  <c:v>25.0032761000654</c:v>
                </c:pt>
                <c:pt idx="10">
                  <c:v>25.00350855904827</c:v>
                </c:pt>
                <c:pt idx="11">
                  <c:v>25.00327610006548</c:v>
                </c:pt>
                <c:pt idx="12">
                  <c:v>25.00133133832477</c:v>
                </c:pt>
                <c:pt idx="13">
                  <c:v>25.0013321884508</c:v>
                </c:pt>
                <c:pt idx="14">
                  <c:v>15.26682400170434</c:v>
                </c:pt>
                <c:pt idx="15">
                  <c:v>20.00266076969824</c:v>
                </c:pt>
                <c:pt idx="16">
                  <c:v>34.98563820374564</c:v>
                </c:pt>
                <c:pt idx="17">
                  <c:v>25.00260731690412</c:v>
                </c:pt>
                <c:pt idx="18">
                  <c:v>15.00306144563041</c:v>
                </c:pt>
                <c:pt idx="19">
                  <c:v>35.00030997177012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140424"/>
        <c:axId val="-2058144728"/>
      </c:barChart>
      <c:catAx>
        <c:axId val="-205814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144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1447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140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1.553962556650706</c:v>
                </c:pt>
                <c:pt idx="1">
                  <c:v>6.840375310301002</c:v>
                </c:pt>
                <c:pt idx="2">
                  <c:v>6.493166156973035</c:v>
                </c:pt>
                <c:pt idx="3">
                  <c:v>-0.347209153327967</c:v>
                </c:pt>
                <c:pt idx="4">
                  <c:v>7.560247094956157</c:v>
                </c:pt>
                <c:pt idx="5">
                  <c:v>-1.067080937983121</c:v>
                </c:pt>
                <c:pt idx="6">
                  <c:v>9.998815554496008</c:v>
                </c:pt>
                <c:pt idx="7">
                  <c:v>7.816995489502755</c:v>
                </c:pt>
                <c:pt idx="8">
                  <c:v>0.262267840848931</c:v>
                </c:pt>
                <c:pt idx="9">
                  <c:v>0.0</c:v>
                </c:pt>
                <c:pt idx="10">
                  <c:v>0.0</c:v>
                </c:pt>
                <c:pt idx="11">
                  <c:v>0.000232458982878825</c:v>
                </c:pt>
                <c:pt idx="12">
                  <c:v>8.17124146124115E-14</c:v>
                </c:pt>
                <c:pt idx="13">
                  <c:v>-0.0019447617406243</c:v>
                </c:pt>
                <c:pt idx="14">
                  <c:v>8.5012602468737E-7</c:v>
                </c:pt>
                <c:pt idx="15">
                  <c:v>19.71881420204129</c:v>
                </c:pt>
                <c:pt idx="16">
                  <c:v>0.00127597857934703</c:v>
                </c:pt>
                <c:pt idx="17">
                  <c:v>19.99724852613971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428904"/>
        <c:axId val="-2070425736"/>
      </c:barChart>
      <c:catAx>
        <c:axId val="-2070428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425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4257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428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8.724016023518718</c:v>
                </c:pt>
                <c:pt idx="1">
                  <c:v>8.723939021688352</c:v>
                </c:pt>
                <c:pt idx="2">
                  <c:v>7.757602449200651</c:v>
                </c:pt>
                <c:pt idx="3">
                  <c:v>-2.33219399500188</c:v>
                </c:pt>
                <c:pt idx="4">
                  <c:v>-2.474503150004111</c:v>
                </c:pt>
                <c:pt idx="5">
                  <c:v>8.724016023518718</c:v>
                </c:pt>
                <c:pt idx="6">
                  <c:v>8.724196034943675</c:v>
                </c:pt>
                <c:pt idx="7">
                  <c:v>8.724016023468445</c:v>
                </c:pt>
                <c:pt idx="8">
                  <c:v>8.724016023518718</c:v>
                </c:pt>
                <c:pt idx="9">
                  <c:v>8.724016023518718</c:v>
                </c:pt>
                <c:pt idx="10">
                  <c:v>8.724016023468445</c:v>
                </c:pt>
                <c:pt idx="11">
                  <c:v>8.724016023468445</c:v>
                </c:pt>
                <c:pt idx="12">
                  <c:v>8.95660863492501</c:v>
                </c:pt>
                <c:pt idx="13">
                  <c:v>8.956608638144587</c:v>
                </c:pt>
                <c:pt idx="14">
                  <c:v>8.832268671464824</c:v>
                </c:pt>
                <c:pt idx="15">
                  <c:v>8.902478415077512</c:v>
                </c:pt>
                <c:pt idx="16">
                  <c:v>9.035707467732575</c:v>
                </c:pt>
                <c:pt idx="17">
                  <c:v>8.951306781326863</c:v>
                </c:pt>
                <c:pt idx="18">
                  <c:v>8.83112157900593</c:v>
                </c:pt>
                <c:pt idx="19">
                  <c:v>9.03102371504205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0506104"/>
        <c:axId val="-2060502840"/>
      </c:barChart>
      <c:catAx>
        <c:axId val="-206050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502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05028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506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0.00917125295971249</c:v>
                </c:pt>
                <c:pt idx="1">
                  <c:v>0.0111664450566907</c:v>
                </c:pt>
                <c:pt idx="2">
                  <c:v>0.0100412813962138</c:v>
                </c:pt>
                <c:pt idx="3">
                  <c:v>0.0107603432357381</c:v>
                </c:pt>
                <c:pt idx="4">
                  <c:v>0.0109233132232813</c:v>
                </c:pt>
                <c:pt idx="5">
                  <c:v>0.00980040932512584</c:v>
                </c:pt>
                <c:pt idx="6">
                  <c:v>0.00861361131887488</c:v>
                </c:pt>
                <c:pt idx="7">
                  <c:v>0.00976936881026727</c:v>
                </c:pt>
                <c:pt idx="8">
                  <c:v>0.00917125295971249</c:v>
                </c:pt>
                <c:pt idx="9">
                  <c:v>0.00917125295971249</c:v>
                </c:pt>
                <c:pt idx="10">
                  <c:v>0.00938031742646477</c:v>
                </c:pt>
                <c:pt idx="11">
                  <c:v>0.00922845506722103</c:v>
                </c:pt>
                <c:pt idx="12">
                  <c:v>0.00917941495290082</c:v>
                </c:pt>
                <c:pt idx="13">
                  <c:v>0.010999319598399</c:v>
                </c:pt>
                <c:pt idx="14">
                  <c:v>0.0110077099680261</c:v>
                </c:pt>
                <c:pt idx="15">
                  <c:v>0.00600292569767743</c:v>
                </c:pt>
                <c:pt idx="16">
                  <c:v>0.00748573987548106</c:v>
                </c:pt>
                <c:pt idx="17">
                  <c:v>0.0134644094766573</c:v>
                </c:pt>
                <c:pt idx="18">
                  <c:v>0.00286970041438618</c:v>
                </c:pt>
                <c:pt idx="19">
                  <c:v>0.00286970041438619</c:v>
                </c:pt>
                <c:pt idx="20">
                  <c:v>0.00286970041438618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675720"/>
        <c:axId val="-2058672552"/>
      </c:barChart>
      <c:catAx>
        <c:axId val="-205867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672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6725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675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0.00199519209697825</c:v>
                </c:pt>
                <c:pt idx="1">
                  <c:v>0.000870028436501307</c:v>
                </c:pt>
                <c:pt idx="2">
                  <c:v>0.00158909027602557</c:v>
                </c:pt>
                <c:pt idx="3">
                  <c:v>0.000719061839524268</c:v>
                </c:pt>
                <c:pt idx="4">
                  <c:v>0.00175206026356879</c:v>
                </c:pt>
                <c:pt idx="5">
                  <c:v>-0.000162969987543213</c:v>
                </c:pt>
                <c:pt idx="6">
                  <c:v>0.000629156365413351</c:v>
                </c:pt>
                <c:pt idx="7">
                  <c:v>-0.000557641640837613</c:v>
                </c:pt>
                <c:pt idx="8">
                  <c:v>0.000598115850554776</c:v>
                </c:pt>
                <c:pt idx="9">
                  <c:v>0.0</c:v>
                </c:pt>
                <c:pt idx="10">
                  <c:v>0.0</c:v>
                </c:pt>
                <c:pt idx="11">
                  <c:v>0.000209064466752279</c:v>
                </c:pt>
                <c:pt idx="12">
                  <c:v>5.72021075085343E-5</c:v>
                </c:pt>
                <c:pt idx="13">
                  <c:v>8.16199318832977E-6</c:v>
                </c:pt>
                <c:pt idx="14">
                  <c:v>8.39036962705514E-6</c:v>
                </c:pt>
                <c:pt idx="15">
                  <c:v>0.00746148377897983</c:v>
                </c:pt>
                <c:pt idx="16">
                  <c:v>-0.00630971453851465</c:v>
                </c:pt>
                <c:pt idx="17">
                  <c:v>-1.38777878078145E-17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768824"/>
        <c:axId val="-2058781368"/>
      </c:barChart>
      <c:catAx>
        <c:axId val="-2058768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781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781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768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0.0135208662376408</c:v>
                </c:pt>
                <c:pt idx="1">
                  <c:v>0.0155018185650859</c:v>
                </c:pt>
                <c:pt idx="2">
                  <c:v>0.0177024673998511</c:v>
                </c:pt>
                <c:pt idx="3">
                  <c:v>0.017823454426317</c:v>
                </c:pt>
                <c:pt idx="4">
                  <c:v>0.0188877853248584</c:v>
                </c:pt>
                <c:pt idx="5">
                  <c:v>0.0169454110961472</c:v>
                </c:pt>
                <c:pt idx="6">
                  <c:v>0.0135208309429456</c:v>
                </c:pt>
                <c:pt idx="7">
                  <c:v>0.0160652089878077</c:v>
                </c:pt>
                <c:pt idx="8">
                  <c:v>0.0135208662376408</c:v>
                </c:pt>
                <c:pt idx="9">
                  <c:v>0.0135208662376408</c:v>
                </c:pt>
                <c:pt idx="10">
                  <c:v>0.0160652089879784</c:v>
                </c:pt>
                <c:pt idx="11">
                  <c:v>0.0135208662365687</c:v>
                </c:pt>
                <c:pt idx="12">
                  <c:v>0.0113797463480063</c:v>
                </c:pt>
                <c:pt idx="13">
                  <c:v>0.0113897314816845</c:v>
                </c:pt>
                <c:pt idx="14">
                  <c:v>0.00710396981310516</c:v>
                </c:pt>
                <c:pt idx="15">
                  <c:v>0.00897452192521337</c:v>
                </c:pt>
                <c:pt idx="16">
                  <c:v>0.0178484696525521</c:v>
                </c:pt>
                <c:pt idx="17">
                  <c:v>0.00286970041438788</c:v>
                </c:pt>
                <c:pt idx="18">
                  <c:v>0.00286970041438804</c:v>
                </c:pt>
                <c:pt idx="19">
                  <c:v>0.00286970041438748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215768"/>
        <c:axId val="-2058219560"/>
      </c:barChart>
      <c:catAx>
        <c:axId val="-205821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219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219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215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0.00198095232744514</c:v>
                </c:pt>
                <c:pt idx="1">
                  <c:v>0.00418160116221027</c:v>
                </c:pt>
                <c:pt idx="2">
                  <c:v>0.0043025881886762</c:v>
                </c:pt>
                <c:pt idx="3">
                  <c:v>0.00012098702646593</c:v>
                </c:pt>
                <c:pt idx="4">
                  <c:v>0.0053669190872176</c:v>
                </c:pt>
                <c:pt idx="5">
                  <c:v>-0.0010643308985414</c:v>
                </c:pt>
                <c:pt idx="6">
                  <c:v>0.00342454485850643</c:v>
                </c:pt>
                <c:pt idx="7">
                  <c:v>-3.52946951682337E-8</c:v>
                </c:pt>
                <c:pt idx="8">
                  <c:v>0.00254434275016694</c:v>
                </c:pt>
                <c:pt idx="9">
                  <c:v>0.0</c:v>
                </c:pt>
                <c:pt idx="10">
                  <c:v>0.0</c:v>
                </c:pt>
                <c:pt idx="11">
                  <c:v>0.00254434275033757</c:v>
                </c:pt>
                <c:pt idx="12">
                  <c:v>-1.07211808875185E-12</c:v>
                </c:pt>
                <c:pt idx="13">
                  <c:v>-0.00214111988963451</c:v>
                </c:pt>
                <c:pt idx="14">
                  <c:v>9.98513367819753E-6</c:v>
                </c:pt>
                <c:pt idx="15">
                  <c:v>0.010744499839447</c:v>
                </c:pt>
                <c:pt idx="16">
                  <c:v>-0.00851004593361841</c:v>
                </c:pt>
                <c:pt idx="17">
                  <c:v>-5.51642065360625E-16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890040"/>
        <c:axId val="-2058886872"/>
      </c:barChart>
      <c:catAx>
        <c:axId val="-2058890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886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8868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890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0.00192918820857744</c:v>
                </c:pt>
                <c:pt idx="1">
                  <c:v>0.00194346707500448</c:v>
                </c:pt>
                <c:pt idx="2">
                  <c:v>0.00193510777838017</c:v>
                </c:pt>
                <c:pt idx="3">
                  <c:v>0.00184560855056845</c:v>
                </c:pt>
                <c:pt idx="4">
                  <c:v>0.00184557389763259</c:v>
                </c:pt>
                <c:pt idx="5">
                  <c:v>0.00192918820857744</c:v>
                </c:pt>
                <c:pt idx="6">
                  <c:v>0.00192918818621733</c:v>
                </c:pt>
                <c:pt idx="7">
                  <c:v>0.00192918817272749</c:v>
                </c:pt>
                <c:pt idx="8">
                  <c:v>0.00192918820857744</c:v>
                </c:pt>
                <c:pt idx="9">
                  <c:v>0.00192918820857744</c:v>
                </c:pt>
                <c:pt idx="10">
                  <c:v>0.00192918817272749</c:v>
                </c:pt>
                <c:pt idx="11">
                  <c:v>0.00192918817180648</c:v>
                </c:pt>
                <c:pt idx="12">
                  <c:v>0.00701894931328744</c:v>
                </c:pt>
                <c:pt idx="13">
                  <c:v>0.00701894931328744</c:v>
                </c:pt>
                <c:pt idx="14">
                  <c:v>0.00625619020100047</c:v>
                </c:pt>
                <c:pt idx="15">
                  <c:v>0.00699240500822138</c:v>
                </c:pt>
                <c:pt idx="16">
                  <c:v>0.00705789647295578</c:v>
                </c:pt>
                <c:pt idx="17">
                  <c:v>0.00286970041438571</c:v>
                </c:pt>
                <c:pt idx="18">
                  <c:v>0.0028697004143858</c:v>
                </c:pt>
                <c:pt idx="19">
                  <c:v>0.00286970041438579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541832"/>
        <c:axId val="-2070546552"/>
      </c:barChart>
      <c:catAx>
        <c:axId val="-207054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546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5465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54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47.9538131904797</c:v>
                </c:pt>
                <c:pt idx="1">
                  <c:v>58.00589398600127</c:v>
                </c:pt>
                <c:pt idx="2">
                  <c:v>51.45505314165513</c:v>
                </c:pt>
                <c:pt idx="3">
                  <c:v>66.35398534467085</c:v>
                </c:pt>
                <c:pt idx="4">
                  <c:v>66.83128192802257</c:v>
                </c:pt>
                <c:pt idx="5">
                  <c:v>44.61016722328392</c:v>
                </c:pt>
                <c:pt idx="6">
                  <c:v>41.38332987651411</c:v>
                </c:pt>
                <c:pt idx="7">
                  <c:v>53.70273684547528</c:v>
                </c:pt>
                <c:pt idx="8">
                  <c:v>47.9538131904797</c:v>
                </c:pt>
                <c:pt idx="9">
                  <c:v>47.9538131904797</c:v>
                </c:pt>
                <c:pt idx="10">
                  <c:v>51.64588214373367</c:v>
                </c:pt>
                <c:pt idx="11">
                  <c:v>50.23051164480794</c:v>
                </c:pt>
                <c:pt idx="12">
                  <c:v>57.7561512242855</c:v>
                </c:pt>
                <c:pt idx="13">
                  <c:v>55.6600815892233</c:v>
                </c:pt>
                <c:pt idx="14">
                  <c:v>55.77799583116164</c:v>
                </c:pt>
                <c:pt idx="15">
                  <c:v>60.62477036474644</c:v>
                </c:pt>
                <c:pt idx="16">
                  <c:v>59.41774267584261</c:v>
                </c:pt>
                <c:pt idx="17">
                  <c:v>53.6073543850689</c:v>
                </c:pt>
                <c:pt idx="18">
                  <c:v>21.47479400506729</c:v>
                </c:pt>
                <c:pt idx="19">
                  <c:v>30.24332110410982</c:v>
                </c:pt>
                <c:pt idx="20">
                  <c:v>16.96565380050925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352392"/>
        <c:axId val="-2067778968"/>
      </c:barChart>
      <c:catAx>
        <c:axId val="-2058352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7778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7778968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3523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10.05208079552157</c:v>
                </c:pt>
                <c:pt idx="1">
                  <c:v>3.501239951175428</c:v>
                </c:pt>
                <c:pt idx="2">
                  <c:v>18.40017215419115</c:v>
                </c:pt>
                <c:pt idx="3">
                  <c:v>14.89893220301572</c:v>
                </c:pt>
                <c:pt idx="4">
                  <c:v>18.87746873754288</c:v>
                </c:pt>
                <c:pt idx="5">
                  <c:v>-0.47729658335173</c:v>
                </c:pt>
                <c:pt idx="6">
                  <c:v>-3.343645967195783</c:v>
                </c:pt>
                <c:pt idx="7">
                  <c:v>-6.570483313965589</c:v>
                </c:pt>
                <c:pt idx="8">
                  <c:v>5.748923654995586</c:v>
                </c:pt>
                <c:pt idx="9">
                  <c:v>0.0</c:v>
                </c:pt>
                <c:pt idx="10">
                  <c:v>0.0</c:v>
                </c:pt>
                <c:pt idx="11">
                  <c:v>3.692068953253972</c:v>
                </c:pt>
                <c:pt idx="12">
                  <c:v>2.276698454328248</c:v>
                </c:pt>
                <c:pt idx="13">
                  <c:v>9.802338033805803</c:v>
                </c:pt>
                <c:pt idx="14">
                  <c:v>0.117914241938337</c:v>
                </c:pt>
                <c:pt idx="15">
                  <c:v>-7.017415979677537</c:v>
                </c:pt>
                <c:pt idx="16">
                  <c:v>-36.28135721921821</c:v>
                </c:pt>
                <c:pt idx="17">
                  <c:v>-13.27766730360057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0645880"/>
        <c:axId val="-2060642712"/>
      </c:barChart>
      <c:catAx>
        <c:axId val="-2060645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642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06427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6458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67.77799897000861</c:v>
                </c:pt>
                <c:pt idx="1">
                  <c:v>77.92582117073893</c:v>
                </c:pt>
                <c:pt idx="2">
                  <c:v>82.71414275440492</c:v>
                </c:pt>
                <c:pt idx="3">
                  <c:v>90.07140613334357</c:v>
                </c:pt>
                <c:pt idx="4">
                  <c:v>90.71775395528267</c:v>
                </c:pt>
                <c:pt idx="5">
                  <c:v>67.77799897000862</c:v>
                </c:pt>
                <c:pt idx="6">
                  <c:v>67.77782580643091</c:v>
                </c:pt>
                <c:pt idx="7">
                  <c:v>89.7506546444356</c:v>
                </c:pt>
                <c:pt idx="8">
                  <c:v>67.77799897000861</c:v>
                </c:pt>
                <c:pt idx="9">
                  <c:v>67.77799897000861</c:v>
                </c:pt>
                <c:pt idx="10">
                  <c:v>89.750940352762</c:v>
                </c:pt>
                <c:pt idx="11">
                  <c:v>72.19753137775437</c:v>
                </c:pt>
                <c:pt idx="12">
                  <c:v>100.0</c:v>
                </c:pt>
                <c:pt idx="13">
                  <c:v>100.0</c:v>
                </c:pt>
                <c:pt idx="14">
                  <c:v>89.98674824790205</c:v>
                </c:pt>
                <c:pt idx="15">
                  <c:v>100.0</c:v>
                </c:pt>
                <c:pt idx="16">
                  <c:v>100.0</c:v>
                </c:pt>
                <c:pt idx="17">
                  <c:v>41.15856313554788</c:v>
                </c:pt>
                <c:pt idx="18">
                  <c:v>41.50364532949451</c:v>
                </c:pt>
                <c:pt idx="19">
                  <c:v>40.93219705510219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806344"/>
        <c:axId val="-2066848632"/>
      </c:barChart>
      <c:catAx>
        <c:axId val="-206680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848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848632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806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10.14782220073032</c:v>
                </c:pt>
                <c:pt idx="1">
                  <c:v>14.93614378439631</c:v>
                </c:pt>
                <c:pt idx="2">
                  <c:v>22.29340716333496</c:v>
                </c:pt>
                <c:pt idx="3">
                  <c:v>7.357263378938654</c:v>
                </c:pt>
                <c:pt idx="4">
                  <c:v>22.93975498527406</c:v>
                </c:pt>
                <c:pt idx="5">
                  <c:v>-0.646347821939102</c:v>
                </c:pt>
                <c:pt idx="6">
                  <c:v>1.4210854715202E-14</c:v>
                </c:pt>
                <c:pt idx="7">
                  <c:v>-0.000173163577699142</c:v>
                </c:pt>
                <c:pt idx="8">
                  <c:v>21.97265567442699</c:v>
                </c:pt>
                <c:pt idx="9">
                  <c:v>0.0</c:v>
                </c:pt>
                <c:pt idx="10">
                  <c:v>0.0</c:v>
                </c:pt>
                <c:pt idx="11">
                  <c:v>21.97294138275339</c:v>
                </c:pt>
                <c:pt idx="12">
                  <c:v>4.419532407745763</c:v>
                </c:pt>
                <c:pt idx="13">
                  <c:v>32.22200102999139</c:v>
                </c:pt>
                <c:pt idx="14">
                  <c:v>0.0</c:v>
                </c:pt>
                <c:pt idx="15">
                  <c:v>10.01325175209794</c:v>
                </c:pt>
                <c:pt idx="16">
                  <c:v>-58.84143686445212</c:v>
                </c:pt>
                <c:pt idx="17">
                  <c:v>-0.571448274392324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0682472"/>
        <c:axId val="-2060679304"/>
      </c:barChart>
      <c:catAx>
        <c:axId val="-2060682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679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06793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682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14.3876667941897</c:v>
                </c:pt>
                <c:pt idx="1">
                  <c:v>18.11618323234499</c:v>
                </c:pt>
                <c:pt idx="2">
                  <c:v>14.79692316365455</c:v>
                </c:pt>
                <c:pt idx="3">
                  <c:v>16.53735632968635</c:v>
                </c:pt>
                <c:pt idx="4">
                  <c:v>16.44840991986339</c:v>
                </c:pt>
                <c:pt idx="5">
                  <c:v>13.22974161301807</c:v>
                </c:pt>
                <c:pt idx="6">
                  <c:v>14.38760920965274</c:v>
                </c:pt>
                <c:pt idx="7">
                  <c:v>16.32809707457384</c:v>
                </c:pt>
                <c:pt idx="8">
                  <c:v>14.3876667941897</c:v>
                </c:pt>
                <c:pt idx="9">
                  <c:v>14.3876667941897</c:v>
                </c:pt>
                <c:pt idx="10">
                  <c:v>16.328097074089</c:v>
                </c:pt>
                <c:pt idx="11">
                  <c:v>16.32809707272114</c:v>
                </c:pt>
                <c:pt idx="12">
                  <c:v>52.55030991227659</c:v>
                </c:pt>
                <c:pt idx="13">
                  <c:v>52.54890140061977</c:v>
                </c:pt>
                <c:pt idx="14">
                  <c:v>59.20064056004786</c:v>
                </c:pt>
                <c:pt idx="15">
                  <c:v>57.1393839481252</c:v>
                </c:pt>
                <c:pt idx="16">
                  <c:v>45.09834075345952</c:v>
                </c:pt>
                <c:pt idx="17">
                  <c:v>14.53420532040019</c:v>
                </c:pt>
                <c:pt idx="18">
                  <c:v>27.00936985636592</c:v>
                </c:pt>
                <c:pt idx="19">
                  <c:v>8.18493299756454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926088"/>
        <c:axId val="-2066935560"/>
      </c:barChart>
      <c:catAx>
        <c:axId val="-206692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935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93556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9260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4019.400517951383</c:v>
                </c:pt>
                <c:pt idx="1">
                  <c:v>5244.430550392703</c:v>
                </c:pt>
                <c:pt idx="2">
                  <c:v>1225.030032441319</c:v>
                </c:pt>
                <c:pt idx="3">
                  <c:v>3215.40952806652</c:v>
                </c:pt>
                <c:pt idx="4">
                  <c:v>4193.006963378477</c:v>
                </c:pt>
                <c:pt idx="5">
                  <c:v>977.5974353119586</c:v>
                </c:pt>
                <c:pt idx="6">
                  <c:v>517.890342086676</c:v>
                </c:pt>
                <c:pt idx="7">
                  <c:v>566.6013448461237</c:v>
                </c:pt>
                <c:pt idx="8">
                  <c:v>48.71100275944775</c:v>
                </c:pt>
                <c:pt idx="9">
                  <c:v>432.1586863356334</c:v>
                </c:pt>
                <c:pt idx="10">
                  <c:v>476.4837948730155</c:v>
                </c:pt>
                <c:pt idx="11">
                  <c:v>44.32510853738205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7022184"/>
        <c:axId val="-2067019016"/>
      </c:barChart>
      <c:catAx>
        <c:axId val="-2067022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7019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7019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7022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13653.81189890335</c:v>
                </c:pt>
                <c:pt idx="1">
                  <c:v>13734.13897790745</c:v>
                </c:pt>
                <c:pt idx="2">
                  <c:v>80.32707900410241</c:v>
                </c:pt>
                <c:pt idx="3">
                  <c:v>9795.002810650309</c:v>
                </c:pt>
                <c:pt idx="4">
                  <c:v>9861.53617230566</c:v>
                </c:pt>
                <c:pt idx="5">
                  <c:v>66.53336165535256</c:v>
                </c:pt>
                <c:pt idx="6">
                  <c:v>9849.879754551655</c:v>
                </c:pt>
                <c:pt idx="7">
                  <c:v>9923.888363285485</c:v>
                </c:pt>
                <c:pt idx="8">
                  <c:v>74.00860873382953</c:v>
                </c:pt>
                <c:pt idx="9">
                  <c:v>9795.002810650309</c:v>
                </c:pt>
                <c:pt idx="10">
                  <c:v>9861.53617230566</c:v>
                </c:pt>
                <c:pt idx="11">
                  <c:v>66.53336165535256</c:v>
                </c:pt>
                <c:pt idx="12">
                  <c:v>3803.932144351696</c:v>
                </c:pt>
                <c:pt idx="13">
                  <c:v>3810.250614621971</c:v>
                </c:pt>
                <c:pt idx="14">
                  <c:v>6.318470270274702</c:v>
                </c:pt>
                <c:pt idx="15">
                  <c:v>3.22112706877912E-13</c:v>
                </c:pt>
                <c:pt idx="16">
                  <c:v>6.72647123186228E-13</c:v>
                </c:pt>
                <c:pt idx="17">
                  <c:v>3.50534416308316E-13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977560"/>
        <c:axId val="-2058974392"/>
      </c:barChart>
      <c:catAx>
        <c:axId val="-205897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974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9743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977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3.232275158128334</c:v>
                </c:pt>
                <c:pt idx="1">
                  <c:v>2.506169218699608</c:v>
                </c:pt>
                <c:pt idx="2">
                  <c:v>-0.726105939428725</c:v>
                </c:pt>
                <c:pt idx="3">
                  <c:v>2.884612760638423</c:v>
                </c:pt>
                <c:pt idx="4">
                  <c:v>2.238671812215002</c:v>
                </c:pt>
                <c:pt idx="5">
                  <c:v>-0.64594094842342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7145192"/>
        <c:axId val="-2067156152"/>
      </c:barChart>
      <c:catAx>
        <c:axId val="-206714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7156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71561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714519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0.0106457756638066</c:v>
                </c:pt>
                <c:pt idx="1">
                  <c:v>0.0111436581842647</c:v>
                </c:pt>
                <c:pt idx="2">
                  <c:v>0.000497882520458086</c:v>
                </c:pt>
                <c:pt idx="3">
                  <c:v>0.00286970041438597</c:v>
                </c:pt>
                <c:pt idx="4">
                  <c:v>0.00286970041438643</c:v>
                </c:pt>
                <c:pt idx="5">
                  <c:v>4.58834359395865E-16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7251688"/>
        <c:axId val="-2067248520"/>
      </c:barChart>
      <c:catAx>
        <c:axId val="-206725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7248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7248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725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3393.162325165304</c:v>
                </c:pt>
                <c:pt idx="1">
                  <c:v>3406.863007141171</c:v>
                </c:pt>
                <c:pt idx="2">
                  <c:v>3387.766484328566</c:v>
                </c:pt>
                <c:pt idx="3">
                  <c:v>3349.654518777008</c:v>
                </c:pt>
                <c:pt idx="4">
                  <c:v>3271.470213854794</c:v>
                </c:pt>
                <c:pt idx="5">
                  <c:v>3421.563714785747</c:v>
                </c:pt>
                <c:pt idx="6">
                  <c:v>4166.869690179993</c:v>
                </c:pt>
                <c:pt idx="7">
                  <c:v>4811.750186453712</c:v>
                </c:pt>
                <c:pt idx="8">
                  <c:v>6011.684043827736</c:v>
                </c:pt>
                <c:pt idx="9">
                  <c:v>6269.2544434495</c:v>
                </c:pt>
                <c:pt idx="10">
                  <c:v>6725.46678200764</c:v>
                </c:pt>
                <c:pt idx="11">
                  <c:v>6948.60763063735</c:v>
                </c:pt>
                <c:pt idx="12">
                  <c:v>8473.102938171807</c:v>
                </c:pt>
                <c:pt idx="13">
                  <c:v>8326.032266120797</c:v>
                </c:pt>
                <c:pt idx="14">
                  <c:v>9930.063317741522</c:v>
                </c:pt>
                <c:pt idx="15">
                  <c:v>10082.97573575818</c:v>
                </c:pt>
                <c:pt idx="16">
                  <c:v>7031.225482470847</c:v>
                </c:pt>
                <c:pt idx="17">
                  <c:v>7192.862577846536</c:v>
                </c:pt>
                <c:pt idx="18">
                  <c:v>6857.93289118625</c:v>
                </c:pt>
                <c:pt idx="19">
                  <c:v>6556.152548201554</c:v>
                </c:pt>
                <c:pt idx="20">
                  <c:v>5609.72535979246</c:v>
                </c:pt>
                <c:pt idx="21">
                  <c:v>5563.98757952316</c:v>
                </c:pt>
                <c:pt idx="22">
                  <c:v>5456.17060729117</c:v>
                </c:pt>
                <c:pt idx="23">
                  <c:v>5434.444568116547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053096"/>
        <c:axId val="-2059066664"/>
      </c:lineChart>
      <c:catAx>
        <c:axId val="-2059053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9066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90666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9053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5807.250591144121</c:v>
                </c:pt>
                <c:pt idx="1">
                  <c:v>5849.70537036291</c:v>
                </c:pt>
                <c:pt idx="2">
                  <c:v>5806.00596579609</c:v>
                </c:pt>
                <c:pt idx="3">
                  <c:v>5740.296942323203</c:v>
                </c:pt>
                <c:pt idx="4">
                  <c:v>5611.12400135711</c:v>
                </c:pt>
                <c:pt idx="5">
                  <c:v>6012.055322907623</c:v>
                </c:pt>
                <c:pt idx="6">
                  <c:v>7527.99943354772</c:v>
                </c:pt>
                <c:pt idx="7">
                  <c:v>8751.477670524875</c:v>
                </c:pt>
                <c:pt idx="8">
                  <c:v>11758.47018994931</c:v>
                </c:pt>
                <c:pt idx="9">
                  <c:v>11985.55387014401</c:v>
                </c:pt>
                <c:pt idx="10">
                  <c:v>12474.14313295701</c:v>
                </c:pt>
                <c:pt idx="11">
                  <c:v>12655.55062284107</c:v>
                </c:pt>
                <c:pt idx="12">
                  <c:v>17378.65305315929</c:v>
                </c:pt>
                <c:pt idx="13">
                  <c:v>17574.86256431225</c:v>
                </c:pt>
                <c:pt idx="14">
                  <c:v>22454.79255117258</c:v>
                </c:pt>
                <c:pt idx="15">
                  <c:v>22528.06506796087</c:v>
                </c:pt>
                <c:pt idx="16">
                  <c:v>13047.39275671618</c:v>
                </c:pt>
                <c:pt idx="17">
                  <c:v>12851.89702032793</c:v>
                </c:pt>
                <c:pt idx="18">
                  <c:v>12152.10484757262</c:v>
                </c:pt>
                <c:pt idx="19">
                  <c:v>11537.7360741799</c:v>
                </c:pt>
                <c:pt idx="20">
                  <c:v>9050.101828949891</c:v>
                </c:pt>
                <c:pt idx="21">
                  <c:v>8939.96007296447</c:v>
                </c:pt>
                <c:pt idx="22">
                  <c:v>8741.166893616943</c:v>
                </c:pt>
                <c:pt idx="23">
                  <c:v>8661.494875317148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1795.081922844186</c:v>
                </c:pt>
                <c:pt idx="1">
                  <c:v>1778.059557649941</c:v>
                </c:pt>
                <c:pt idx="2">
                  <c:v>1773.206222226408</c:v>
                </c:pt>
                <c:pt idx="3">
                  <c:v>1723.272462002724</c:v>
                </c:pt>
                <c:pt idx="4">
                  <c:v>1607.47244161706</c:v>
                </c:pt>
                <c:pt idx="5">
                  <c:v>1551.009444655496</c:v>
                </c:pt>
                <c:pt idx="6">
                  <c:v>1865.268854902435</c:v>
                </c:pt>
                <c:pt idx="7">
                  <c:v>2069.466657007903</c:v>
                </c:pt>
                <c:pt idx="8">
                  <c:v>2522.672206877063</c:v>
                </c:pt>
                <c:pt idx="9">
                  <c:v>3019.756616221433</c:v>
                </c:pt>
                <c:pt idx="10">
                  <c:v>3654.414702276211</c:v>
                </c:pt>
                <c:pt idx="11">
                  <c:v>4087.277555765343</c:v>
                </c:pt>
                <c:pt idx="12">
                  <c:v>4495.73091146511</c:v>
                </c:pt>
                <c:pt idx="13">
                  <c:v>3359.014987339879</c:v>
                </c:pt>
                <c:pt idx="14">
                  <c:v>3978.724279803196</c:v>
                </c:pt>
                <c:pt idx="15">
                  <c:v>4416.110639874505</c:v>
                </c:pt>
                <c:pt idx="16">
                  <c:v>3479.209024257142</c:v>
                </c:pt>
                <c:pt idx="17">
                  <c:v>4554.634307254233</c:v>
                </c:pt>
                <c:pt idx="18">
                  <c:v>4931.005911889673</c:v>
                </c:pt>
                <c:pt idx="19">
                  <c:v>5206.021335110516</c:v>
                </c:pt>
                <c:pt idx="20">
                  <c:v>4562.107118312844</c:v>
                </c:pt>
                <c:pt idx="21">
                  <c:v>4622.14765420378</c:v>
                </c:pt>
                <c:pt idx="22">
                  <c:v>4624.61178238064</c:v>
                </c:pt>
                <c:pt idx="23">
                  <c:v>4709.871860718553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702856"/>
        <c:axId val="-2070714536"/>
      </c:lineChart>
      <c:catAx>
        <c:axId val="-2070702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714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714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702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2.10366585573141</c:v>
                </c:pt>
                <c:pt idx="1">
                  <c:v>2.052383551647045</c:v>
                </c:pt>
                <c:pt idx="2">
                  <c:v>2.091347031979641</c:v>
                </c:pt>
                <c:pt idx="3">
                  <c:v>2.122483855007063</c:v>
                </c:pt>
                <c:pt idx="4">
                  <c:v>2.268207179201906</c:v>
                </c:pt>
                <c:pt idx="5">
                  <c:v>2.06311821302117</c:v>
                </c:pt>
                <c:pt idx="6">
                  <c:v>1.458963296964189</c:v>
                </c:pt>
                <c:pt idx="7">
                  <c:v>1.462557801078685</c:v>
                </c:pt>
                <c:pt idx="8">
                  <c:v>1.683791952377089</c:v>
                </c:pt>
                <c:pt idx="9">
                  <c:v>1.629851926943969</c:v>
                </c:pt>
                <c:pt idx="10">
                  <c:v>1.46212125595884</c:v>
                </c:pt>
                <c:pt idx="11">
                  <c:v>1.554185884505956</c:v>
                </c:pt>
                <c:pt idx="12">
                  <c:v>2.0196534364789</c:v>
                </c:pt>
                <c:pt idx="13">
                  <c:v>1.906713210927184</c:v>
                </c:pt>
                <c:pt idx="14">
                  <c:v>2.068853203169972</c:v>
                </c:pt>
                <c:pt idx="15">
                  <c:v>1.960108375261027</c:v>
                </c:pt>
                <c:pt idx="16">
                  <c:v>1.28928006382198</c:v>
                </c:pt>
                <c:pt idx="17">
                  <c:v>1.398395993445439</c:v>
                </c:pt>
                <c:pt idx="18">
                  <c:v>1.600022901363154</c:v>
                </c:pt>
                <c:pt idx="19">
                  <c:v>1.574309091336343</c:v>
                </c:pt>
                <c:pt idx="20">
                  <c:v>1.217779898828675</c:v>
                </c:pt>
                <c:pt idx="21">
                  <c:v>1.255978497926618</c:v>
                </c:pt>
                <c:pt idx="22">
                  <c:v>1.282055140789871</c:v>
                </c:pt>
                <c:pt idx="23">
                  <c:v>1.262337720294428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760344"/>
        <c:axId val="-2060754600"/>
      </c:lineChart>
      <c:catAx>
        <c:axId val="-2060760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754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0754600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760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0.00925708415287904</c:v>
                </c:pt>
                <c:pt idx="1">
                  <c:v>0.00922035216554462</c:v>
                </c:pt>
                <c:pt idx="2">
                  <c:v>0.00922691757404312</c:v>
                </c:pt>
                <c:pt idx="3">
                  <c:v>0.00917014512681271</c:v>
                </c:pt>
                <c:pt idx="4">
                  <c:v>0.00904823548928633</c:v>
                </c:pt>
                <c:pt idx="5">
                  <c:v>0.00890194931660823</c:v>
                </c:pt>
                <c:pt idx="6">
                  <c:v>0.00917081538230537</c:v>
                </c:pt>
                <c:pt idx="7">
                  <c:v>0.00948201231513192</c:v>
                </c:pt>
                <c:pt idx="8">
                  <c:v>0.0096210827941317</c:v>
                </c:pt>
                <c:pt idx="9">
                  <c:v>0.00997769687270391</c:v>
                </c:pt>
                <c:pt idx="10">
                  <c:v>0.0103921275521729</c:v>
                </c:pt>
                <c:pt idx="11">
                  <c:v>0.0107009342945686</c:v>
                </c:pt>
                <c:pt idx="12">
                  <c:v>0.0101287591427525</c:v>
                </c:pt>
                <c:pt idx="13">
                  <c:v>0.00969415871740021</c:v>
                </c:pt>
                <c:pt idx="14">
                  <c:v>0.00952117992322672</c:v>
                </c:pt>
                <c:pt idx="15">
                  <c:v>0.00962399967869647</c:v>
                </c:pt>
                <c:pt idx="16">
                  <c:v>0.0103616142874576</c:v>
                </c:pt>
                <c:pt idx="17">
                  <c:v>0.0109246767463291</c:v>
                </c:pt>
                <c:pt idx="18">
                  <c:v>0.011074996331967</c:v>
                </c:pt>
                <c:pt idx="19">
                  <c:v>0.0111265571304498</c:v>
                </c:pt>
                <c:pt idx="20">
                  <c:v>0.0113548518386949</c:v>
                </c:pt>
                <c:pt idx="21">
                  <c:v>0.0114036853458799</c:v>
                </c:pt>
                <c:pt idx="22">
                  <c:v>0.0114204935775699</c:v>
                </c:pt>
                <c:pt idx="23">
                  <c:v>0.0114766046213978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092680"/>
        <c:axId val="-2059185832"/>
      </c:lineChart>
      <c:catAx>
        <c:axId val="-2059092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918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9185832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9092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302296"/>
        <c:axId val="-2059325896"/>
      </c:lineChart>
      <c:catAx>
        <c:axId val="-2059302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9325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9325896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9302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7894280"/>
        <c:axId val="-2017484344"/>
      </c:lineChart>
      <c:catAx>
        <c:axId val="-2017894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7484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7484344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7894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0.0112019332851779</c:v>
                </c:pt>
                <c:pt idx="1">
                  <c:v>0.0112962217520776</c:v>
                </c:pt>
                <c:pt idx="2">
                  <c:v>0.0111991806940513</c:v>
                </c:pt>
                <c:pt idx="3">
                  <c:v>0.011060818557718</c:v>
                </c:pt>
                <c:pt idx="4">
                  <c:v>0.0104842823483674</c:v>
                </c:pt>
                <c:pt idx="5">
                  <c:v>0.0106478586232074</c:v>
                </c:pt>
                <c:pt idx="6">
                  <c:v>0.0122878522696151</c:v>
                </c:pt>
                <c:pt idx="7">
                  <c:v>0.011848777233208</c:v>
                </c:pt>
                <c:pt idx="8">
                  <c:v>0.0115799386565856</c:v>
                </c:pt>
                <c:pt idx="9">
                  <c:v>0.0124060330646003</c:v>
                </c:pt>
                <c:pt idx="10">
                  <c:v>0.0139488986120056</c:v>
                </c:pt>
                <c:pt idx="11">
                  <c:v>0.0137609705383949</c:v>
                </c:pt>
                <c:pt idx="12">
                  <c:v>0.0119992129124616</c:v>
                </c:pt>
                <c:pt idx="13">
                  <c:v>0.011528114554117</c:v>
                </c:pt>
                <c:pt idx="14">
                  <c:v>0.0120859039927297</c:v>
                </c:pt>
                <c:pt idx="15">
                  <c:v>0.0134924504298861</c:v>
                </c:pt>
                <c:pt idx="16">
                  <c:v>0.0145043822298757</c:v>
                </c:pt>
                <c:pt idx="17">
                  <c:v>0.0152878756161443</c:v>
                </c:pt>
                <c:pt idx="18">
                  <c:v>0.0149299954948694</c:v>
                </c:pt>
                <c:pt idx="19">
                  <c:v>0.0159700581987407</c:v>
                </c:pt>
                <c:pt idx="20">
                  <c:v>0.0168097357982845</c:v>
                </c:pt>
                <c:pt idx="21">
                  <c:v>0.0167711277945416</c:v>
                </c:pt>
                <c:pt idx="22">
                  <c:v>0.016784233128061</c:v>
                </c:pt>
                <c:pt idx="23">
                  <c:v>0.0170766900608846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940696"/>
        <c:axId val="-2060934952"/>
      </c:lineChart>
      <c:catAx>
        <c:axId val="-2060940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93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0934952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0940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tabSelected="1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2:A47"/>
  <sheetViews>
    <sheetView workbookViewId="0"/>
  </sheetViews>
  <sheetFormatPr baseColWidth="10" defaultColWidth="8.625" defaultRowHeight="16" x14ac:dyDescent="0"/>
  <cols>
    <col min="1" max="1" width="112.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902" t="s">
        <v>2220</v>
      </c>
    </row>
    <row r="6" spans="1:1">
      <c r="A6" s="902" t="s">
        <v>662</v>
      </c>
    </row>
    <row r="7" spans="1:1">
      <c r="A7" s="902" t="s">
        <v>550</v>
      </c>
    </row>
    <row r="8" spans="1:1">
      <c r="A8" s="902" t="s">
        <v>552</v>
      </c>
    </row>
    <row r="9" spans="1:1">
      <c r="A9" s="71"/>
    </row>
    <row r="10" spans="1:1">
      <c r="A10" s="71"/>
    </row>
    <row r="11" spans="1:1">
      <c r="A11" s="903" t="s">
        <v>2215</v>
      </c>
    </row>
    <row r="12" spans="1:1">
      <c r="A12" s="903" t="s">
        <v>2174</v>
      </c>
    </row>
    <row r="13" spans="1:1">
      <c r="A13" s="903" t="s">
        <v>2175</v>
      </c>
    </row>
    <row r="14" spans="1:1">
      <c r="A14" s="904" t="s">
        <v>601</v>
      </c>
    </row>
    <row r="15" spans="1:1">
      <c r="A15" s="903" t="s">
        <v>659</v>
      </c>
    </row>
    <row r="16" spans="1:1">
      <c r="A16" s="903" t="s">
        <v>2176</v>
      </c>
    </row>
    <row r="17" spans="1:1">
      <c r="A17" s="903" t="s">
        <v>2177</v>
      </c>
    </row>
    <row r="18" spans="1:1">
      <c r="A18" s="71"/>
    </row>
    <row r="19" spans="1:1">
      <c r="A19" s="903" t="s">
        <v>2178</v>
      </c>
    </row>
    <row r="20" spans="1:1">
      <c r="A20" s="903" t="s">
        <v>660</v>
      </c>
    </row>
    <row r="21" spans="1:1">
      <c r="A21" s="905"/>
    </row>
    <row r="22" spans="1:1">
      <c r="A22" s="71"/>
    </row>
    <row r="24" spans="1:1">
      <c r="A24" s="906" t="s">
        <v>750</v>
      </c>
    </row>
    <row r="25" spans="1:1">
      <c r="A25" s="905" t="s">
        <v>2179</v>
      </c>
    </row>
    <row r="26" spans="1:1">
      <c r="A26" s="905" t="s">
        <v>2180</v>
      </c>
    </row>
    <row r="27" spans="1:1">
      <c r="A27" s="905" t="s">
        <v>2181</v>
      </c>
    </row>
    <row r="28" spans="1:1">
      <c r="A28" s="905" t="s">
        <v>2182</v>
      </c>
    </row>
    <row r="29" spans="1:1">
      <c r="A29" s="905" t="s">
        <v>2189</v>
      </c>
    </row>
    <row r="30" spans="1:1">
      <c r="A30" s="905" t="s">
        <v>2183</v>
      </c>
    </row>
    <row r="31" spans="1:1">
      <c r="A31" s="905" t="s">
        <v>2184</v>
      </c>
    </row>
    <row r="32" spans="1:1">
      <c r="A32" s="905" t="s">
        <v>2185</v>
      </c>
    </row>
    <row r="33" spans="1:1">
      <c r="A33" s="905" t="s">
        <v>2186</v>
      </c>
    </row>
    <row r="34" spans="1:1">
      <c r="A34" s="905" t="s">
        <v>2187</v>
      </c>
    </row>
    <row r="35" spans="1:1">
      <c r="A35" s="905" t="s">
        <v>2188</v>
      </c>
    </row>
    <row r="36" spans="1:1">
      <c r="A36" s="905"/>
    </row>
    <row r="37" spans="1:1">
      <c r="A37" s="905" t="s">
        <v>661</v>
      </c>
    </row>
    <row r="38" spans="1:1">
      <c r="A38" s="907" t="s">
        <v>668</v>
      </c>
    </row>
    <row r="39" spans="1:1">
      <c r="A39" s="907" t="s">
        <v>666</v>
      </c>
    </row>
    <row r="40" spans="1:1">
      <c r="A40" s="907" t="s">
        <v>667</v>
      </c>
    </row>
    <row r="41" spans="1:1">
      <c r="A41" s="907" t="s">
        <v>663</v>
      </c>
    </row>
    <row r="42" spans="1:1">
      <c r="A42" s="907" t="s">
        <v>665</v>
      </c>
    </row>
    <row r="43" spans="1:1">
      <c r="A43" s="907" t="s">
        <v>664</v>
      </c>
    </row>
    <row r="44" spans="1:1">
      <c r="A44" s="907"/>
    </row>
    <row r="45" spans="1:1">
      <c r="A45" s="907"/>
    </row>
    <row r="46" spans="1:1">
      <c r="A46" s="907"/>
    </row>
    <row r="47" spans="1:1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AO100"/>
  <sheetViews>
    <sheetView workbookViewId="0">
      <selection activeCell="A10" sqref="A10"/>
    </sheetView>
  </sheetViews>
  <sheetFormatPr baseColWidth="10" defaultColWidth="8.625" defaultRowHeight="16" x14ac:dyDescent="0"/>
  <cols>
    <col min="1" max="1" width="20" customWidth="1"/>
    <col min="9" max="9" width="14.5" customWidth="1"/>
    <col min="10" max="10" width="10.5" customWidth="1"/>
  </cols>
  <sheetData>
    <row r="1" spans="1:6">
      <c r="A1" s="55" t="s">
        <v>439</v>
      </c>
    </row>
    <row r="2" spans="1:6">
      <c r="A2" s="1041" t="s">
        <v>2192</v>
      </c>
    </row>
    <row r="3" spans="1:6">
      <c r="A3" s="1045"/>
    </row>
    <row r="4" spans="1:6">
      <c r="A4" s="1043" t="s">
        <v>2154</v>
      </c>
    </row>
    <row r="5" spans="1:6">
      <c r="A5" s="1053"/>
    </row>
    <row r="6" spans="1:6">
      <c r="A6" s="1044" t="s">
        <v>2155</v>
      </c>
    </row>
    <row r="7" spans="1:6">
      <c r="A7" s="434" t="s">
        <v>2172</v>
      </c>
    </row>
    <row r="8" spans="1:6">
      <c r="A8" s="1043" t="s">
        <v>2156</v>
      </c>
    </row>
    <row r="9" spans="1:6">
      <c r="A9" s="1054" t="s">
        <v>2173</v>
      </c>
    </row>
    <row r="10" spans="1:6">
      <c r="A10" s="1054" t="s">
        <v>2168</v>
      </c>
      <c r="B10" s="46"/>
      <c r="C10" s="46"/>
    </row>
    <row r="11" spans="1:6">
      <c r="A11" s="1054"/>
      <c r="B11" s="46"/>
      <c r="C11" s="46"/>
    </row>
    <row r="12" spans="1:6">
      <c r="A12" s="434"/>
      <c r="C12" s="46"/>
    </row>
    <row r="13" spans="1:6">
      <c r="A13" s="1052"/>
      <c r="C13" s="46"/>
    </row>
    <row r="14" spans="1:6">
      <c r="A14" s="1046" t="s">
        <v>2163</v>
      </c>
      <c r="B14" s="46"/>
    </row>
    <row r="15" spans="1:6">
      <c r="A15" s="1042"/>
      <c r="B15" s="686" t="s">
        <v>594</v>
      </c>
      <c r="C15" s="687"/>
      <c r="D15" s="687"/>
      <c r="E15" s="687"/>
      <c r="F15" s="687"/>
    </row>
    <row r="16" spans="1:6">
      <c r="A16" s="1042"/>
      <c r="B16" s="1076" t="s">
        <v>2157</v>
      </c>
      <c r="C16" s="1077"/>
      <c r="D16" s="1077"/>
      <c r="E16" s="1077"/>
      <c r="F16" s="1078"/>
    </row>
    <row r="17" spans="1:34">
      <c r="A17" s="1042"/>
      <c r="B17" s="1048" t="s">
        <v>595</v>
      </c>
      <c r="C17" s="1047"/>
      <c r="D17" s="1047"/>
      <c r="E17" s="1041"/>
      <c r="F17" s="1050">
        <v>39814</v>
      </c>
    </row>
    <row r="18" spans="1:34">
      <c r="A18" s="1042"/>
      <c r="B18" s="1048" t="s">
        <v>2158</v>
      </c>
      <c r="C18" s="1047"/>
      <c r="D18" s="1047"/>
      <c r="E18" s="1047"/>
      <c r="F18" s="1051" t="s">
        <v>2159</v>
      </c>
    </row>
    <row r="19" spans="1:34">
      <c r="A19" s="1042"/>
      <c r="B19" s="1048" t="s">
        <v>596</v>
      </c>
      <c r="C19" s="1047"/>
      <c r="D19" s="1047"/>
      <c r="E19" s="1041"/>
      <c r="F19" s="1050">
        <v>40179</v>
      </c>
    </row>
    <row r="20" spans="1:34">
      <c r="B20" s="1048" t="s">
        <v>597</v>
      </c>
      <c r="C20" s="1041"/>
      <c r="D20" s="1041"/>
      <c r="E20" s="1041"/>
      <c r="F20" s="1049"/>
    </row>
    <row r="21" spans="1:34">
      <c r="B21" s="1076" t="s">
        <v>2160</v>
      </c>
      <c r="C21" s="1077"/>
      <c r="D21" s="1077"/>
      <c r="E21" s="1077"/>
      <c r="F21" s="1078"/>
    </row>
    <row r="22" spans="1:34">
      <c r="B22" s="1048" t="s">
        <v>598</v>
      </c>
      <c r="C22" s="1047"/>
      <c r="D22" s="1047"/>
      <c r="E22" s="1047"/>
      <c r="F22" s="1051" t="s">
        <v>2161</v>
      </c>
    </row>
    <row r="23" spans="1:34">
      <c r="A23" s="1040"/>
    </row>
    <row r="24" spans="1:34">
      <c r="A24" s="1052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41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41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41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41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41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41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9" t="s">
        <v>141</v>
      </c>
      <c r="C87" s="1080"/>
      <c r="D87" s="1080"/>
      <c r="E87" s="1081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9" t="s">
        <v>141</v>
      </c>
      <c r="C96" s="1080"/>
      <c r="D96" s="1080"/>
      <c r="E96" s="1081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O130"/>
  <sheetViews>
    <sheetView workbookViewId="0">
      <selection activeCell="A26" sqref="A1:XFD1048576"/>
    </sheetView>
  </sheetViews>
  <sheetFormatPr baseColWidth="10" defaultColWidth="8.625" defaultRowHeight="16" x14ac:dyDescent="0"/>
  <cols>
    <col min="1" max="1" width="11.25" customWidth="1"/>
    <col min="9" max="9" width="14.5" customWidth="1"/>
    <col min="10" max="10" width="10.5" customWidth="1"/>
  </cols>
  <sheetData>
    <row r="1" spans="1:11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34997.782850431497</v>
      </c>
      <c r="C62" s="237">
        <v>24135.69092147077</v>
      </c>
      <c r="D62" s="400"/>
      <c r="E62" s="75">
        <v>10862.091928959257</v>
      </c>
      <c r="F62" s="74">
        <v>78253.752773453205</v>
      </c>
      <c r="G62" s="237">
        <v>55131.306124950672</v>
      </c>
      <c r="H62" s="75">
        <v>23122.446648502693</v>
      </c>
      <c r="I62" s="60">
        <v>1.7586448216737633</v>
      </c>
      <c r="J62" s="77">
        <v>24.099969717801184</v>
      </c>
      <c r="K62" s="61">
        <v>9.1712529597124965E-3</v>
      </c>
      <c r="L62" s="59">
        <v>47.9538131904797</v>
      </c>
      <c r="M62" s="401">
        <v>19.914143835616347</v>
      </c>
      <c r="N62" s="239">
        <v>1.1607902527993237E-2</v>
      </c>
      <c r="O62" s="96"/>
      <c r="P62" s="41" t="s">
        <v>445</v>
      </c>
      <c r="Q62" s="74">
        <v>11996.087101678157</v>
      </c>
      <c r="R62" s="400" t="s">
        <v>90</v>
      </c>
      <c r="S62" s="402">
        <v>15</v>
      </c>
      <c r="T62" s="74">
        <v>23463.694086696138</v>
      </c>
      <c r="U62" s="400" t="s">
        <v>90</v>
      </c>
      <c r="V62" s="402">
        <v>15</v>
      </c>
      <c r="W62" s="74">
        <v>10596.29529817346</v>
      </c>
      <c r="X62" s="400" t="s">
        <v>115</v>
      </c>
      <c r="Y62" s="402">
        <v>13</v>
      </c>
      <c r="Z62" s="74">
        <v>33059.131596184387</v>
      </c>
      <c r="AA62" s="400" t="s">
        <v>90</v>
      </c>
      <c r="AB62" s="403">
        <v>15</v>
      </c>
      <c r="AC62" s="227">
        <v>34.774999999999999</v>
      </c>
      <c r="AD62" s="420" t="s">
        <v>90</v>
      </c>
      <c r="AE62" s="228">
        <v>15</v>
      </c>
      <c r="AF62" s="301">
        <v>2.1867908064606263E-2</v>
      </c>
      <c r="AG62" s="420" t="s">
        <v>99</v>
      </c>
      <c r="AH62" s="228">
        <v>9</v>
      </c>
    </row>
    <row r="63" spans="1:34">
      <c r="A63" s="41" t="s">
        <v>446</v>
      </c>
      <c r="B63" s="74">
        <v>39393.138871772615</v>
      </c>
      <c r="C63" s="237">
        <v>28531.046942810219</v>
      </c>
      <c r="D63" s="400"/>
      <c r="E63" s="75">
        <v>10862.091928959257</v>
      </c>
      <c r="F63" s="74">
        <v>97212.330295705498</v>
      </c>
      <c r="G63" s="237">
        <v>55031.000880758067</v>
      </c>
      <c r="H63" s="75">
        <v>42181.329414947504</v>
      </c>
      <c r="I63" s="60">
        <v>2.4292575989196035</v>
      </c>
      <c r="J63" s="77">
        <v>24.102305048706331</v>
      </c>
      <c r="K63" s="61">
        <v>1.116644505669075E-2</v>
      </c>
      <c r="L63" s="59">
        <v>58.005893986001269</v>
      </c>
      <c r="M63" s="73"/>
      <c r="N63" s="58"/>
      <c r="O63" s="58"/>
      <c r="P63" s="41" t="s">
        <v>446</v>
      </c>
      <c r="Q63" s="74">
        <v>12572.142915108285</v>
      </c>
      <c r="R63" s="400" t="s">
        <v>90</v>
      </c>
      <c r="S63" s="402">
        <v>15</v>
      </c>
      <c r="T63" s="74">
        <v>23145.345087517955</v>
      </c>
      <c r="U63" s="400" t="s">
        <v>188</v>
      </c>
      <c r="V63" s="402">
        <v>16</v>
      </c>
      <c r="W63" s="74">
        <v>16645.113848390782</v>
      </c>
      <c r="X63" s="400" t="s">
        <v>2221</v>
      </c>
      <c r="Y63" s="402">
        <v>15</v>
      </c>
      <c r="Z63" s="74">
        <v>37373.129739375217</v>
      </c>
      <c r="AA63" s="400" t="s">
        <v>2222</v>
      </c>
      <c r="AB63" s="404">
        <v>15</v>
      </c>
    </row>
    <row r="64" spans="1:34">
      <c r="A64" s="41" t="s">
        <v>447</v>
      </c>
      <c r="B64" s="74">
        <v>39325.153538822175</v>
      </c>
      <c r="C64" s="237">
        <v>28463.061609859742</v>
      </c>
      <c r="D64" s="400"/>
      <c r="E64" s="75">
        <v>10862.091928959257</v>
      </c>
      <c r="F64" s="74">
        <v>97265.840042124706</v>
      </c>
      <c r="G64" s="237">
        <v>61652.671902047157</v>
      </c>
      <c r="H64" s="75">
        <v>35613.168140077498</v>
      </c>
      <c r="I64" s="60">
        <v>2.2669861305503041</v>
      </c>
      <c r="J64" s="77">
        <v>24.243313891492633</v>
      </c>
      <c r="K64" s="61">
        <v>1.0041281396213804E-2</v>
      </c>
      <c r="L64" s="59">
        <v>51.455053141655128</v>
      </c>
      <c r="M64" s="73"/>
      <c r="N64" s="58"/>
      <c r="O64" s="58"/>
      <c r="P64" s="41" t="s">
        <v>447</v>
      </c>
      <c r="Q64" s="74">
        <v>12988.801615115517</v>
      </c>
      <c r="R64" s="400" t="s">
        <v>90</v>
      </c>
      <c r="S64" s="402">
        <v>15</v>
      </c>
      <c r="T64" s="74">
        <v>31528.634540023773</v>
      </c>
      <c r="U64" s="400" t="s">
        <v>98</v>
      </c>
      <c r="V64" s="402">
        <v>15</v>
      </c>
      <c r="W64" s="74">
        <v>22755.867250174771</v>
      </c>
      <c r="X64" s="400" t="s">
        <v>99</v>
      </c>
      <c r="Y64" s="402">
        <v>10</v>
      </c>
      <c r="Z64" s="74">
        <v>40096.66450346692</v>
      </c>
      <c r="AA64" s="400" t="s">
        <v>99</v>
      </c>
      <c r="AB64" s="404">
        <v>10</v>
      </c>
    </row>
    <row r="65" spans="1:28">
      <c r="A65" s="41" t="s">
        <v>448</v>
      </c>
      <c r="B65" s="74">
        <v>38614.298550136482</v>
      </c>
      <c r="C65" s="237">
        <v>27752.206621174992</v>
      </c>
      <c r="D65" s="400"/>
      <c r="E65" s="75">
        <v>10862.091928959257</v>
      </c>
      <c r="F65" s="74">
        <v>99785.568700485092</v>
      </c>
      <c r="G65" s="237">
        <v>52152.288559888089</v>
      </c>
      <c r="H65" s="75">
        <v>47633.280140597366</v>
      </c>
      <c r="I65" s="60">
        <v>1.6001732211488251</v>
      </c>
      <c r="J65" s="77">
        <v>20.690638171256222</v>
      </c>
      <c r="K65" s="61">
        <v>1.0760343235738072E-2</v>
      </c>
      <c r="L65" s="59">
        <v>66.353985344670846</v>
      </c>
      <c r="M65" s="73"/>
      <c r="N65" s="58"/>
      <c r="O65" s="58"/>
      <c r="P65" s="41" t="s">
        <v>448</v>
      </c>
      <c r="Q65" s="74">
        <v>13356.234896114123</v>
      </c>
      <c r="R65" s="400" t="s">
        <v>90</v>
      </c>
      <c r="S65" s="402">
        <v>15</v>
      </c>
      <c r="T65" s="74">
        <v>34692.601542825563</v>
      </c>
      <c r="U65" s="400" t="s">
        <v>101</v>
      </c>
      <c r="V65" s="402">
        <v>14</v>
      </c>
      <c r="W65" s="74">
        <v>27596.700484402732</v>
      </c>
      <c r="X65" s="400" t="s">
        <v>102</v>
      </c>
      <c r="Y65" s="402">
        <v>16</v>
      </c>
      <c r="Z65" s="74">
        <v>43597.944904315256</v>
      </c>
      <c r="AA65" s="400" t="s">
        <v>99</v>
      </c>
      <c r="AB65" s="404">
        <v>9</v>
      </c>
    </row>
    <row r="66" spans="1:28">
      <c r="A66" s="41" t="s">
        <v>449</v>
      </c>
      <c r="B66" s="74">
        <v>38773.44927413718</v>
      </c>
      <c r="C66" s="237">
        <v>27911.357345175169</v>
      </c>
      <c r="D66" s="400"/>
      <c r="E66" s="75">
        <v>10862.091928959257</v>
      </c>
      <c r="F66" s="74">
        <v>100804.51687629499</v>
      </c>
      <c r="G66" s="237">
        <v>52916.049844611975</v>
      </c>
      <c r="H66" s="75">
        <v>47888.467031683154</v>
      </c>
      <c r="I66" s="60">
        <v>1.8687658785343011</v>
      </c>
      <c r="J66" s="77">
        <v>20.75320413314294</v>
      </c>
      <c r="K66" s="61">
        <v>1.0923313223281285E-2</v>
      </c>
      <c r="L66" s="59">
        <v>66.831281928022577</v>
      </c>
      <c r="M66" s="73"/>
      <c r="N66" s="58"/>
      <c r="O66" s="58"/>
      <c r="P66" s="41" t="s">
        <v>449</v>
      </c>
      <c r="Q66" s="74">
        <v>13356.234896114123</v>
      </c>
      <c r="R66" s="400" t="s">
        <v>90</v>
      </c>
      <c r="S66" s="402">
        <v>15</v>
      </c>
      <c r="T66" s="74">
        <v>34808.528343332022</v>
      </c>
      <c r="U66" s="400" t="s">
        <v>101</v>
      </c>
      <c r="V66" s="402">
        <v>14</v>
      </c>
      <c r="W66" s="74">
        <v>27596.700484402732</v>
      </c>
      <c r="X66" s="400" t="s">
        <v>102</v>
      </c>
      <c r="Y66" s="402">
        <v>16</v>
      </c>
      <c r="Z66" s="74">
        <v>43597.944904315256</v>
      </c>
      <c r="AA66" s="400" t="s">
        <v>99</v>
      </c>
      <c r="AB66" s="404">
        <v>9</v>
      </c>
    </row>
    <row r="67" spans="1:28">
      <c r="A67" s="41" t="s">
        <v>450</v>
      </c>
      <c r="B67" s="74">
        <v>31355.340879914918</v>
      </c>
      <c r="C67" s="237">
        <v>20493.248950954385</v>
      </c>
      <c r="D67" s="400"/>
      <c r="E67" s="75">
        <v>10862.091928959257</v>
      </c>
      <c r="F67" s="74">
        <v>66534.720928327006</v>
      </c>
      <c r="G67" s="237">
        <v>48304.765032154421</v>
      </c>
      <c r="H67" s="75">
        <v>18229.955896172622</v>
      </c>
      <c r="I67" s="60">
        <v>1.9603344477163667</v>
      </c>
      <c r="J67" s="77">
        <v>26.244771809321705</v>
      </c>
      <c r="K67" s="61">
        <v>9.8004093251258476E-3</v>
      </c>
      <c r="L67" s="59">
        <v>44.610167223283916</v>
      </c>
      <c r="M67" s="73"/>
      <c r="N67" s="58"/>
      <c r="O67" s="58"/>
      <c r="P67" s="41" t="s">
        <v>450</v>
      </c>
      <c r="Q67" s="74">
        <v>11996.07787695876</v>
      </c>
      <c r="R67" s="400" t="s">
        <v>90</v>
      </c>
      <c r="S67" s="402">
        <v>15</v>
      </c>
      <c r="T67" s="74">
        <v>23463.645735348247</v>
      </c>
      <c r="U67" s="400" t="s">
        <v>90</v>
      </c>
      <c r="V67" s="402">
        <v>15</v>
      </c>
      <c r="W67" s="74">
        <v>10596.867715247454</v>
      </c>
      <c r="X67" s="400" t="s">
        <v>115</v>
      </c>
      <c r="Y67" s="402">
        <v>13</v>
      </c>
      <c r="Z67" s="74">
        <v>33059.098195552026</v>
      </c>
      <c r="AA67" s="400" t="s">
        <v>90</v>
      </c>
      <c r="AB67" s="404">
        <v>15</v>
      </c>
    </row>
    <row r="68" spans="1:28">
      <c r="A68" s="42" t="s">
        <v>451</v>
      </c>
      <c r="B68" s="82">
        <v>54912.288316025653</v>
      </c>
      <c r="C68" s="84">
        <v>44050.196387062133</v>
      </c>
      <c r="D68" s="407"/>
      <c r="E68" s="84">
        <v>10862.091928959257</v>
      </c>
      <c r="F68" s="82">
        <v>162125.70500208394</v>
      </c>
      <c r="G68" s="84">
        <v>134680.24688640083</v>
      </c>
      <c r="H68" s="84">
        <v>27445.458115682726</v>
      </c>
      <c r="I68" s="65">
        <v>2.6459646622679047</v>
      </c>
      <c r="J68" s="86">
        <v>25.440603645075463</v>
      </c>
      <c r="K68" s="66">
        <v>8.6136113188748833E-3</v>
      </c>
      <c r="L68" s="421">
        <v>41.383329876514111</v>
      </c>
      <c r="M68" s="73"/>
      <c r="N68" s="58"/>
      <c r="O68" s="58"/>
      <c r="P68" s="42" t="s">
        <v>451</v>
      </c>
      <c r="Q68" s="82">
        <v>12776.503103472951</v>
      </c>
      <c r="R68" s="407" t="s">
        <v>90</v>
      </c>
      <c r="S68" s="422">
        <v>15</v>
      </c>
      <c r="T68" s="82">
        <v>32409.637699776766</v>
      </c>
      <c r="U68" s="407" t="s">
        <v>98</v>
      </c>
      <c r="V68" s="422">
        <v>16</v>
      </c>
      <c r="W68" s="82">
        <v>8908.3109457046012</v>
      </c>
      <c r="X68" s="407" t="s">
        <v>99</v>
      </c>
      <c r="Y68" s="422">
        <v>10</v>
      </c>
      <c r="Z68" s="82">
        <v>38692.080186578118</v>
      </c>
      <c r="AA68" s="407" t="s">
        <v>99</v>
      </c>
      <c r="AB68" s="423">
        <v>11</v>
      </c>
    </row>
    <row r="69" spans="1:28">
      <c r="A69" s="41" t="s">
        <v>462</v>
      </c>
      <c r="B69" s="74">
        <v>30732.144793916759</v>
      </c>
      <c r="C69" s="237">
        <v>19870.052864956608</v>
      </c>
      <c r="D69" s="400"/>
      <c r="E69" s="75">
        <v>10862.091928959257</v>
      </c>
      <c r="F69" s="74">
        <v>63958.265697257331</v>
      </c>
      <c r="G69" s="237">
        <v>41821.529969099603</v>
      </c>
      <c r="H69" s="75">
        <v>22136.735728157786</v>
      </c>
      <c r="I69" s="60">
        <v>2.0139419798264062</v>
      </c>
      <c r="J69" s="77">
        <v>23.179682004175095</v>
      </c>
      <c r="K69" s="61">
        <v>9.7693688102672722E-3</v>
      </c>
      <c r="L69" s="59">
        <v>53.702736845475286</v>
      </c>
      <c r="M69" s="73"/>
      <c r="N69" s="58"/>
      <c r="O69" s="58"/>
      <c r="P69" s="41" t="s">
        <v>462</v>
      </c>
      <c r="Q69" s="74">
        <v>11996.087101562398</v>
      </c>
      <c r="R69" s="400" t="s">
        <v>90</v>
      </c>
      <c r="S69" s="402">
        <v>15</v>
      </c>
      <c r="T69" s="74">
        <v>23463.694086185722</v>
      </c>
      <c r="U69" s="400" t="s">
        <v>90</v>
      </c>
      <c r="V69" s="402">
        <v>15</v>
      </c>
      <c r="W69" s="74">
        <v>22715.837179116537</v>
      </c>
      <c r="X69" s="400" t="s">
        <v>137</v>
      </c>
      <c r="Y69" s="402">
        <v>16</v>
      </c>
      <c r="Z69" s="74">
        <v>39122.29538524407</v>
      </c>
      <c r="AA69" s="400" t="s">
        <v>2223</v>
      </c>
      <c r="AB69" s="404">
        <v>15</v>
      </c>
    </row>
    <row r="70" spans="1:28">
      <c r="A70" s="41" t="s">
        <v>463</v>
      </c>
      <c r="B70" s="74">
        <v>34997.782850431497</v>
      </c>
      <c r="C70" s="237">
        <v>24135.69092147077</v>
      </c>
      <c r="D70" s="400"/>
      <c r="E70" s="75">
        <v>10862.091928959257</v>
      </c>
      <c r="F70" s="74">
        <v>78253.752773453205</v>
      </c>
      <c r="G70" s="237">
        <v>55131.306124950672</v>
      </c>
      <c r="H70" s="75">
        <v>23122.446648502693</v>
      </c>
      <c r="I70" s="60">
        <v>1.7586448216737633</v>
      </c>
      <c r="J70" s="77">
        <v>24.099969717801184</v>
      </c>
      <c r="K70" s="61">
        <v>9.1712529597124965E-3</v>
      </c>
      <c r="L70" s="59">
        <v>47.9538131904797</v>
      </c>
      <c r="M70" s="73"/>
      <c r="N70" s="58"/>
      <c r="O70" s="58"/>
      <c r="P70" s="41" t="s">
        <v>463</v>
      </c>
      <c r="Q70" s="74">
        <v>11996.087101678157</v>
      </c>
      <c r="R70" s="400" t="s">
        <v>90</v>
      </c>
      <c r="S70" s="402">
        <v>15</v>
      </c>
      <c r="T70" s="74">
        <v>23463.694086696138</v>
      </c>
      <c r="U70" s="400" t="s">
        <v>90</v>
      </c>
      <c r="V70" s="402">
        <v>15</v>
      </c>
      <c r="W70" s="74">
        <v>10596.29529817346</v>
      </c>
      <c r="X70" s="400" t="s">
        <v>115</v>
      </c>
      <c r="Y70" s="402">
        <v>13</v>
      </c>
      <c r="Z70" s="74">
        <v>33059.131596184387</v>
      </c>
      <c r="AA70" s="400" t="s">
        <v>90</v>
      </c>
      <c r="AB70" s="404">
        <v>15</v>
      </c>
    </row>
    <row r="71" spans="1:28">
      <c r="A71" s="41" t="s">
        <v>464</v>
      </c>
      <c r="B71" s="74">
        <v>34997.782850431497</v>
      </c>
      <c r="C71" s="237">
        <v>24135.69092147077</v>
      </c>
      <c r="D71" s="400"/>
      <c r="E71" s="75">
        <v>10862.091928959257</v>
      </c>
      <c r="F71" s="74">
        <v>78253.752773453205</v>
      </c>
      <c r="G71" s="237">
        <v>55131.306124950672</v>
      </c>
      <c r="H71" s="75">
        <v>23122.446648502693</v>
      </c>
      <c r="I71" s="60">
        <v>1.7586448216737633</v>
      </c>
      <c r="J71" s="77">
        <v>24.099969717801184</v>
      </c>
      <c r="K71" s="61">
        <v>9.1712529597124965E-3</v>
      </c>
      <c r="L71" s="59">
        <v>47.9538131904797</v>
      </c>
      <c r="M71" s="73"/>
      <c r="N71" s="58"/>
      <c r="O71" s="58"/>
      <c r="P71" s="41" t="s">
        <v>464</v>
      </c>
      <c r="Q71" s="74">
        <v>11996.087101678157</v>
      </c>
      <c r="R71" s="400" t="s">
        <v>90</v>
      </c>
      <c r="S71" s="402">
        <v>15</v>
      </c>
      <c r="T71" s="74">
        <v>23463.694086696138</v>
      </c>
      <c r="U71" s="400" t="s">
        <v>90</v>
      </c>
      <c r="V71" s="402">
        <v>15</v>
      </c>
      <c r="W71" s="74">
        <v>10596.29529817346</v>
      </c>
      <c r="X71" s="400" t="s">
        <v>115</v>
      </c>
      <c r="Y71" s="402">
        <v>13</v>
      </c>
      <c r="Z71" s="74">
        <v>33059.131596184387</v>
      </c>
      <c r="AA71" s="400" t="s">
        <v>90</v>
      </c>
      <c r="AB71" s="404">
        <v>15</v>
      </c>
    </row>
    <row r="72" spans="1:28">
      <c r="A72" s="41" t="s">
        <v>465</v>
      </c>
      <c r="B72" s="74">
        <v>32069.005609284963</v>
      </c>
      <c r="C72" s="237">
        <v>21206.913680324778</v>
      </c>
      <c r="D72" s="400"/>
      <c r="E72" s="75">
        <v>10862.091928959257</v>
      </c>
      <c r="F72" s="74">
        <v>68233.228632148879</v>
      </c>
      <c r="G72" s="237">
        <v>46862.856773945605</v>
      </c>
      <c r="H72" s="75">
        <v>21370.371858203169</v>
      </c>
      <c r="I72" s="60">
        <v>1.9208597838746231</v>
      </c>
      <c r="J72" s="77">
        <v>23.210444759156783</v>
      </c>
      <c r="K72" s="61">
        <v>9.3803174264647758E-3</v>
      </c>
      <c r="L72" s="59">
        <v>51.645882143733672</v>
      </c>
      <c r="M72" s="73"/>
      <c r="N72" s="58"/>
      <c r="O72" s="58"/>
      <c r="P72" s="41" t="s">
        <v>465</v>
      </c>
      <c r="Q72" s="74">
        <v>11996.0871016781</v>
      </c>
      <c r="R72" s="400" t="s">
        <v>90</v>
      </c>
      <c r="S72" s="402">
        <v>15</v>
      </c>
      <c r="T72" s="74">
        <v>23463.694086696014</v>
      </c>
      <c r="U72" s="400" t="s">
        <v>90</v>
      </c>
      <c r="V72" s="402">
        <v>15</v>
      </c>
      <c r="W72" s="74">
        <v>11373.717900767882</v>
      </c>
      <c r="X72" s="400" t="s">
        <v>2224</v>
      </c>
      <c r="Y72" s="402">
        <v>13</v>
      </c>
      <c r="Z72" s="74">
        <v>33059.131596184176</v>
      </c>
      <c r="AA72" s="400" t="s">
        <v>90</v>
      </c>
      <c r="AB72" s="404">
        <v>15</v>
      </c>
    </row>
    <row r="73" spans="1:28">
      <c r="A73" s="42" t="s">
        <v>466</v>
      </c>
      <c r="B73" s="82">
        <v>33232.179162841763</v>
      </c>
      <c r="C73" s="84">
        <v>22370.087233881408</v>
      </c>
      <c r="D73" s="407"/>
      <c r="E73" s="84">
        <v>10862.091928959257</v>
      </c>
      <c r="F73" s="82">
        <v>72183.912064160555</v>
      </c>
      <c r="G73" s="84">
        <v>49858.834113059202</v>
      </c>
      <c r="H73" s="84">
        <v>22325.07795110127</v>
      </c>
      <c r="I73" s="65">
        <v>1.852526064227985</v>
      </c>
      <c r="J73" s="86">
        <v>23.370835509154869</v>
      </c>
      <c r="K73" s="66">
        <v>9.2284550672210308E-3</v>
      </c>
      <c r="L73" s="421">
        <v>50.230511644807947</v>
      </c>
      <c r="M73" s="73"/>
      <c r="N73" s="58"/>
      <c r="O73" s="58"/>
      <c r="P73" s="42" t="s">
        <v>466</v>
      </c>
      <c r="Q73" s="82">
        <v>11996.087101678171</v>
      </c>
      <c r="R73" s="407" t="s">
        <v>90</v>
      </c>
      <c r="S73" s="422">
        <v>15</v>
      </c>
      <c r="T73" s="82">
        <v>23463.694086696527</v>
      </c>
      <c r="U73" s="407" t="s">
        <v>90</v>
      </c>
      <c r="V73" s="422">
        <v>15</v>
      </c>
      <c r="W73" s="82">
        <v>10596.295298173616</v>
      </c>
      <c r="X73" s="407" t="s">
        <v>115</v>
      </c>
      <c r="Y73" s="422">
        <v>13</v>
      </c>
      <c r="Z73" s="82">
        <v>33059.131596184452</v>
      </c>
      <c r="AA73" s="407" t="s">
        <v>90</v>
      </c>
      <c r="AB73" s="423">
        <v>15</v>
      </c>
    </row>
    <row r="74" spans="1:28">
      <c r="A74" s="41" t="s">
        <v>473</v>
      </c>
      <c r="B74" s="74">
        <v>23053.414210332543</v>
      </c>
      <c r="C74" s="237">
        <v>20423.777478614225</v>
      </c>
      <c r="D74" s="400"/>
      <c r="E74" s="75">
        <v>2629.6367317184104</v>
      </c>
      <c r="F74" s="74">
        <v>65587.866207665094</v>
      </c>
      <c r="G74" s="237">
        <v>47355.50127284247</v>
      </c>
      <c r="H74" s="75">
        <v>18232.364934822508</v>
      </c>
      <c r="I74" s="60">
        <v>2.7309720331025287</v>
      </c>
      <c r="J74" s="77">
        <v>20.536861060996166</v>
      </c>
      <c r="K74" s="61">
        <v>9.1794149529008263E-3</v>
      </c>
      <c r="L74" s="59">
        <v>57.756151224285503</v>
      </c>
      <c r="M74" s="73"/>
      <c r="N74" s="58"/>
      <c r="O74" s="58"/>
      <c r="P74" s="41" t="s">
        <v>474</v>
      </c>
      <c r="Q74" s="74">
        <v>10438.48225727353</v>
      </c>
      <c r="R74" s="400" t="s">
        <v>90</v>
      </c>
      <c r="S74" s="402">
        <v>15</v>
      </c>
      <c r="T74" s="74">
        <v>19795.778871156166</v>
      </c>
      <c r="U74" s="400" t="s">
        <v>90</v>
      </c>
      <c r="V74" s="402">
        <v>15</v>
      </c>
      <c r="W74" s="74">
        <v>7908.9775784557996</v>
      </c>
      <c r="X74" s="400" t="s">
        <v>2225</v>
      </c>
      <c r="Y74" s="402">
        <v>16</v>
      </c>
      <c r="Z74" s="74">
        <v>27656.384975967103</v>
      </c>
      <c r="AA74" s="400" t="s">
        <v>2225</v>
      </c>
      <c r="AB74" s="404">
        <v>16</v>
      </c>
    </row>
    <row r="75" spans="1:28">
      <c r="A75" s="41" t="s">
        <v>475</v>
      </c>
      <c r="B75" s="74">
        <v>18030.777835579152</v>
      </c>
      <c r="C75" s="237">
        <v>16000.004252944744</v>
      </c>
      <c r="D75" s="400" t="s">
        <v>2226</v>
      </c>
      <c r="E75" s="75">
        <v>2030.7735826344633</v>
      </c>
      <c r="F75" s="74">
        <v>50355.859411144811</v>
      </c>
      <c r="G75" s="237">
        <v>36365.269914343487</v>
      </c>
      <c r="H75" s="75">
        <v>13990.589496801318</v>
      </c>
      <c r="I75" s="60">
        <v>2.6801442660534076</v>
      </c>
      <c r="J75" s="77">
        <v>24.982685106272509</v>
      </c>
      <c r="K75" s="61">
        <v>1.0999319598399013E-2</v>
      </c>
      <c r="L75" s="59">
        <v>55.660081589223303</v>
      </c>
      <c r="M75" s="73"/>
      <c r="N75" s="58"/>
      <c r="O75" s="58"/>
      <c r="P75" s="41" t="s">
        <v>476</v>
      </c>
      <c r="Q75" s="74">
        <v>11450.749929493639</v>
      </c>
      <c r="R75" s="400" t="s">
        <v>90</v>
      </c>
      <c r="S75" s="402">
        <v>15</v>
      </c>
      <c r="T75" s="74">
        <v>22227.948962597715</v>
      </c>
      <c r="U75" s="400" t="s">
        <v>90</v>
      </c>
      <c r="V75" s="402">
        <v>16</v>
      </c>
      <c r="W75" s="74">
        <v>9048.2118954287907</v>
      </c>
      <c r="X75" s="400" t="s">
        <v>2227</v>
      </c>
      <c r="Y75" s="402">
        <v>1</v>
      </c>
      <c r="Z75" s="74">
        <v>31194.489709234629</v>
      </c>
      <c r="AA75" s="400" t="s">
        <v>137</v>
      </c>
      <c r="AB75" s="404">
        <v>14</v>
      </c>
    </row>
    <row r="76" spans="1:28">
      <c r="A76" s="41" t="s">
        <v>477</v>
      </c>
      <c r="B76" s="74">
        <v>35791.072551083089</v>
      </c>
      <c r="C76" s="237">
        <v>31725.211952393744</v>
      </c>
      <c r="D76" s="400" t="s">
        <v>2226</v>
      </c>
      <c r="E76" s="75">
        <v>4065.8605986892976</v>
      </c>
      <c r="F76" s="74">
        <v>112795.07769353074</v>
      </c>
      <c r="G76" s="237">
        <v>81315.6422313972</v>
      </c>
      <c r="H76" s="75">
        <v>31479.43546213345</v>
      </c>
      <c r="I76" s="60">
        <v>3.0378865271404321</v>
      </c>
      <c r="J76" s="77">
        <v>24.959705933055609</v>
      </c>
      <c r="K76" s="61">
        <v>1.1007709968026068E-2</v>
      </c>
      <c r="L76" s="59">
        <v>55.77799583116164</v>
      </c>
      <c r="M76" s="73"/>
      <c r="N76" s="58"/>
      <c r="O76" s="58"/>
      <c r="P76" s="41" t="s">
        <v>478</v>
      </c>
      <c r="Q76" s="74">
        <v>11261.829833117608</v>
      </c>
      <c r="R76" s="400" t="s">
        <v>90</v>
      </c>
      <c r="S76" s="402">
        <v>15</v>
      </c>
      <c r="T76" s="74">
        <v>20012.46101380371</v>
      </c>
      <c r="U76" s="400" t="s">
        <v>187</v>
      </c>
      <c r="V76" s="402">
        <v>16</v>
      </c>
      <c r="W76" s="74">
        <v>7785.2374354168951</v>
      </c>
      <c r="X76" s="400" t="s">
        <v>2225</v>
      </c>
      <c r="Y76" s="402">
        <v>16</v>
      </c>
      <c r="Z76" s="74">
        <v>27731.138064104824</v>
      </c>
      <c r="AA76" s="400" t="s">
        <v>2225</v>
      </c>
      <c r="AB76" s="404">
        <v>16</v>
      </c>
    </row>
    <row r="77" spans="1:28">
      <c r="A77" s="41" t="s">
        <v>478</v>
      </c>
      <c r="B77" s="74">
        <v>25788.215194031163</v>
      </c>
      <c r="C77" s="237">
        <v>22648.597254662691</v>
      </c>
      <c r="D77" s="400"/>
      <c r="E77" s="75">
        <v>3139.617939368432</v>
      </c>
      <c r="F77" s="74">
        <v>66212.421246667684</v>
      </c>
      <c r="G77" s="237">
        <v>47982.781339435533</v>
      </c>
      <c r="H77" s="75">
        <v>18229.639907232278</v>
      </c>
      <c r="I77" s="60">
        <v>2.4457994798297609</v>
      </c>
      <c r="J77" s="77">
        <v>13.675253771871583</v>
      </c>
      <c r="K77" s="61">
        <v>6.0029256976774298E-3</v>
      </c>
      <c r="L77" s="59">
        <v>60.624770364746439</v>
      </c>
      <c r="M77" s="73"/>
      <c r="N77" s="58"/>
      <c r="O77" s="58"/>
      <c r="P77" s="41" t="s">
        <v>479</v>
      </c>
      <c r="Q77" s="74">
        <v>10902.650610782122</v>
      </c>
      <c r="R77" s="400" t="s">
        <v>90</v>
      </c>
      <c r="S77" s="402">
        <v>15</v>
      </c>
      <c r="T77" s="74">
        <v>19901.788214683849</v>
      </c>
      <c r="U77" s="400" t="s">
        <v>90</v>
      </c>
      <c r="V77" s="402">
        <v>15</v>
      </c>
      <c r="W77" s="74">
        <v>7850.1813418618249</v>
      </c>
      <c r="X77" s="400" t="s">
        <v>2225</v>
      </c>
      <c r="Y77" s="402">
        <v>16</v>
      </c>
      <c r="Z77" s="74">
        <v>27698.350646599745</v>
      </c>
      <c r="AA77" s="400" t="s">
        <v>2225</v>
      </c>
      <c r="AB77" s="404">
        <v>16</v>
      </c>
    </row>
    <row r="78" spans="1:28">
      <c r="A78" s="41" t="s">
        <v>479</v>
      </c>
      <c r="B78" s="74">
        <v>24362.730551355835</v>
      </c>
      <c r="C78" s="237">
        <v>21484.759355393882</v>
      </c>
      <c r="D78" s="400"/>
      <c r="E78" s="75">
        <v>2877.971195962029</v>
      </c>
      <c r="F78" s="74">
        <v>65895.5840496327</v>
      </c>
      <c r="G78" s="237">
        <v>47663.320548061594</v>
      </c>
      <c r="H78" s="75">
        <v>18232.263501571153</v>
      </c>
      <c r="I78" s="60">
        <v>2.5866399794896382</v>
      </c>
      <c r="J78" s="77">
        <v>17.127909321253522</v>
      </c>
      <c r="K78" s="61">
        <v>7.485739875481066E-3</v>
      </c>
      <c r="L78" s="59">
        <v>59.417742675842611</v>
      </c>
      <c r="M78" s="73"/>
      <c r="N78" s="58"/>
      <c r="O78" s="58"/>
      <c r="P78" s="41" t="s">
        <v>480</v>
      </c>
      <c r="Q78" s="74">
        <v>9588.252809248972</v>
      </c>
      <c r="R78" s="400" t="s">
        <v>90</v>
      </c>
      <c r="S78" s="402">
        <v>15</v>
      </c>
      <c r="T78" s="74">
        <v>19599.061322804799</v>
      </c>
      <c r="U78" s="400" t="s">
        <v>90</v>
      </c>
      <c r="V78" s="402">
        <v>15</v>
      </c>
      <c r="W78" s="74">
        <v>8006.5357830712182</v>
      </c>
      <c r="X78" s="400" t="s">
        <v>2225</v>
      </c>
      <c r="Y78" s="402">
        <v>16</v>
      </c>
      <c r="Z78" s="74">
        <v>27564.79756733809</v>
      </c>
      <c r="AA78" s="400" t="s">
        <v>2225</v>
      </c>
      <c r="AB78" s="404">
        <v>16</v>
      </c>
    </row>
    <row r="79" spans="1:28">
      <c r="A79" s="41" t="s">
        <v>480</v>
      </c>
      <c r="B79" s="74">
        <v>20760.960949552937</v>
      </c>
      <c r="C79" s="237">
        <v>18569.464746657719</v>
      </c>
      <c r="D79" s="400"/>
      <c r="E79" s="75">
        <v>2191.4962028951659</v>
      </c>
      <c r="F79" s="74">
        <v>65025.294736490418</v>
      </c>
      <c r="G79" s="237">
        <v>46792.893913595901</v>
      </c>
      <c r="H79" s="75">
        <v>18232.400822894397</v>
      </c>
      <c r="I79" s="60">
        <v>3.0265361360813365</v>
      </c>
      <c r="J79" s="77">
        <v>27.326443624964107</v>
      </c>
      <c r="K79" s="61">
        <v>1.3464409476657257E-2</v>
      </c>
      <c r="L79" s="59">
        <v>53.607354385068902</v>
      </c>
      <c r="M79" s="73"/>
      <c r="N79" s="58"/>
      <c r="O79" s="58"/>
      <c r="P79" s="41" t="s">
        <v>481</v>
      </c>
      <c r="Q79" s="74">
        <v>8466.7977177859902</v>
      </c>
      <c r="R79" s="400" t="s">
        <v>90</v>
      </c>
      <c r="S79" s="402">
        <v>15</v>
      </c>
      <c r="T79" s="74">
        <v>19688.516857994</v>
      </c>
      <c r="U79" s="400" t="s">
        <v>90</v>
      </c>
      <c r="V79" s="402">
        <v>15</v>
      </c>
      <c r="W79" s="74">
        <v>5.4569682106375694E-12</v>
      </c>
      <c r="X79" s="400" t="s">
        <v>201</v>
      </c>
      <c r="Y79" s="402">
        <v>15</v>
      </c>
      <c r="Z79" s="74">
        <v>19688.516857994</v>
      </c>
      <c r="AA79" s="400" t="s">
        <v>90</v>
      </c>
      <c r="AB79" s="404">
        <v>15</v>
      </c>
    </row>
    <row r="80" spans="1:28">
      <c r="A80" s="41" t="s">
        <v>481</v>
      </c>
      <c r="B80" s="74">
        <v>18434.560122231742</v>
      </c>
      <c r="C80" s="237">
        <v>16229.638068334127</v>
      </c>
      <c r="D80" s="400"/>
      <c r="E80" s="75">
        <v>2204.9220538975933</v>
      </c>
      <c r="F80" s="74">
        <v>47069.623673713744</v>
      </c>
      <c r="G80" s="237">
        <v>47069.623673713744</v>
      </c>
      <c r="H80" s="75">
        <v>2.5979591014081739E-12</v>
      </c>
      <c r="I80" s="60">
        <v>2.4337278091984551</v>
      </c>
      <c r="J80" s="77">
        <v>20.547848738092608</v>
      </c>
      <c r="K80" s="61">
        <v>2.8697004143861766E-3</v>
      </c>
      <c r="L80" s="59">
        <v>21.474794005067292</v>
      </c>
      <c r="M80" s="73"/>
      <c r="N80" s="58"/>
      <c r="O80" s="58"/>
      <c r="P80" s="41" t="s">
        <v>482</v>
      </c>
      <c r="Q80" s="74">
        <v>9126.9658205244796</v>
      </c>
      <c r="R80" s="400" t="s">
        <v>90</v>
      </c>
      <c r="S80" s="402">
        <v>15</v>
      </c>
      <c r="T80" s="74">
        <v>19820.563697124348</v>
      </c>
      <c r="U80" s="400" t="s">
        <v>90</v>
      </c>
      <c r="V80" s="402">
        <v>15</v>
      </c>
      <c r="W80" s="74">
        <v>3.637978807091713E-12</v>
      </c>
      <c r="X80" s="400" t="s">
        <v>2228</v>
      </c>
      <c r="Y80" s="402">
        <v>13</v>
      </c>
      <c r="Z80" s="74">
        <v>19820.563697124348</v>
      </c>
      <c r="AA80" s="400" t="s">
        <v>90</v>
      </c>
      <c r="AB80" s="404">
        <v>15</v>
      </c>
    </row>
    <row r="81" spans="1:41">
      <c r="A81" s="41" t="s">
        <v>482</v>
      </c>
      <c r="B81" s="74">
        <v>20230.768784891832</v>
      </c>
      <c r="C81" s="237">
        <v>17716.797725405944</v>
      </c>
      <c r="D81" s="400"/>
      <c r="E81" s="75">
        <v>2513.9710594858384</v>
      </c>
      <c r="F81" s="74">
        <v>47473.490394096545</v>
      </c>
      <c r="G81" s="237">
        <v>47473.490394096545</v>
      </c>
      <c r="H81" s="75">
        <v>1.1344498081674222E-12</v>
      </c>
      <c r="I81" s="60">
        <v>2.2223337043022431</v>
      </c>
      <c r="J81" s="77">
        <v>13.682548485107993</v>
      </c>
      <c r="K81" s="61">
        <v>2.8697004143861905E-3</v>
      </c>
      <c r="L81" s="59">
        <v>30.243321104109818</v>
      </c>
      <c r="M81" s="73"/>
      <c r="N81" s="58"/>
      <c r="O81" s="58"/>
      <c r="P81" s="42" t="s">
        <v>483</v>
      </c>
      <c r="Q81" s="82">
        <v>7932.8215101565011</v>
      </c>
      <c r="R81" s="471" t="s">
        <v>90</v>
      </c>
      <c r="S81" s="423">
        <v>15</v>
      </c>
      <c r="T81" s="82">
        <v>19570.147792494641</v>
      </c>
      <c r="U81" s="407" t="s">
        <v>90</v>
      </c>
      <c r="V81" s="422">
        <v>15</v>
      </c>
      <c r="W81" s="82">
        <v>1.2732925824820995E-11</v>
      </c>
      <c r="X81" s="407" t="s">
        <v>2229</v>
      </c>
      <c r="Y81" s="422">
        <v>15</v>
      </c>
      <c r="Z81" s="82">
        <v>19570.147792494645</v>
      </c>
      <c r="AA81" s="407" t="s">
        <v>90</v>
      </c>
      <c r="AB81" s="423">
        <v>15</v>
      </c>
    </row>
    <row r="82" spans="1:41">
      <c r="A82" s="42" t="s">
        <v>483</v>
      </c>
      <c r="B82" s="82">
        <v>17012.08780708546</v>
      </c>
      <c r="C82" s="84">
        <v>15068.844007626718</v>
      </c>
      <c r="D82" s="407"/>
      <c r="E82" s="84">
        <v>1943.2437994586953</v>
      </c>
      <c r="F82" s="82">
        <v>46710.390467190773</v>
      </c>
      <c r="G82" s="84">
        <v>46710.390467190773</v>
      </c>
      <c r="H82" s="84">
        <v>4.3980949929586391E-12</v>
      </c>
      <c r="I82" s="65">
        <v>2.6314904540456747</v>
      </c>
      <c r="J82" s="86">
        <v>27.338850055238318</v>
      </c>
      <c r="K82" s="66">
        <v>2.8697004143861766E-3</v>
      </c>
      <c r="L82" s="421">
        <v>16.965653800509251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>
      <c r="A89" s="41" t="s">
        <v>157</v>
      </c>
      <c r="B89" s="74">
        <v>2153.1974930921547</v>
      </c>
      <c r="C89" s="889">
        <v>1239.9648320731494</v>
      </c>
      <c r="D89" s="74">
        <v>7602.3325139883082</v>
      </c>
      <c r="E89" s="237">
        <v>5807.2505911441212</v>
      </c>
      <c r="F89" s="75">
        <v>1795.0819228441862</v>
      </c>
      <c r="G89" s="92">
        <v>9.2570841528790467E-3</v>
      </c>
      <c r="H89" s="302">
        <v>2.1036658557314101</v>
      </c>
      <c r="I89" s="406">
        <v>17.987500000000001</v>
      </c>
      <c r="J89" s="406" t="s">
        <v>2226</v>
      </c>
      <c r="K89" s="231" t="s">
        <v>2226</v>
      </c>
      <c r="L89" s="304">
        <v>1.1201933285177858E-2</v>
      </c>
      <c r="P89" s="41" t="s">
        <v>445</v>
      </c>
      <c r="Q89" s="60">
        <v>4.9675135951390539</v>
      </c>
      <c r="R89" s="400" t="s">
        <v>2230</v>
      </c>
      <c r="S89" s="402">
        <v>23</v>
      </c>
      <c r="T89" s="60">
        <v>0.1098321768525662</v>
      </c>
      <c r="U89" s="400" t="s">
        <v>2231</v>
      </c>
      <c r="V89" s="402">
        <v>0</v>
      </c>
      <c r="W89" s="57">
        <v>25.003276100065396</v>
      </c>
      <c r="X89" s="400" t="s">
        <v>2232</v>
      </c>
      <c r="Y89" s="402">
        <v>8</v>
      </c>
      <c r="Z89" s="57">
        <v>8.7240160235187183</v>
      </c>
      <c r="AA89" s="400" t="s">
        <v>160</v>
      </c>
      <c r="AB89" s="402">
        <v>6</v>
      </c>
      <c r="AC89" s="92">
        <v>1.3520866237640809E-2</v>
      </c>
      <c r="AD89" s="400" t="s">
        <v>161</v>
      </c>
      <c r="AE89" s="402">
        <v>17</v>
      </c>
      <c r="AF89" s="92">
        <v>1.9291882085774371E-3</v>
      </c>
      <c r="AG89" s="400" t="s">
        <v>162</v>
      </c>
      <c r="AH89" s="402">
        <v>3</v>
      </c>
      <c r="AI89" s="57">
        <v>67.777998970008611</v>
      </c>
      <c r="AJ89" s="400" t="s">
        <v>161</v>
      </c>
      <c r="AK89" s="402">
        <v>17</v>
      </c>
      <c r="AL89" s="57">
        <v>14.3876667941897</v>
      </c>
      <c r="AM89" s="400" t="s">
        <v>163</v>
      </c>
      <c r="AN89" s="403">
        <v>6</v>
      </c>
      <c r="AO89" s="88" t="s">
        <v>445</v>
      </c>
    </row>
    <row r="90" spans="1:41">
      <c r="A90" s="41" t="s">
        <v>164</v>
      </c>
      <c r="B90" s="74">
        <v>2166.8981750680218</v>
      </c>
      <c r="C90" s="889">
        <v>1239.9648320731494</v>
      </c>
      <c r="D90" s="74">
        <v>7627.7649280128517</v>
      </c>
      <c r="E90" s="237">
        <v>5849.7053703629099</v>
      </c>
      <c r="F90" s="75">
        <v>1778.0595576499411</v>
      </c>
      <c r="G90" s="92">
        <v>9.2203521655446208E-3</v>
      </c>
      <c r="H90" s="302">
        <v>2.0523835516470448</v>
      </c>
      <c r="I90" s="406">
        <v>18.112500000000001</v>
      </c>
      <c r="J90" s="406" t="s">
        <v>2226</v>
      </c>
      <c r="K90" s="232" t="s">
        <v>2226</v>
      </c>
      <c r="L90" s="304">
        <v>1.1296221752077644E-2</v>
      </c>
      <c r="P90" s="41" t="s">
        <v>446</v>
      </c>
      <c r="Q90" s="60">
        <v>7.1412194347789546</v>
      </c>
      <c r="R90" s="400" t="s">
        <v>2230</v>
      </c>
      <c r="S90" s="402">
        <v>23</v>
      </c>
      <c r="T90" s="60">
        <v>0.27505591389159728</v>
      </c>
      <c r="U90" s="400" t="s">
        <v>2231</v>
      </c>
      <c r="V90" s="402">
        <v>0</v>
      </c>
      <c r="W90" s="57">
        <v>26.557238656716102</v>
      </c>
      <c r="X90" s="400" t="s">
        <v>90</v>
      </c>
      <c r="Y90" s="402">
        <v>16</v>
      </c>
      <c r="Z90" s="57">
        <v>8.7239390216883521</v>
      </c>
      <c r="AA90" s="400" t="s">
        <v>160</v>
      </c>
      <c r="AB90" s="402">
        <v>6</v>
      </c>
      <c r="AC90" s="92">
        <v>1.5501818565085953E-2</v>
      </c>
      <c r="AD90" s="400" t="s">
        <v>105</v>
      </c>
      <c r="AE90" s="402">
        <v>8</v>
      </c>
      <c r="AF90" s="92">
        <v>1.9434670750044759E-3</v>
      </c>
      <c r="AG90" s="400" t="s">
        <v>2233</v>
      </c>
      <c r="AH90" s="402">
        <v>7</v>
      </c>
      <c r="AI90" s="57">
        <v>77.925821170738928</v>
      </c>
      <c r="AJ90" s="400" t="s">
        <v>99</v>
      </c>
      <c r="AK90" s="402">
        <v>8</v>
      </c>
      <c r="AL90" s="57">
        <v>18.116183232344987</v>
      </c>
      <c r="AM90" s="400" t="s">
        <v>162</v>
      </c>
      <c r="AN90" s="78">
        <v>3</v>
      </c>
      <c r="AO90" s="88" t="s">
        <v>446</v>
      </c>
    </row>
    <row r="91" spans="1:41">
      <c r="A91" s="41" t="s">
        <v>167</v>
      </c>
      <c r="B91" s="74">
        <v>2147.8016522554162</v>
      </c>
      <c r="C91" s="889">
        <v>1239.9648320731494</v>
      </c>
      <c r="D91" s="74">
        <v>7579.2121880224968</v>
      </c>
      <c r="E91" s="237">
        <v>5806.0059657960892</v>
      </c>
      <c r="F91" s="75">
        <v>1773.206222226408</v>
      </c>
      <c r="G91" s="92">
        <v>9.2269175740431197E-3</v>
      </c>
      <c r="H91" s="302">
        <v>2.091347031979641</v>
      </c>
      <c r="I91" s="406">
        <v>17.987500000000001</v>
      </c>
      <c r="J91" s="406" t="s">
        <v>2226</v>
      </c>
      <c r="K91" s="232" t="s">
        <v>2226</v>
      </c>
      <c r="L91" s="304">
        <v>1.1199180694051271E-2</v>
      </c>
      <c r="P91" s="41" t="s">
        <v>447</v>
      </c>
      <c r="Q91" s="60">
        <v>3.4094536225977099</v>
      </c>
      <c r="R91" s="400" t="s">
        <v>2230</v>
      </c>
      <c r="S91" s="402">
        <v>23</v>
      </c>
      <c r="T91" s="60">
        <v>0</v>
      </c>
      <c r="U91" s="400" t="s">
        <v>2231</v>
      </c>
      <c r="V91" s="402">
        <v>0</v>
      </c>
      <c r="W91" s="57">
        <v>31.843651410366398</v>
      </c>
      <c r="X91" s="400" t="s">
        <v>90</v>
      </c>
      <c r="Y91" s="402">
        <v>15</v>
      </c>
      <c r="Z91" s="57">
        <v>7.7576024492006512</v>
      </c>
      <c r="AA91" s="400" t="s">
        <v>160</v>
      </c>
      <c r="AB91" s="402">
        <v>6</v>
      </c>
      <c r="AC91" s="92">
        <v>1.7702467399851082E-2</v>
      </c>
      <c r="AD91" s="400" t="s">
        <v>105</v>
      </c>
      <c r="AE91" s="402">
        <v>11</v>
      </c>
      <c r="AF91" s="92">
        <v>1.9351077783801684E-3</v>
      </c>
      <c r="AG91" s="400" t="s">
        <v>162</v>
      </c>
      <c r="AH91" s="402">
        <v>3</v>
      </c>
      <c r="AI91" s="57">
        <v>82.714142754404918</v>
      </c>
      <c r="AJ91" s="400" t="s">
        <v>102</v>
      </c>
      <c r="AK91" s="402">
        <v>10</v>
      </c>
      <c r="AL91" s="57">
        <v>14.796923163654553</v>
      </c>
      <c r="AM91" s="400" t="s">
        <v>163</v>
      </c>
      <c r="AN91" s="78">
        <v>6</v>
      </c>
      <c r="AO91" s="88" t="s">
        <v>447</v>
      </c>
    </row>
    <row r="92" spans="1:41">
      <c r="A92" s="41" t="s">
        <v>169</v>
      </c>
      <c r="B92" s="74">
        <v>2109.6896867038581</v>
      </c>
      <c r="C92" s="889">
        <v>1239.9648320731494</v>
      </c>
      <c r="D92" s="74">
        <v>7463.5694043259282</v>
      </c>
      <c r="E92" s="237">
        <v>5740.2969423232034</v>
      </c>
      <c r="F92" s="75">
        <v>1723.2724620027241</v>
      </c>
      <c r="G92" s="92">
        <v>9.170145126812709E-3</v>
      </c>
      <c r="H92" s="302">
        <v>2.1224838550070628</v>
      </c>
      <c r="I92" s="406">
        <v>17.8</v>
      </c>
      <c r="J92" s="406" t="s">
        <v>2226</v>
      </c>
      <c r="K92" s="232" t="s">
        <v>2226</v>
      </c>
      <c r="L92" s="304">
        <v>1.1060818557718021E-2</v>
      </c>
      <c r="P92" s="41" t="s">
        <v>448</v>
      </c>
      <c r="Q92" s="60">
        <v>12.421947992600201</v>
      </c>
      <c r="R92" s="400" t="s">
        <v>2230</v>
      </c>
      <c r="S92" s="402">
        <v>23</v>
      </c>
      <c r="T92" s="60">
        <v>0</v>
      </c>
      <c r="U92" s="400" t="s">
        <v>2231</v>
      </c>
      <c r="V92" s="402">
        <v>0</v>
      </c>
      <c r="W92" s="57">
        <v>31.496442257038431</v>
      </c>
      <c r="X92" s="400" t="s">
        <v>90</v>
      </c>
      <c r="Y92" s="402">
        <v>15</v>
      </c>
      <c r="Z92" s="57">
        <v>-2.3321939950018797</v>
      </c>
      <c r="AA92" s="400" t="s">
        <v>160</v>
      </c>
      <c r="AB92" s="402">
        <v>6</v>
      </c>
      <c r="AC92" s="92">
        <v>1.7823454426317012E-2</v>
      </c>
      <c r="AD92" s="400" t="s">
        <v>115</v>
      </c>
      <c r="AE92" s="402">
        <v>12</v>
      </c>
      <c r="AF92" s="92">
        <v>1.8456085505684536E-3</v>
      </c>
      <c r="AG92" s="400" t="s">
        <v>162</v>
      </c>
      <c r="AH92" s="402">
        <v>2</v>
      </c>
      <c r="AI92" s="57">
        <v>90.071406133343572</v>
      </c>
      <c r="AJ92" s="400" t="s">
        <v>2234</v>
      </c>
      <c r="AK92" s="402">
        <v>10</v>
      </c>
      <c r="AL92" s="57">
        <v>16.53735632968635</v>
      </c>
      <c r="AM92" s="400" t="s">
        <v>163</v>
      </c>
      <c r="AN92" s="78">
        <v>15</v>
      </c>
      <c r="AO92" s="88" t="s">
        <v>448</v>
      </c>
    </row>
    <row r="93" spans="1:41">
      <c r="A93" s="41" t="s">
        <v>171</v>
      </c>
      <c r="B93" s="74">
        <v>2031.5053817816447</v>
      </c>
      <c r="C93" s="889">
        <v>1239.9648320731494</v>
      </c>
      <c r="D93" s="74">
        <v>7218.5964429741716</v>
      </c>
      <c r="E93" s="237">
        <v>5611.1240013571114</v>
      </c>
      <c r="F93" s="75">
        <v>1607.4724416170604</v>
      </c>
      <c r="G93" s="92">
        <v>9.0482354892863319E-3</v>
      </c>
      <c r="H93" s="302">
        <v>2.2682071792019056</v>
      </c>
      <c r="I93" s="406">
        <v>17.425000000000001</v>
      </c>
      <c r="J93" s="406" t="s">
        <v>2226</v>
      </c>
      <c r="K93" s="232" t="s">
        <v>2226</v>
      </c>
      <c r="L93" s="304">
        <v>1.0484282348367383E-2</v>
      </c>
      <c r="P93" s="41" t="s">
        <v>449</v>
      </c>
      <c r="Q93" s="60">
        <v>12.461408953107739</v>
      </c>
      <c r="R93" s="400" t="s">
        <v>2230</v>
      </c>
      <c r="S93" s="402">
        <v>23</v>
      </c>
      <c r="T93" s="60">
        <v>0</v>
      </c>
      <c r="U93" s="400" t="s">
        <v>2231</v>
      </c>
      <c r="V93" s="402">
        <v>0</v>
      </c>
      <c r="W93" s="57">
        <v>32.563523195021553</v>
      </c>
      <c r="X93" s="400" t="s">
        <v>90</v>
      </c>
      <c r="Y93" s="402">
        <v>15</v>
      </c>
      <c r="Z93" s="57">
        <v>-2.4745031500041113</v>
      </c>
      <c r="AA93" s="400" t="s">
        <v>160</v>
      </c>
      <c r="AB93" s="402">
        <v>5</v>
      </c>
      <c r="AC93" s="92">
        <v>1.8887785324858408E-2</v>
      </c>
      <c r="AD93" s="400" t="s">
        <v>115</v>
      </c>
      <c r="AE93" s="402">
        <v>12</v>
      </c>
      <c r="AF93" s="92">
        <v>1.8455738976325855E-3</v>
      </c>
      <c r="AG93" s="400" t="s">
        <v>162</v>
      </c>
      <c r="AH93" s="402">
        <v>2</v>
      </c>
      <c r="AI93" s="57">
        <v>90.717753955282674</v>
      </c>
      <c r="AJ93" s="400" t="s">
        <v>2234</v>
      </c>
      <c r="AK93" s="402">
        <v>10</v>
      </c>
      <c r="AL93" s="57">
        <v>16.448409919863394</v>
      </c>
      <c r="AM93" s="400" t="s">
        <v>163</v>
      </c>
      <c r="AN93" s="78">
        <v>15</v>
      </c>
      <c r="AO93" s="88" t="s">
        <v>449</v>
      </c>
    </row>
    <row r="94" spans="1:41">
      <c r="A94" s="41" t="s">
        <v>172</v>
      </c>
      <c r="B94" s="74">
        <v>2181.598882712598</v>
      </c>
      <c r="C94" s="889">
        <v>1239.9648320731494</v>
      </c>
      <c r="D94" s="74">
        <v>7563.0647675631189</v>
      </c>
      <c r="E94" s="237">
        <v>6012.0553229076231</v>
      </c>
      <c r="F94" s="75">
        <v>1551.0094446554963</v>
      </c>
      <c r="G94" s="92">
        <v>8.9019493166082302E-3</v>
      </c>
      <c r="H94" s="302">
        <v>2.0631182130211703</v>
      </c>
      <c r="I94" s="406">
        <v>18.574999999999996</v>
      </c>
      <c r="J94" s="406" t="s">
        <v>2226</v>
      </c>
      <c r="K94" s="232" t="s">
        <v>2226</v>
      </c>
      <c r="L94" s="304">
        <v>1.0647858623207411E-2</v>
      </c>
      <c r="P94" s="41" t="s">
        <v>450</v>
      </c>
      <c r="Q94" s="60">
        <v>5.679212545526898</v>
      </c>
      <c r="R94" s="400" t="s">
        <v>2230</v>
      </c>
      <c r="S94" s="402">
        <v>23</v>
      </c>
      <c r="T94" s="60">
        <v>0.10983217685256565</v>
      </c>
      <c r="U94" s="400" t="s">
        <v>2231</v>
      </c>
      <c r="V94" s="402">
        <v>0</v>
      </c>
      <c r="W94" s="57">
        <v>35.002091654561404</v>
      </c>
      <c r="X94" s="400" t="s">
        <v>105</v>
      </c>
      <c r="Y94" s="402">
        <v>2</v>
      </c>
      <c r="Z94" s="57">
        <v>8.7240160235187183</v>
      </c>
      <c r="AA94" s="400" t="s">
        <v>160</v>
      </c>
      <c r="AB94" s="402">
        <v>6</v>
      </c>
      <c r="AC94" s="92">
        <v>1.6945411096147237E-2</v>
      </c>
      <c r="AD94" s="400" t="s">
        <v>99</v>
      </c>
      <c r="AE94" s="402">
        <v>1</v>
      </c>
      <c r="AF94" s="92">
        <v>1.9291882085774371E-3</v>
      </c>
      <c r="AG94" s="400" t="s">
        <v>162</v>
      </c>
      <c r="AH94" s="402">
        <v>3</v>
      </c>
      <c r="AI94" s="57">
        <v>67.777998970008625</v>
      </c>
      <c r="AJ94" s="400" t="s">
        <v>161</v>
      </c>
      <c r="AK94" s="402">
        <v>17</v>
      </c>
      <c r="AL94" s="57">
        <v>13.229741613018074</v>
      </c>
      <c r="AM94" s="400" t="s">
        <v>186</v>
      </c>
      <c r="AN94" s="78">
        <v>7</v>
      </c>
      <c r="AO94" s="88" t="s">
        <v>450</v>
      </c>
    </row>
    <row r="95" spans="1:41">
      <c r="A95" s="41" t="s">
        <v>174</v>
      </c>
      <c r="B95" s="74">
        <v>2926.9048581068446</v>
      </c>
      <c r="C95" s="889">
        <v>1239.9648320731494</v>
      </c>
      <c r="D95" s="74">
        <v>9393.2682884501555</v>
      </c>
      <c r="E95" s="237">
        <v>7527.9994335477204</v>
      </c>
      <c r="F95" s="75">
        <v>1865.2688549024347</v>
      </c>
      <c r="G95" s="92">
        <v>9.1708153823053754E-3</v>
      </c>
      <c r="H95" s="302">
        <v>1.4589632969641888</v>
      </c>
      <c r="I95" s="406">
        <v>22.9</v>
      </c>
      <c r="J95" s="406" t="s">
        <v>2226</v>
      </c>
      <c r="K95" s="232" t="s">
        <v>2226</v>
      </c>
      <c r="L95" s="304">
        <v>1.2287852269615058E-2</v>
      </c>
      <c r="P95" s="42" t="s">
        <v>451</v>
      </c>
      <c r="Q95" s="65">
        <v>4.9675392627761612</v>
      </c>
      <c r="R95" s="407" t="s">
        <v>2230</v>
      </c>
      <c r="S95" s="422">
        <v>23</v>
      </c>
      <c r="T95" s="65">
        <v>2.4791135332113912E-2</v>
      </c>
      <c r="U95" s="407" t="s">
        <v>2231</v>
      </c>
      <c r="V95" s="422">
        <v>0</v>
      </c>
      <c r="W95" s="62">
        <v>32.820271589568151</v>
      </c>
      <c r="X95" s="407" t="s">
        <v>115</v>
      </c>
      <c r="Y95" s="422">
        <v>13</v>
      </c>
      <c r="Z95" s="62">
        <v>8.7241960349436756</v>
      </c>
      <c r="AA95" s="407" t="s">
        <v>160</v>
      </c>
      <c r="AB95" s="422">
        <v>6</v>
      </c>
      <c r="AC95" s="97">
        <v>1.3520830942945641E-2</v>
      </c>
      <c r="AD95" s="407" t="s">
        <v>161</v>
      </c>
      <c r="AE95" s="422">
        <v>17</v>
      </c>
      <c r="AF95" s="97">
        <v>1.9291881862173274E-3</v>
      </c>
      <c r="AG95" s="407" t="s">
        <v>162</v>
      </c>
      <c r="AH95" s="422">
        <v>3</v>
      </c>
      <c r="AI95" s="62">
        <v>67.777825806430911</v>
      </c>
      <c r="AJ95" s="407" t="s">
        <v>161</v>
      </c>
      <c r="AK95" s="422">
        <v>17</v>
      </c>
      <c r="AL95" s="62">
        <v>14.387609209652739</v>
      </c>
      <c r="AM95" s="407" t="s">
        <v>163</v>
      </c>
      <c r="AN95" s="83">
        <v>6</v>
      </c>
      <c r="AO95" s="592" t="s">
        <v>451</v>
      </c>
    </row>
    <row r="96" spans="1:41">
      <c r="A96" s="41" t="s">
        <v>176</v>
      </c>
      <c r="B96" s="74">
        <v>3571.7853543805631</v>
      </c>
      <c r="C96" s="889">
        <v>1239.9648320731494</v>
      </c>
      <c r="D96" s="74">
        <v>10820.944327532779</v>
      </c>
      <c r="E96" s="237">
        <v>8751.4776705248751</v>
      </c>
      <c r="F96" s="75">
        <v>2069.4666570079034</v>
      </c>
      <c r="G96" s="92">
        <v>9.4820123151319186E-3</v>
      </c>
      <c r="H96" s="302">
        <v>1.4625578010786855</v>
      </c>
      <c r="I96" s="406">
        <v>26.375000000000004</v>
      </c>
      <c r="J96" s="406" t="s">
        <v>2226</v>
      </c>
      <c r="K96" s="232" t="s">
        <v>2226</v>
      </c>
      <c r="L96" s="304">
        <v>1.1848777233207977E-2</v>
      </c>
      <c r="P96" s="41" t="s">
        <v>462</v>
      </c>
      <c r="Q96" s="60">
        <v>10.757010009849626</v>
      </c>
      <c r="R96" s="400" t="s">
        <v>2230</v>
      </c>
      <c r="S96" s="402">
        <v>23</v>
      </c>
      <c r="T96" s="60">
        <v>0</v>
      </c>
      <c r="U96" s="400" t="s">
        <v>2231</v>
      </c>
      <c r="V96" s="402">
        <v>0</v>
      </c>
      <c r="W96" s="57">
        <v>25.265543940914327</v>
      </c>
      <c r="X96" s="400" t="s">
        <v>2235</v>
      </c>
      <c r="Y96" s="402">
        <v>15</v>
      </c>
      <c r="Z96" s="57">
        <v>8.7240160234684456</v>
      </c>
      <c r="AA96" s="400" t="s">
        <v>160</v>
      </c>
      <c r="AB96" s="402">
        <v>6</v>
      </c>
      <c r="AC96" s="92">
        <v>1.606520898780775E-2</v>
      </c>
      <c r="AD96" s="400" t="s">
        <v>180</v>
      </c>
      <c r="AE96" s="402">
        <v>5</v>
      </c>
      <c r="AF96" s="92">
        <v>1.9291881727274921E-3</v>
      </c>
      <c r="AG96" s="400" t="s">
        <v>162</v>
      </c>
      <c r="AH96" s="402">
        <v>3</v>
      </c>
      <c r="AI96" s="57">
        <v>89.750654644435599</v>
      </c>
      <c r="AJ96" s="400" t="s">
        <v>180</v>
      </c>
      <c r="AK96" s="402">
        <v>2</v>
      </c>
      <c r="AL96" s="57">
        <v>16.32809707457384</v>
      </c>
      <c r="AM96" s="400" t="s">
        <v>163</v>
      </c>
      <c r="AN96" s="78">
        <v>6</v>
      </c>
      <c r="AO96" s="88" t="s">
        <v>462</v>
      </c>
    </row>
    <row r="97" spans="1:41">
      <c r="A97" s="41" t="s">
        <v>178</v>
      </c>
      <c r="B97" s="74">
        <v>4771.7192117545865</v>
      </c>
      <c r="C97" s="889">
        <v>1239.9648320731494</v>
      </c>
      <c r="D97" s="74">
        <v>14281.142396826372</v>
      </c>
      <c r="E97" s="237">
        <v>11758.470189949308</v>
      </c>
      <c r="F97" s="75">
        <v>2522.6722068770632</v>
      </c>
      <c r="G97" s="92">
        <v>9.6210827941317009E-3</v>
      </c>
      <c r="H97" s="302">
        <v>1.683791952377089</v>
      </c>
      <c r="I97" s="406">
        <v>28.262499999999996</v>
      </c>
      <c r="J97" s="406" t="s">
        <v>2226</v>
      </c>
      <c r="K97" s="232" t="s">
        <v>2226</v>
      </c>
      <c r="L97" s="304">
        <v>1.1579938656585562E-2</v>
      </c>
      <c r="P97" s="41" t="s">
        <v>463</v>
      </c>
      <c r="Q97" s="60">
        <v>4.9675135951390539</v>
      </c>
      <c r="R97" s="400" t="s">
        <v>2230</v>
      </c>
      <c r="S97" s="402">
        <v>23</v>
      </c>
      <c r="T97" s="60">
        <v>0.1098321768525662</v>
      </c>
      <c r="U97" s="400" t="s">
        <v>2231</v>
      </c>
      <c r="V97" s="402">
        <v>0</v>
      </c>
      <c r="W97" s="57">
        <v>25.003276100065396</v>
      </c>
      <c r="X97" s="400" t="s">
        <v>2232</v>
      </c>
      <c r="Y97" s="402">
        <v>8</v>
      </c>
      <c r="Z97" s="57">
        <v>8.7240160235187183</v>
      </c>
      <c r="AA97" s="400" t="s">
        <v>160</v>
      </c>
      <c r="AB97" s="402">
        <v>6</v>
      </c>
      <c r="AC97" s="92">
        <v>1.3520866237640809E-2</v>
      </c>
      <c r="AD97" s="400" t="s">
        <v>161</v>
      </c>
      <c r="AE97" s="402">
        <v>17</v>
      </c>
      <c r="AF97" s="92">
        <v>1.9291882085774371E-3</v>
      </c>
      <c r="AG97" s="400" t="s">
        <v>162</v>
      </c>
      <c r="AH97" s="402">
        <v>3</v>
      </c>
      <c r="AI97" s="57">
        <v>67.777998970008611</v>
      </c>
      <c r="AJ97" s="400" t="s">
        <v>161</v>
      </c>
      <c r="AK97" s="402">
        <v>17</v>
      </c>
      <c r="AL97" s="57">
        <v>14.3876667941897</v>
      </c>
      <c r="AM97" s="400" t="s">
        <v>163</v>
      </c>
      <c r="AN97" s="78">
        <v>6</v>
      </c>
      <c r="AO97" s="88" t="s">
        <v>463</v>
      </c>
    </row>
    <row r="98" spans="1:41">
      <c r="A98" s="41" t="s">
        <v>181</v>
      </c>
      <c r="B98" s="74">
        <v>5029.2896113763509</v>
      </c>
      <c r="C98" s="889">
        <v>1239.9648320731494</v>
      </c>
      <c r="D98" s="74">
        <v>15005.310486365437</v>
      </c>
      <c r="E98" s="237">
        <v>11985.553870144005</v>
      </c>
      <c r="F98" s="75">
        <v>3019.7566162214325</v>
      </c>
      <c r="G98" s="92">
        <v>9.9776968727039173E-3</v>
      </c>
      <c r="H98" s="302">
        <v>1.6298519269439691</v>
      </c>
      <c r="I98" s="406">
        <v>28.9</v>
      </c>
      <c r="J98" s="406" t="s">
        <v>2226</v>
      </c>
      <c r="K98" s="232" t="s">
        <v>2226</v>
      </c>
      <c r="L98" s="304">
        <v>1.2406033064600289E-2</v>
      </c>
      <c r="P98" s="41" t="s">
        <v>464</v>
      </c>
      <c r="Q98" s="60">
        <v>4.9675135951390539</v>
      </c>
      <c r="R98" s="400" t="s">
        <v>2230</v>
      </c>
      <c r="S98" s="402">
        <v>23</v>
      </c>
      <c r="T98" s="60">
        <v>0.1098321768525662</v>
      </c>
      <c r="U98" s="400" t="s">
        <v>2231</v>
      </c>
      <c r="V98" s="402">
        <v>0</v>
      </c>
      <c r="W98" s="57">
        <v>25.003276100065396</v>
      </c>
      <c r="X98" s="400" t="s">
        <v>2232</v>
      </c>
      <c r="Y98" s="402">
        <v>8</v>
      </c>
      <c r="Z98" s="57">
        <v>8.7240160235187183</v>
      </c>
      <c r="AA98" s="400" t="s">
        <v>160</v>
      </c>
      <c r="AB98" s="402">
        <v>6</v>
      </c>
      <c r="AC98" s="92">
        <v>1.3520866237640809E-2</v>
      </c>
      <c r="AD98" s="400" t="s">
        <v>161</v>
      </c>
      <c r="AE98" s="402">
        <v>17</v>
      </c>
      <c r="AF98" s="92">
        <v>1.9291882085774371E-3</v>
      </c>
      <c r="AG98" s="400" t="s">
        <v>162</v>
      </c>
      <c r="AH98" s="402">
        <v>3</v>
      </c>
      <c r="AI98" s="57">
        <v>67.777998970008611</v>
      </c>
      <c r="AJ98" s="400" t="s">
        <v>161</v>
      </c>
      <c r="AK98" s="402">
        <v>17</v>
      </c>
      <c r="AL98" s="57">
        <v>14.3876667941897</v>
      </c>
      <c r="AM98" s="400" t="s">
        <v>163</v>
      </c>
      <c r="AN98" s="78">
        <v>6</v>
      </c>
      <c r="AO98" s="88" t="s">
        <v>464</v>
      </c>
    </row>
    <row r="99" spans="1:41">
      <c r="A99" s="41" t="s">
        <v>184</v>
      </c>
      <c r="B99" s="74">
        <v>5485.5019499344899</v>
      </c>
      <c r="C99" s="889">
        <v>1239.9648320731494</v>
      </c>
      <c r="D99" s="74">
        <v>16128.557835233223</v>
      </c>
      <c r="E99" s="237">
        <v>12474.143132957011</v>
      </c>
      <c r="F99" s="75">
        <v>3654.4147022762113</v>
      </c>
      <c r="G99" s="92">
        <v>1.0392127552172916E-2</v>
      </c>
      <c r="H99" s="302">
        <v>1.4621212559588401</v>
      </c>
      <c r="I99" s="406">
        <v>30.274999999999999</v>
      </c>
      <c r="J99" s="406" t="s">
        <v>2226</v>
      </c>
      <c r="K99" s="232" t="s">
        <v>2226</v>
      </c>
      <c r="L99" s="304">
        <v>1.394889861200563E-2</v>
      </c>
      <c r="P99" s="41" t="s">
        <v>465</v>
      </c>
      <c r="Q99" s="60">
        <v>9.7310188938555804</v>
      </c>
      <c r="R99" s="400" t="s">
        <v>2230</v>
      </c>
      <c r="S99" s="402">
        <v>23</v>
      </c>
      <c r="T99" s="60">
        <v>0</v>
      </c>
      <c r="U99" s="400" t="s">
        <v>2231</v>
      </c>
      <c r="V99" s="402">
        <v>0</v>
      </c>
      <c r="W99" s="57">
        <v>25.003508559048274</v>
      </c>
      <c r="X99" s="400" t="s">
        <v>2236</v>
      </c>
      <c r="Y99" s="402">
        <v>19</v>
      </c>
      <c r="Z99" s="57">
        <v>8.7240160234684456</v>
      </c>
      <c r="AA99" s="400" t="s">
        <v>160</v>
      </c>
      <c r="AB99" s="402">
        <v>6</v>
      </c>
      <c r="AC99" s="92">
        <v>1.6065208987978377E-2</v>
      </c>
      <c r="AD99" s="400" t="s">
        <v>180</v>
      </c>
      <c r="AE99" s="402">
        <v>5</v>
      </c>
      <c r="AF99" s="92">
        <v>1.9291881727274921E-3</v>
      </c>
      <c r="AG99" s="400" t="s">
        <v>162</v>
      </c>
      <c r="AH99" s="402">
        <v>3</v>
      </c>
      <c r="AI99" s="57">
        <v>89.750940352762001</v>
      </c>
      <c r="AJ99" s="400" t="s">
        <v>180</v>
      </c>
      <c r="AK99" s="402">
        <v>2</v>
      </c>
      <c r="AL99" s="57">
        <v>16.328097074089001</v>
      </c>
      <c r="AM99" s="400" t="s">
        <v>163</v>
      </c>
      <c r="AN99" s="78">
        <v>6</v>
      </c>
      <c r="AO99" s="88" t="s">
        <v>465</v>
      </c>
    </row>
    <row r="100" spans="1:41">
      <c r="A100" s="41" t="s">
        <v>185</v>
      </c>
      <c r="B100" s="74">
        <v>5708.6427985642003</v>
      </c>
      <c r="C100" s="889">
        <v>1239.9648320731494</v>
      </c>
      <c r="D100" s="74">
        <v>16742.828178606414</v>
      </c>
      <c r="E100" s="237">
        <v>12655.550622841072</v>
      </c>
      <c r="F100" s="75">
        <v>4087.2775557653426</v>
      </c>
      <c r="G100" s="92">
        <v>1.0700934294568573E-2</v>
      </c>
      <c r="H100" s="302">
        <v>1.5541858845059557</v>
      </c>
      <c r="I100" s="406">
        <v>30.787500000000001</v>
      </c>
      <c r="J100" s="406" t="s">
        <v>2226</v>
      </c>
      <c r="K100" s="232" t="s">
        <v>2226</v>
      </c>
      <c r="L100" s="304">
        <v>1.3760970538394923E-2</v>
      </c>
      <c r="P100" s="42" t="s">
        <v>466</v>
      </c>
      <c r="Q100" s="65">
        <v>9.7295837289275049</v>
      </c>
      <c r="R100" s="407" t="s">
        <v>2230</v>
      </c>
      <c r="S100" s="422">
        <v>23</v>
      </c>
      <c r="T100" s="65">
        <v>0</v>
      </c>
      <c r="U100" s="407" t="s">
        <v>2231</v>
      </c>
      <c r="V100" s="423">
        <v>0</v>
      </c>
      <c r="W100" s="62">
        <v>25.003276100065477</v>
      </c>
      <c r="X100" s="407" t="s">
        <v>2232</v>
      </c>
      <c r="Y100" s="422">
        <v>8</v>
      </c>
      <c r="Z100" s="62">
        <v>8.7240160234684456</v>
      </c>
      <c r="AA100" s="407" t="s">
        <v>160</v>
      </c>
      <c r="AB100" s="422">
        <v>6</v>
      </c>
      <c r="AC100" s="97">
        <v>1.3520866236568691E-2</v>
      </c>
      <c r="AD100" s="407" t="s">
        <v>161</v>
      </c>
      <c r="AE100" s="422">
        <v>17</v>
      </c>
      <c r="AF100" s="97">
        <v>1.9291881718064823E-3</v>
      </c>
      <c r="AG100" s="407" t="s">
        <v>162</v>
      </c>
      <c r="AH100" s="422">
        <v>3</v>
      </c>
      <c r="AI100" s="62">
        <v>72.197531377754373</v>
      </c>
      <c r="AJ100" s="407" t="s">
        <v>2237</v>
      </c>
      <c r="AK100" s="422">
        <v>5</v>
      </c>
      <c r="AL100" s="62">
        <v>16.328097072721135</v>
      </c>
      <c r="AM100" s="407" t="s">
        <v>163</v>
      </c>
      <c r="AN100" s="83">
        <v>6</v>
      </c>
      <c r="AO100" s="592" t="s">
        <v>466</v>
      </c>
    </row>
    <row r="101" spans="1:41">
      <c r="A101" s="41" t="s">
        <v>189</v>
      </c>
      <c r="B101" s="74">
        <v>7233.1381060986587</v>
      </c>
      <c r="C101" s="889">
        <v>1239.9648320731494</v>
      </c>
      <c r="D101" s="74">
        <v>21874.383964624409</v>
      </c>
      <c r="E101" s="237">
        <v>17378.653053159294</v>
      </c>
      <c r="F101" s="75">
        <v>4495.7309114651107</v>
      </c>
      <c r="G101" s="92">
        <v>1.0128759142752528E-2</v>
      </c>
      <c r="H101" s="302">
        <v>2.0196534364788996</v>
      </c>
      <c r="I101" s="406">
        <v>30.912500000000001</v>
      </c>
      <c r="J101" s="406" t="s">
        <v>2226</v>
      </c>
      <c r="K101" s="232" t="s">
        <v>2226</v>
      </c>
      <c r="L101" s="304">
        <v>1.1999212912461601E-2</v>
      </c>
      <c r="P101" s="41" t="s">
        <v>474</v>
      </c>
      <c r="Q101" s="60">
        <v>3.7940130576400373</v>
      </c>
      <c r="R101" s="400" t="s">
        <v>2238</v>
      </c>
      <c r="S101" s="402">
        <v>23</v>
      </c>
      <c r="T101" s="60">
        <v>0</v>
      </c>
      <c r="U101" s="400" t="s">
        <v>2231</v>
      </c>
      <c r="V101" s="402">
        <v>0</v>
      </c>
      <c r="W101" s="57">
        <v>25.001331338324771</v>
      </c>
      <c r="X101" s="400" t="s">
        <v>175</v>
      </c>
      <c r="Y101" s="402">
        <v>19</v>
      </c>
      <c r="Z101" s="57">
        <v>8.9566086349250131</v>
      </c>
      <c r="AA101" s="400" t="s">
        <v>2239</v>
      </c>
      <c r="AB101" s="402">
        <v>2</v>
      </c>
      <c r="AC101" s="92">
        <v>1.13797463480063E-2</v>
      </c>
      <c r="AD101" s="400" t="s">
        <v>90</v>
      </c>
      <c r="AE101" s="402">
        <v>15</v>
      </c>
      <c r="AF101" s="92">
        <v>7.0189493132874429E-3</v>
      </c>
      <c r="AG101" s="400" t="s">
        <v>330</v>
      </c>
      <c r="AH101" s="402">
        <v>12</v>
      </c>
      <c r="AI101" s="57">
        <v>100</v>
      </c>
      <c r="AJ101" s="400" t="s">
        <v>2240</v>
      </c>
      <c r="AK101" s="402">
        <v>1</v>
      </c>
      <c r="AL101" s="57">
        <v>52.550309912276589</v>
      </c>
      <c r="AM101" s="400" t="s">
        <v>2241</v>
      </c>
      <c r="AN101" s="78">
        <v>0</v>
      </c>
      <c r="AO101" s="88" t="s">
        <v>474</v>
      </c>
    </row>
    <row r="102" spans="1:41">
      <c r="A102" s="41" t="s">
        <v>192</v>
      </c>
      <c r="B102" s="74">
        <v>7086.0674340476471</v>
      </c>
      <c r="C102" s="889">
        <v>1239.9648320731494</v>
      </c>
      <c r="D102" s="74">
        <v>20933.877551652131</v>
      </c>
      <c r="E102" s="237">
        <v>17574.86256431225</v>
      </c>
      <c r="F102" s="75">
        <v>3359.0149873398786</v>
      </c>
      <c r="G102" s="92">
        <v>9.6941587174002083E-3</v>
      </c>
      <c r="H102" s="302">
        <v>1.9067132109271845</v>
      </c>
      <c r="I102" s="406">
        <v>31.475000000000001</v>
      </c>
      <c r="J102" s="406" t="s">
        <v>2226</v>
      </c>
      <c r="K102" s="232" t="s">
        <v>2226</v>
      </c>
      <c r="L102" s="304">
        <v>1.1528114554116958E-2</v>
      </c>
      <c r="P102" s="41" t="s">
        <v>476</v>
      </c>
      <c r="Q102" s="60">
        <v>4.1434285171655425</v>
      </c>
      <c r="R102" s="400" t="s">
        <v>2238</v>
      </c>
      <c r="S102" s="402">
        <v>23</v>
      </c>
      <c r="T102" s="60">
        <v>0</v>
      </c>
      <c r="U102" s="400" t="s">
        <v>2231</v>
      </c>
      <c r="V102" s="402">
        <v>0</v>
      </c>
      <c r="W102" s="57">
        <v>25.001332188450796</v>
      </c>
      <c r="X102" s="400" t="s">
        <v>175</v>
      </c>
      <c r="Y102" s="402">
        <v>19</v>
      </c>
      <c r="Z102" s="57">
        <v>8.9566086381445871</v>
      </c>
      <c r="AA102" s="400" t="s">
        <v>2239</v>
      </c>
      <c r="AB102" s="402">
        <v>2</v>
      </c>
      <c r="AC102" s="92">
        <v>1.1389731481684498E-2</v>
      </c>
      <c r="AD102" s="400" t="s">
        <v>90</v>
      </c>
      <c r="AE102" s="402">
        <v>15</v>
      </c>
      <c r="AF102" s="92">
        <v>7.0189493132874429E-3</v>
      </c>
      <c r="AG102" s="400" t="s">
        <v>330</v>
      </c>
      <c r="AH102" s="402">
        <v>12</v>
      </c>
      <c r="AI102" s="57">
        <v>100</v>
      </c>
      <c r="AJ102" s="400" t="s">
        <v>2240</v>
      </c>
      <c r="AK102" s="402">
        <v>1</v>
      </c>
      <c r="AL102" s="57">
        <v>52.548901400619769</v>
      </c>
      <c r="AM102" s="400" t="s">
        <v>2241</v>
      </c>
      <c r="AN102" s="78">
        <v>0</v>
      </c>
      <c r="AO102" s="88" t="s">
        <v>476</v>
      </c>
    </row>
    <row r="103" spans="1:41">
      <c r="A103" s="41" t="s">
        <v>77</v>
      </c>
      <c r="B103" s="74">
        <v>8690.0984856683717</v>
      </c>
      <c r="C103" s="889">
        <v>1239.9648320731494</v>
      </c>
      <c r="D103" s="74">
        <v>26433.516830975779</v>
      </c>
      <c r="E103" s="237">
        <v>22454.792551172584</v>
      </c>
      <c r="F103" s="75">
        <v>3978.7242798031957</v>
      </c>
      <c r="G103" s="92">
        <v>9.5211799232267184E-3</v>
      </c>
      <c r="H103" s="302">
        <v>2.0688532031699718</v>
      </c>
      <c r="I103" s="406">
        <v>32.012500000000003</v>
      </c>
      <c r="J103" s="406" t="s">
        <v>2226</v>
      </c>
      <c r="K103" s="232" t="s">
        <v>2226</v>
      </c>
      <c r="L103" s="304">
        <v>1.2085903992729696E-2</v>
      </c>
      <c r="P103" s="41" t="s">
        <v>478</v>
      </c>
      <c r="Q103" s="60">
        <v>3.3523469831006305</v>
      </c>
      <c r="R103" s="400" t="s">
        <v>2238</v>
      </c>
      <c r="S103" s="402">
        <v>23</v>
      </c>
      <c r="T103" s="60">
        <v>0</v>
      </c>
      <c r="U103" s="400" t="s">
        <v>2231</v>
      </c>
      <c r="V103" s="402">
        <v>0</v>
      </c>
      <c r="W103" s="57">
        <v>15.266824001704343</v>
      </c>
      <c r="X103" s="400" t="s">
        <v>90</v>
      </c>
      <c r="Y103" s="402">
        <v>16</v>
      </c>
      <c r="Z103" s="57">
        <v>8.8322686714648242</v>
      </c>
      <c r="AA103" s="400" t="s">
        <v>2239</v>
      </c>
      <c r="AB103" s="402">
        <v>1</v>
      </c>
      <c r="AC103" s="92">
        <v>7.1039698131051595E-3</v>
      </c>
      <c r="AD103" s="400" t="s">
        <v>90</v>
      </c>
      <c r="AE103" s="402">
        <v>16</v>
      </c>
      <c r="AF103" s="92">
        <v>6.256190201000475E-3</v>
      </c>
      <c r="AG103" s="400" t="s">
        <v>2242</v>
      </c>
      <c r="AH103" s="402">
        <v>7</v>
      </c>
      <c r="AI103" s="57">
        <v>89.986748247902057</v>
      </c>
      <c r="AJ103" s="400" t="s">
        <v>330</v>
      </c>
      <c r="AK103" s="402">
        <v>11</v>
      </c>
      <c r="AL103" s="57">
        <v>59.200640560047859</v>
      </c>
      <c r="AM103" s="400" t="s">
        <v>2243</v>
      </c>
      <c r="AN103" s="78">
        <v>0</v>
      </c>
      <c r="AO103" s="88" t="s">
        <v>478</v>
      </c>
    </row>
    <row r="104" spans="1:41">
      <c r="A104" s="41" t="s">
        <v>196</v>
      </c>
      <c r="B104" s="74">
        <v>8843.0109036850317</v>
      </c>
      <c r="C104" s="889">
        <v>1239.9648320731494</v>
      </c>
      <c r="D104" s="74">
        <v>26944.175707835377</v>
      </c>
      <c r="E104" s="237">
        <v>22528.065067960873</v>
      </c>
      <c r="F104" s="75">
        <v>4416.110639874506</v>
      </c>
      <c r="G104" s="92">
        <v>9.6239996786964752E-3</v>
      </c>
      <c r="H104" s="302">
        <v>1.9601083752610269</v>
      </c>
      <c r="I104" s="406">
        <v>32.200000000000003</v>
      </c>
      <c r="J104" s="406" t="s">
        <v>2226</v>
      </c>
      <c r="K104" s="232" t="s">
        <v>2226</v>
      </c>
      <c r="L104" s="304">
        <v>1.3492450429886123E-2</v>
      </c>
      <c r="P104" s="41" t="s">
        <v>479</v>
      </c>
      <c r="Q104" s="60">
        <v>3.5724701777539498</v>
      </c>
      <c r="R104" s="400" t="s">
        <v>2238</v>
      </c>
      <c r="S104" s="402">
        <v>23</v>
      </c>
      <c r="T104" s="60">
        <v>0</v>
      </c>
      <c r="U104" s="400" t="s">
        <v>2231</v>
      </c>
      <c r="V104" s="402">
        <v>0</v>
      </c>
      <c r="W104" s="57">
        <v>20.002660769698238</v>
      </c>
      <c r="X104" s="400" t="s">
        <v>180</v>
      </c>
      <c r="Y104" s="402">
        <v>3</v>
      </c>
      <c r="Z104" s="57">
        <v>8.9024784150775123</v>
      </c>
      <c r="AA104" s="400" t="s">
        <v>2239</v>
      </c>
      <c r="AB104" s="402">
        <v>1</v>
      </c>
      <c r="AC104" s="92">
        <v>8.9745219252133721E-3</v>
      </c>
      <c r="AD104" s="400" t="s">
        <v>90</v>
      </c>
      <c r="AE104" s="402">
        <v>15</v>
      </c>
      <c r="AF104" s="92">
        <v>6.9924050082213795E-3</v>
      </c>
      <c r="AG104" s="400" t="s">
        <v>330</v>
      </c>
      <c r="AH104" s="402">
        <v>12</v>
      </c>
      <c r="AI104" s="57">
        <v>100</v>
      </c>
      <c r="AJ104" s="400" t="s">
        <v>334</v>
      </c>
      <c r="AK104" s="402">
        <v>8</v>
      </c>
      <c r="AL104" s="57">
        <v>57.139383948125214</v>
      </c>
      <c r="AM104" s="400" t="s">
        <v>2241</v>
      </c>
      <c r="AN104" s="78">
        <v>0</v>
      </c>
      <c r="AO104" s="88" t="s">
        <v>479</v>
      </c>
    </row>
    <row r="105" spans="1:41">
      <c r="A105" s="41" t="s">
        <v>199</v>
      </c>
      <c r="B105" s="74">
        <v>5791.2606503976976</v>
      </c>
      <c r="C105" s="889">
        <v>1239.9648320731494</v>
      </c>
      <c r="D105" s="74">
        <v>16526.601780973317</v>
      </c>
      <c r="E105" s="237">
        <v>13047.392756716177</v>
      </c>
      <c r="F105" s="75">
        <v>3479.2090242571421</v>
      </c>
      <c r="G105" s="92">
        <v>1.0361614287457587E-2</v>
      </c>
      <c r="H105" s="302">
        <v>1.2892800638219797</v>
      </c>
      <c r="I105" s="406">
        <v>31.887500000000003</v>
      </c>
      <c r="J105" s="406" t="s">
        <v>2226</v>
      </c>
      <c r="K105" s="232" t="s">
        <v>2226</v>
      </c>
      <c r="L105" s="304">
        <v>1.4504382229875695E-2</v>
      </c>
      <c r="P105" s="41" t="s">
        <v>480</v>
      </c>
      <c r="Q105" s="60">
        <v>4.2291707763607223</v>
      </c>
      <c r="R105" s="400" t="s">
        <v>2238</v>
      </c>
      <c r="S105" s="402">
        <v>23</v>
      </c>
      <c r="T105" s="60">
        <v>0</v>
      </c>
      <c r="U105" s="400" t="s">
        <v>2231</v>
      </c>
      <c r="V105" s="402">
        <v>0</v>
      </c>
      <c r="W105" s="57">
        <v>34.985638203745637</v>
      </c>
      <c r="X105" s="400" t="s">
        <v>101</v>
      </c>
      <c r="Y105" s="402">
        <v>8</v>
      </c>
      <c r="Z105" s="57">
        <v>9.0357074677325748</v>
      </c>
      <c r="AA105" s="400" t="s">
        <v>2239</v>
      </c>
      <c r="AB105" s="402">
        <v>2</v>
      </c>
      <c r="AC105" s="92">
        <v>1.7848469652552143E-2</v>
      </c>
      <c r="AD105" s="400" t="s">
        <v>90</v>
      </c>
      <c r="AE105" s="402">
        <v>15</v>
      </c>
      <c r="AF105" s="92">
        <v>7.057896472955778E-3</v>
      </c>
      <c r="AG105" s="400" t="s">
        <v>330</v>
      </c>
      <c r="AH105" s="402">
        <v>12</v>
      </c>
      <c r="AI105" s="57">
        <v>100</v>
      </c>
      <c r="AJ105" s="400" t="s">
        <v>2244</v>
      </c>
      <c r="AK105" s="402">
        <v>6</v>
      </c>
      <c r="AL105" s="57">
        <v>45.098340753459524</v>
      </c>
      <c r="AM105" s="400" t="s">
        <v>2241</v>
      </c>
      <c r="AN105" s="78">
        <v>0</v>
      </c>
      <c r="AO105" s="88" t="s">
        <v>480</v>
      </c>
    </row>
    <row r="106" spans="1:41">
      <c r="A106" s="41" t="s">
        <v>202</v>
      </c>
      <c r="B106" s="74">
        <v>5952.8977457733863</v>
      </c>
      <c r="C106" s="889">
        <v>1239.9648320731494</v>
      </c>
      <c r="D106" s="74">
        <v>17406.531327582157</v>
      </c>
      <c r="E106" s="237">
        <v>12851.897020327926</v>
      </c>
      <c r="F106" s="75">
        <v>4554.6343072542331</v>
      </c>
      <c r="G106" s="92">
        <v>1.0924676746329126E-2</v>
      </c>
      <c r="H106" s="302">
        <v>1.3983959934454386</v>
      </c>
      <c r="I106" s="406">
        <v>31.325000000000003</v>
      </c>
      <c r="J106" s="406" t="s">
        <v>2226</v>
      </c>
      <c r="K106" s="232" t="s">
        <v>2226</v>
      </c>
      <c r="L106" s="304">
        <v>1.5287875616144336E-2</v>
      </c>
      <c r="P106" s="41" t="s">
        <v>481</v>
      </c>
      <c r="Q106" s="60">
        <v>3.4042091199989906</v>
      </c>
      <c r="R106" s="400" t="s">
        <v>2238</v>
      </c>
      <c r="S106" s="402">
        <v>23</v>
      </c>
      <c r="T106" s="60">
        <v>0</v>
      </c>
      <c r="U106" s="400" t="s">
        <v>2231</v>
      </c>
      <c r="V106" s="402">
        <v>0</v>
      </c>
      <c r="W106" s="57">
        <v>25.002607316904118</v>
      </c>
      <c r="X106" s="400" t="s">
        <v>175</v>
      </c>
      <c r="Y106" s="402">
        <v>20</v>
      </c>
      <c r="Z106" s="57">
        <v>8.9513067813268634</v>
      </c>
      <c r="AA106" s="400" t="s">
        <v>2239</v>
      </c>
      <c r="AB106" s="402">
        <v>2</v>
      </c>
      <c r="AC106" s="92">
        <v>2.8697004143878858E-3</v>
      </c>
      <c r="AD106" s="400" t="s">
        <v>92</v>
      </c>
      <c r="AE106" s="402">
        <v>0</v>
      </c>
      <c r="AF106" s="92">
        <v>2.8697004143857082E-3</v>
      </c>
      <c r="AG106" s="400" t="s">
        <v>336</v>
      </c>
      <c r="AH106" s="402">
        <v>4</v>
      </c>
      <c r="AI106" s="57">
        <v>41.15856313554788</v>
      </c>
      <c r="AJ106" s="400" t="s">
        <v>330</v>
      </c>
      <c r="AK106" s="402">
        <v>11</v>
      </c>
      <c r="AL106" s="57">
        <v>14.534205320400186</v>
      </c>
      <c r="AM106" s="400" t="s">
        <v>2245</v>
      </c>
      <c r="AN106" s="78">
        <v>18</v>
      </c>
      <c r="AO106" s="88" t="s">
        <v>481</v>
      </c>
    </row>
    <row r="107" spans="1:41">
      <c r="A107" s="41" t="s">
        <v>204</v>
      </c>
      <c r="B107" s="74">
        <v>5617.9680591131009</v>
      </c>
      <c r="C107" s="889">
        <v>1239.9648320731494</v>
      </c>
      <c r="D107" s="74">
        <v>17083.110759462295</v>
      </c>
      <c r="E107" s="237">
        <v>12152.104847572622</v>
      </c>
      <c r="F107" s="75">
        <v>4931.0059118896734</v>
      </c>
      <c r="G107" s="92">
        <v>1.107499633196703E-2</v>
      </c>
      <c r="H107" s="302">
        <v>1.6000229013631544</v>
      </c>
      <c r="I107" s="406">
        <v>29.35</v>
      </c>
      <c r="J107" s="406" t="s">
        <v>2226</v>
      </c>
      <c r="K107" s="232" t="s">
        <v>2226</v>
      </c>
      <c r="L107" s="304">
        <v>1.492999549486943E-2</v>
      </c>
      <c r="P107" s="41" t="s">
        <v>482</v>
      </c>
      <c r="Q107" s="60">
        <v>3.0650924903653185</v>
      </c>
      <c r="R107" s="400" t="s">
        <v>2238</v>
      </c>
      <c r="S107" s="402">
        <v>23</v>
      </c>
      <c r="T107" s="60">
        <v>0</v>
      </c>
      <c r="U107" s="400" t="s">
        <v>2231</v>
      </c>
      <c r="V107" s="402">
        <v>0</v>
      </c>
      <c r="W107" s="57">
        <v>15.003061445630408</v>
      </c>
      <c r="X107" s="400" t="s">
        <v>2246</v>
      </c>
      <c r="Y107" s="402">
        <v>7</v>
      </c>
      <c r="Z107" s="57">
        <v>8.8311215790059308</v>
      </c>
      <c r="AA107" s="400" t="s">
        <v>2239</v>
      </c>
      <c r="AB107" s="402">
        <v>1</v>
      </c>
      <c r="AC107" s="92">
        <v>2.8697004143880362E-3</v>
      </c>
      <c r="AD107" s="400" t="s">
        <v>92</v>
      </c>
      <c r="AE107" s="402">
        <v>0</v>
      </c>
      <c r="AF107" s="92">
        <v>2.8697004143857971E-3</v>
      </c>
      <c r="AG107" s="400" t="s">
        <v>336</v>
      </c>
      <c r="AH107" s="402">
        <v>9</v>
      </c>
      <c r="AI107" s="57">
        <v>41.50364532949451</v>
      </c>
      <c r="AJ107" s="400" t="s">
        <v>330</v>
      </c>
      <c r="AK107" s="402">
        <v>11</v>
      </c>
      <c r="AL107" s="57">
        <v>27.009369856365918</v>
      </c>
      <c r="AM107" s="400" t="s">
        <v>124</v>
      </c>
      <c r="AN107" s="78">
        <v>18</v>
      </c>
      <c r="AO107" s="88" t="s">
        <v>482</v>
      </c>
    </row>
    <row r="108" spans="1:41">
      <c r="A108" s="41" t="s">
        <v>205</v>
      </c>
      <c r="B108" s="74">
        <v>5316.1877161284046</v>
      </c>
      <c r="C108" s="889">
        <v>1239.9648320731494</v>
      </c>
      <c r="D108" s="74">
        <v>16743.757409290411</v>
      </c>
      <c r="E108" s="237">
        <v>11537.736074179897</v>
      </c>
      <c r="F108" s="75">
        <v>5206.0213351105158</v>
      </c>
      <c r="G108" s="92">
        <v>1.1126557130449757E-2</v>
      </c>
      <c r="H108" s="302">
        <v>1.5743090913363429</v>
      </c>
      <c r="I108" s="406">
        <v>27.612500000000001</v>
      </c>
      <c r="J108" s="406" t="s">
        <v>2226</v>
      </c>
      <c r="K108" s="232" t="s">
        <v>2226</v>
      </c>
      <c r="L108" s="304">
        <v>1.5970058198740745E-2</v>
      </c>
      <c r="P108" s="42" t="s">
        <v>483</v>
      </c>
      <c r="Q108" s="65">
        <v>3.7154419633003037</v>
      </c>
      <c r="R108" s="407" t="s">
        <v>2238</v>
      </c>
      <c r="S108" s="422">
        <v>23</v>
      </c>
      <c r="T108" s="65">
        <v>0</v>
      </c>
      <c r="U108" s="407" t="s">
        <v>2231</v>
      </c>
      <c r="V108" s="422">
        <v>0</v>
      </c>
      <c r="W108" s="62">
        <v>35.000309971770122</v>
      </c>
      <c r="X108" s="407" t="s">
        <v>197</v>
      </c>
      <c r="Y108" s="422">
        <v>18</v>
      </c>
      <c r="Z108" s="62">
        <v>9.0310237150420498</v>
      </c>
      <c r="AA108" s="407" t="s">
        <v>2239</v>
      </c>
      <c r="AB108" s="422">
        <v>2</v>
      </c>
      <c r="AC108" s="97">
        <v>2.8697004143874846E-3</v>
      </c>
      <c r="AD108" s="407" t="s">
        <v>2247</v>
      </c>
      <c r="AE108" s="422">
        <v>8</v>
      </c>
      <c r="AF108" s="97">
        <v>2.8697004143857867E-3</v>
      </c>
      <c r="AG108" s="407" t="s">
        <v>336</v>
      </c>
      <c r="AH108" s="422">
        <v>4</v>
      </c>
      <c r="AI108" s="62">
        <v>40.932197055102186</v>
      </c>
      <c r="AJ108" s="407" t="s">
        <v>330</v>
      </c>
      <c r="AK108" s="422">
        <v>11</v>
      </c>
      <c r="AL108" s="62">
        <v>8.1849329975645411</v>
      </c>
      <c r="AM108" s="407" t="s">
        <v>2245</v>
      </c>
      <c r="AN108" s="83">
        <v>17</v>
      </c>
      <c r="AO108" s="592" t="s">
        <v>483</v>
      </c>
    </row>
    <row r="109" spans="1:41">
      <c r="A109" s="41" t="s">
        <v>206</v>
      </c>
      <c r="B109" s="74">
        <v>4369.7605277193097</v>
      </c>
      <c r="C109" s="889">
        <v>1239.9648320731494</v>
      </c>
      <c r="D109" s="74">
        <v>13612.208947262734</v>
      </c>
      <c r="E109" s="237">
        <v>9050.1018289498916</v>
      </c>
      <c r="F109" s="75">
        <v>4562.1071183128442</v>
      </c>
      <c r="G109" s="92">
        <v>1.1354851838694908E-2</v>
      </c>
      <c r="H109" s="302">
        <v>1.2177798988286754</v>
      </c>
      <c r="I109" s="406">
        <v>27.2</v>
      </c>
      <c r="J109" s="406" t="s">
        <v>2226</v>
      </c>
      <c r="K109" s="232" t="s">
        <v>2226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4324.0227474500107</v>
      </c>
      <c r="C110" s="889">
        <v>1239.9648320731494</v>
      </c>
      <c r="D110" s="74">
        <v>13562.107727168252</v>
      </c>
      <c r="E110" s="237">
        <v>8939.9600729644699</v>
      </c>
      <c r="F110" s="75">
        <v>4622.1476542037808</v>
      </c>
      <c r="G110" s="92">
        <v>1.1403685345879941E-2</v>
      </c>
      <c r="H110" s="302">
        <v>1.255978497926618</v>
      </c>
      <c r="I110" s="406">
        <v>26.887499999999999</v>
      </c>
      <c r="J110" s="406" t="s">
        <v>2226</v>
      </c>
      <c r="K110" s="232" t="s">
        <v>2226</v>
      </c>
      <c r="L110" s="304">
        <v>1.6771127794541558E-2</v>
      </c>
    </row>
    <row r="111" spans="1:41">
      <c r="A111" s="41" t="s">
        <v>208</v>
      </c>
      <c r="B111" s="74">
        <v>4216.2057752180208</v>
      </c>
      <c r="C111" s="889">
        <v>1239.9648320731494</v>
      </c>
      <c r="D111" s="74">
        <v>13365.778675997582</v>
      </c>
      <c r="E111" s="237">
        <v>8741.1668936169426</v>
      </c>
      <c r="F111" s="75">
        <v>4624.6117823806399</v>
      </c>
      <c r="G111" s="92">
        <v>1.1420493577569951E-2</v>
      </c>
      <c r="H111" s="302">
        <v>1.2820551407898706</v>
      </c>
      <c r="I111" s="406">
        <v>26.325000000000003</v>
      </c>
      <c r="J111" s="406" t="s">
        <v>2226</v>
      </c>
      <c r="K111" s="232" t="s">
        <v>2226</v>
      </c>
      <c r="L111" s="304">
        <v>1.6784233128061054E-2</v>
      </c>
    </row>
    <row r="112" spans="1:41">
      <c r="A112" s="42" t="s">
        <v>209</v>
      </c>
      <c r="B112" s="82">
        <v>4194.4797360433977</v>
      </c>
      <c r="C112" s="890">
        <v>1239.9648320731494</v>
      </c>
      <c r="D112" s="82">
        <v>13371.366736035701</v>
      </c>
      <c r="E112" s="84">
        <v>8661.4948753171484</v>
      </c>
      <c r="F112" s="84">
        <v>4709.8718607185529</v>
      </c>
      <c r="G112" s="97">
        <v>1.1476604621397836E-2</v>
      </c>
      <c r="H112" s="315">
        <v>1.2623377202944284</v>
      </c>
      <c r="I112" s="408">
        <v>26.1</v>
      </c>
      <c r="J112" s="408" t="s">
        <v>2226</v>
      </c>
      <c r="K112" s="233" t="s">
        <v>2226</v>
      </c>
      <c r="L112" s="424">
        <v>1.707669006088456E-2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4019.4005179513838</v>
      </c>
      <c r="C120" s="237">
        <v>3501.5101758647074</v>
      </c>
      <c r="D120" s="400">
        <v>517.89034208667601</v>
      </c>
      <c r="E120" s="425" t="s">
        <v>2226</v>
      </c>
      <c r="F120" s="237">
        <v>13653.811898903352</v>
      </c>
      <c r="G120" s="237">
        <v>9849.8797545516554</v>
      </c>
      <c r="H120" s="425">
        <v>3803.932144351696</v>
      </c>
      <c r="I120" s="426">
        <v>1.0645775663806589E-2</v>
      </c>
      <c r="J120" s="302">
        <v>3.2322751581283335</v>
      </c>
      <c r="K120" s="427">
        <v>16.814583333333328</v>
      </c>
      <c r="L120" s="428" t="s">
        <v>2226</v>
      </c>
    </row>
    <row r="121" spans="1:12">
      <c r="A121" s="100" t="s">
        <v>213</v>
      </c>
      <c r="B121" s="82">
        <v>5244.4305503927026</v>
      </c>
      <c r="C121" s="429">
        <v>4677.8292055465799</v>
      </c>
      <c r="D121" s="407">
        <v>566.60134484612377</v>
      </c>
      <c r="E121" s="430" t="s">
        <v>2226</v>
      </c>
      <c r="F121" s="429">
        <v>13734.138977907454</v>
      </c>
      <c r="G121" s="429">
        <v>9923.888363285485</v>
      </c>
      <c r="H121" s="430">
        <v>3810.2506146219707</v>
      </c>
      <c r="I121" s="431">
        <v>1.1143658184264675E-2</v>
      </c>
      <c r="J121" s="315">
        <v>2.5061692186996081</v>
      </c>
      <c r="K121" s="432">
        <v>29.516666666666666</v>
      </c>
      <c r="L121" s="433" t="s">
        <v>2226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3215.4095280665192</v>
      </c>
      <c r="C129" s="237">
        <v>2783.2508417308859</v>
      </c>
      <c r="D129" s="400">
        <v>432.15868633563349</v>
      </c>
      <c r="E129" s="425" t="s">
        <v>2226</v>
      </c>
      <c r="F129" s="237">
        <v>9795.0028106503087</v>
      </c>
      <c r="G129" s="237">
        <v>9795.0028106503087</v>
      </c>
      <c r="H129" s="425">
        <v>3.221127068779121E-13</v>
      </c>
      <c r="I129" s="426">
        <v>2.8697004143859732E-3</v>
      </c>
      <c r="J129" s="302">
        <v>2.8846127606384226</v>
      </c>
      <c r="K129" s="427">
        <v>16.814583333333328</v>
      </c>
      <c r="L129" s="428" t="s">
        <v>2226</v>
      </c>
    </row>
    <row r="130" spans="1:12">
      <c r="A130" s="100" t="s">
        <v>213</v>
      </c>
      <c r="B130" s="82">
        <v>4193.0069633784778</v>
      </c>
      <c r="C130" s="429">
        <v>3716.5231685054628</v>
      </c>
      <c r="D130" s="407">
        <v>476.48379487301554</v>
      </c>
      <c r="E130" s="430" t="s">
        <v>2226</v>
      </c>
      <c r="F130" s="429">
        <v>9861.5361723056612</v>
      </c>
      <c r="G130" s="429">
        <v>9861.5361723056612</v>
      </c>
      <c r="H130" s="430">
        <v>6.7264712318622821E-13</v>
      </c>
      <c r="I130" s="431">
        <v>2.8697004143864321E-3</v>
      </c>
      <c r="J130" s="315">
        <v>2.2386718122150024</v>
      </c>
      <c r="K130" s="432">
        <v>29.516666666666666</v>
      </c>
      <c r="L130" s="433" t="s">
        <v>2226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 x14ac:dyDescent="0"/>
  <cols>
    <col min="1" max="1" width="74.75" style="667" customWidth="1"/>
    <col min="2" max="2" width="52.75" style="666" customWidth="1"/>
    <col min="3" max="16384" width="8.625" style="666"/>
  </cols>
  <sheetData>
    <row r="1" spans="1:2" ht="16">
      <c r="A1"/>
      <c r="B1"/>
    </row>
    <row r="2" spans="1:2" ht="16">
      <c r="A2" s="71"/>
      <c r="B2"/>
    </row>
    <row r="3" spans="1:2" ht="16">
      <c r="A3" s="71"/>
      <c r="B3"/>
    </row>
    <row r="4" spans="1:2" ht="16">
      <c r="A4" s="71"/>
      <c r="B4"/>
    </row>
    <row r="5" spans="1:2" ht="21">
      <c r="A5" s="913" t="s">
        <v>2220</v>
      </c>
      <c r="B5" s="780" t="s">
        <v>669</v>
      </c>
    </row>
    <row r="6" spans="1:2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ht="16">
      <c r="A7" s="914"/>
      <c r="B7" s="910" t="s">
        <v>2166</v>
      </c>
    </row>
    <row r="8" spans="1:2" ht="16">
      <c r="A8" s="902" t="str">
        <f>IF(B21="Comparison","Test Results Comparison","Example Results")</f>
        <v>Example Results</v>
      </c>
      <c r="B8" s="910" t="s">
        <v>671</v>
      </c>
    </row>
    <row r="9" spans="1:2" ht="16">
      <c r="A9" s="902" t="s">
        <v>550</v>
      </c>
      <c r="B9" s="910" t="s">
        <v>672</v>
      </c>
    </row>
    <row r="10" spans="1:2" ht="16">
      <c r="A10" s="902" t="s">
        <v>552</v>
      </c>
      <c r="B10" t="s">
        <v>2169</v>
      </c>
    </row>
    <row r="11" spans="1:2" ht="16">
      <c r="A11" s="71"/>
      <c r="B11" t="s">
        <v>2170</v>
      </c>
    </row>
    <row r="12" spans="1:2" ht="16">
      <c r="A12" s="71"/>
      <c r="B12" t="s">
        <v>2171</v>
      </c>
    </row>
    <row r="13" spans="1:2" ht="16">
      <c r="A13" s="904" t="str">
        <f>IF(B21="Comparison","Results for "&amp;YourData!$F$2,"")</f>
        <v/>
      </c>
      <c r="B13" s="910" t="s">
        <v>673</v>
      </c>
    </row>
    <row r="14" spans="1:2" ht="16">
      <c r="A14" s="904" t="str">
        <f>IF(B21="Comparison","("&amp;YourData!$J$4&amp;")","")</f>
        <v/>
      </c>
      <c r="B14"/>
    </row>
    <row r="15" spans="1:2" ht="16">
      <c r="A15" s="904" t="str">
        <f>IF(B21="Comparison","vs.","")</f>
        <v/>
      </c>
      <c r="B15" s="911" t="s">
        <v>674</v>
      </c>
    </row>
    <row r="16" spans="1:2" ht="16">
      <c r="A16" s="904" t="str">
        <f>IF(B21="Comparison","Informative Annex B16, Section B16.5.2 Example Results","")</f>
        <v/>
      </c>
      <c r="B16" s="911" t="s">
        <v>675</v>
      </c>
    </row>
    <row r="17" spans="1:2" ht="16">
      <c r="A17" s="904"/>
      <c r="B17" s="911" t="s">
        <v>2167</v>
      </c>
    </row>
    <row r="18" spans="1:2" ht="16">
      <c r="A18" s="904"/>
      <c r="B18"/>
    </row>
    <row r="19" spans="1:2" ht="16">
      <c r="A19" s="904" t="str">
        <f>IF(B21="Comparison","Prepared By","")</f>
        <v/>
      </c>
      <c r="B19"/>
    </row>
    <row r="20" spans="1:2" ht="16">
      <c r="A20" s="904" t="str">
        <f>IF(B21="Comparison",IF(YourData!F7="","",YourData!F7),"")</f>
        <v/>
      </c>
      <c r="B20" s="71" t="s">
        <v>676</v>
      </c>
    </row>
    <row r="21" spans="1:2" ht="16">
      <c r="A21" s="904" t="str">
        <f>IF(B21="Comparison","("&amp;YourData!$J$8&amp;")","")</f>
        <v/>
      </c>
      <c r="B21" s="71" t="s">
        <v>2165</v>
      </c>
    </row>
    <row r="22" spans="1:2" ht="16">
      <c r="A22" s="904"/>
      <c r="B22"/>
    </row>
    <row r="23" spans="1:2" ht="16">
      <c r="A23" s="904" t="str">
        <f>IF(B21="Comparison","Results Developed","")</f>
        <v/>
      </c>
      <c r="B23"/>
    </row>
    <row r="24" spans="1:2" ht="16">
      <c r="A24" s="904" t="str">
        <f>IF(B21="Comparison",TEXT(YourData!$J$5,"DD-MMM-YYYY"),"")</f>
        <v/>
      </c>
      <c r="B24"/>
    </row>
    <row r="25" spans="1:2" ht="16">
      <c r="A25" s="71"/>
      <c r="B25"/>
    </row>
    <row r="26" spans="1:2" ht="16">
      <c r="A26" s="71"/>
      <c r="B26"/>
    </row>
    <row r="27" spans="1:2" ht="16">
      <c r="A27"/>
      <c r="B27" s="911"/>
    </row>
    <row r="28" spans="1:2" ht="16">
      <c r="A28"/>
      <c r="B28"/>
    </row>
    <row r="29" spans="1:2" ht="16">
      <c r="A29"/>
      <c r="B29" s="911" t="s">
        <v>677</v>
      </c>
    </row>
    <row r="30" spans="1:2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ht="16">
      <c r="A31"/>
      <c r="B31" s="911" t="s">
        <v>748</v>
      </c>
    </row>
    <row r="32" spans="1:2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ht="16">
      <c r="A33" s="71"/>
      <c r="B33" s="911" t="s">
        <v>747</v>
      </c>
    </row>
    <row r="34" spans="1:2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2" ht="16">
      <c r="A35" s="71"/>
    </row>
    <row r="36" spans="1:2">
      <c r="B36" s="911" t="s">
        <v>551</v>
      </c>
    </row>
    <row r="37" spans="1:2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 x14ac:dyDescent="0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>
      <c r="A1" s="669" t="str">
        <f>'Title Page'!$A$5</f>
        <v>ASHRAE Standard 140-2014</v>
      </c>
      <c r="B1" s="669"/>
      <c r="C1" s="670"/>
      <c r="D1" s="670"/>
    </row>
    <row r="2" spans="1:4">
      <c r="A2" s="669" t="s">
        <v>749</v>
      </c>
      <c r="B2" s="669"/>
      <c r="C2" s="670"/>
      <c r="D2" s="670"/>
    </row>
    <row r="3" spans="1:4">
      <c r="A3" s="669" t="s">
        <v>554</v>
      </c>
      <c r="B3" s="669"/>
      <c r="C3" s="670"/>
      <c r="D3" s="670"/>
    </row>
    <row r="4" spans="1:4">
      <c r="A4" s="669" t="s">
        <v>552</v>
      </c>
      <c r="B4" s="669"/>
      <c r="C4" s="670"/>
      <c r="D4" s="670"/>
    </row>
    <row r="6" spans="1:4">
      <c r="A6" s="671" t="s">
        <v>555</v>
      </c>
      <c r="B6" s="671"/>
      <c r="C6" s="671"/>
    </row>
    <row r="7" spans="1:4">
      <c r="A7" s="671" t="s">
        <v>567</v>
      </c>
      <c r="B7" s="671"/>
      <c r="C7" s="671"/>
    </row>
    <row r="8" spans="1:4">
      <c r="A8" s="671" t="s">
        <v>556</v>
      </c>
      <c r="B8" s="671"/>
      <c r="C8" s="671"/>
    </row>
    <row r="9" spans="1:4">
      <c r="A9" s="671"/>
      <c r="B9" s="671"/>
      <c r="C9" s="671"/>
    </row>
    <row r="10" spans="1:4">
      <c r="A10" s="974" t="s">
        <v>809</v>
      </c>
      <c r="B10" s="671"/>
      <c r="C10" s="671"/>
    </row>
    <row r="11" spans="1:4">
      <c r="A11" s="974" t="s">
        <v>2190</v>
      </c>
      <c r="B11" s="671"/>
      <c r="C11" s="671"/>
    </row>
    <row r="12" spans="1:4">
      <c r="A12" s="974"/>
    </row>
    <row r="13" spans="1:4">
      <c r="A13" s="974" t="s">
        <v>810</v>
      </c>
    </row>
    <row r="14" spans="1:4">
      <c r="A14" s="974" t="s">
        <v>2191</v>
      </c>
    </row>
    <row r="15" spans="1:4">
      <c r="A15" s="671"/>
    </row>
    <row r="16" spans="1:4">
      <c r="A16" s="671" t="s">
        <v>557</v>
      </c>
    </row>
    <row r="17" spans="1:4">
      <c r="A17" s="671" t="s">
        <v>558</v>
      </c>
    </row>
    <row r="18" spans="1:4">
      <c r="A18" s="671"/>
    </row>
    <row r="19" spans="1:4">
      <c r="A19" s="959" t="s">
        <v>751</v>
      </c>
    </row>
    <row r="20" spans="1:4">
      <c r="A20" s="671"/>
    </row>
    <row r="21" spans="1:4">
      <c r="A21" s="669" t="s">
        <v>599</v>
      </c>
      <c r="B21" s="669"/>
      <c r="C21" s="670"/>
      <c r="D21" s="670"/>
    </row>
    <row r="22" spans="1:4">
      <c r="A22" s="669" t="s">
        <v>553</v>
      </c>
      <c r="B22" s="669"/>
      <c r="C22" s="670"/>
      <c r="D22" s="670"/>
    </row>
    <row r="23" spans="1:4" ht="16" thickBot="1"/>
    <row r="24" spans="1:4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4" ht="16" thickTop="1">
      <c r="A31" s="671"/>
      <c r="B31" s="671"/>
      <c r="C31" s="671"/>
    </row>
    <row r="32" spans="1:4">
      <c r="A32" s="685" t="s">
        <v>583</v>
      </c>
      <c r="B32" s="671"/>
      <c r="C32" s="671"/>
    </row>
    <row r="33" spans="1:3">
      <c r="A33" s="685" t="s">
        <v>584</v>
      </c>
      <c r="B33" s="671"/>
      <c r="C33" s="671"/>
    </row>
    <row r="34" spans="1:3">
      <c r="A34" s="685" t="s">
        <v>566</v>
      </c>
      <c r="B34" s="671"/>
      <c r="C34" s="671"/>
    </row>
    <row r="35" spans="1:3">
      <c r="A35" s="685" t="s">
        <v>585</v>
      </c>
      <c r="B35" s="671"/>
      <c r="C35" s="671"/>
    </row>
    <row r="36" spans="1:3">
      <c r="A36" s="685" t="s">
        <v>586</v>
      </c>
      <c r="B36" s="671"/>
      <c r="C36" s="671"/>
    </row>
    <row r="37" spans="1:3">
      <c r="A37" s="685" t="s">
        <v>587</v>
      </c>
      <c r="B37" s="671"/>
      <c r="C37" s="671"/>
    </row>
    <row r="38" spans="1:3">
      <c r="A38" s="685" t="s">
        <v>588</v>
      </c>
      <c r="B38" s="671"/>
      <c r="C38" s="671"/>
    </row>
    <row r="39" spans="1:3">
      <c r="A39" s="685" t="s">
        <v>589</v>
      </c>
      <c r="B39" s="671"/>
      <c r="C39" s="671"/>
    </row>
    <row r="40" spans="1:3">
      <c r="A40" s="685" t="s">
        <v>590</v>
      </c>
      <c r="B40" s="671"/>
      <c r="C40" s="671"/>
    </row>
    <row r="41" spans="1:3">
      <c r="A41" s="685" t="s">
        <v>2213</v>
      </c>
      <c r="B41" s="671"/>
      <c r="C41" s="671"/>
    </row>
    <row r="42" spans="1:3">
      <c r="A42" s="685" t="s">
        <v>2214</v>
      </c>
      <c r="B42" s="671"/>
      <c r="C42" s="671"/>
    </row>
    <row r="43" spans="1:3">
      <c r="A43" s="685" t="s">
        <v>591</v>
      </c>
      <c r="B43" s="671"/>
      <c r="C43" s="671"/>
    </row>
    <row r="44" spans="1:3">
      <c r="A44" s="685" t="s">
        <v>592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pageSetUpPr fitToPage="1"/>
  </sheetPr>
  <dimension ref="A1:F43"/>
  <sheetViews>
    <sheetView topLeftCell="A3"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ht="12.75" customHeight="1">
      <c r="A1" s="1089" t="str">
        <f>IF('Title Page'!$B$21="Example",'Title Page'!$B$30,"ASHRAE Standard 140-2010 Section 5.3 - HVAC Equipment Performance Tests CE300-CE545")</f>
        <v>ASHRAE Standard 140-2014, Informative Annex B16, Section B16.5.2</v>
      </c>
      <c r="B1" s="1089"/>
      <c r="C1" s="1089"/>
      <c r="D1" s="1089"/>
      <c r="E1" s="1089"/>
      <c r="F1" s="1089"/>
    </row>
    <row r="2" spans="1:6" ht="12.75" customHeight="1">
      <c r="A2" s="1089" t="str">
        <f>'Title Page'!$B$32</f>
        <v>Example Results for Section 5.3 - HVAC Equipment Performance Tests CE300-CE545</v>
      </c>
      <c r="B2" s="1089"/>
      <c r="C2" s="1089"/>
      <c r="D2" s="1089"/>
      <c r="E2" s="1089"/>
      <c r="F2" s="1089"/>
    </row>
    <row r="3" spans="1:6" ht="12.75" customHeight="1">
      <c r="A3" s="1089" t="str">
        <f>'Title Page'!$B$34</f>
        <v/>
      </c>
      <c r="B3" s="1089"/>
      <c r="C3" s="1089"/>
      <c r="D3" s="1089"/>
      <c r="E3" s="1089"/>
      <c r="F3" s="1089"/>
    </row>
    <row r="4" spans="1:6" ht="8.25" customHeight="1"/>
    <row r="5" spans="1:6">
      <c r="B5" s="1090" t="s">
        <v>678</v>
      </c>
      <c r="C5" s="1090"/>
      <c r="D5" s="1090"/>
      <c r="E5" s="1090"/>
    </row>
    <row r="6" spans="1:6" ht="6.75" customHeight="1" thickBot="1"/>
    <row r="7" spans="1:6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1:6" ht="18" thickTop="1" thickBot="1">
      <c r="B8" s="979" t="s">
        <v>686</v>
      </c>
      <c r="C8" s="975" t="s">
        <v>878</v>
      </c>
      <c r="D8" s="1091" t="s">
        <v>812</v>
      </c>
      <c r="E8" s="982" t="s">
        <v>811</v>
      </c>
    </row>
    <row r="9" spans="1:6" ht="17" thickBot="1">
      <c r="B9" s="979" t="s">
        <v>687</v>
      </c>
      <c r="C9" s="975" t="s">
        <v>879</v>
      </c>
      <c r="D9" s="1083"/>
      <c r="E9" s="982" t="s">
        <v>813</v>
      </c>
    </row>
    <row r="10" spans="1:6" ht="17" thickBot="1">
      <c r="B10" s="979" t="s">
        <v>688</v>
      </c>
      <c r="C10" s="975" t="s">
        <v>814</v>
      </c>
      <c r="D10" s="1083"/>
      <c r="E10" s="982" t="s">
        <v>815</v>
      </c>
    </row>
    <row r="11" spans="1:6" ht="17" thickBot="1">
      <c r="B11" s="979" t="s">
        <v>689</v>
      </c>
      <c r="C11" s="975" t="s">
        <v>816</v>
      </c>
      <c r="D11" s="1083"/>
      <c r="E11" s="982" t="s">
        <v>817</v>
      </c>
    </row>
    <row r="12" spans="1:6" ht="17" thickBot="1">
      <c r="B12" s="979" t="s">
        <v>690</v>
      </c>
      <c r="C12" s="975" t="s">
        <v>818</v>
      </c>
      <c r="D12" s="1083"/>
      <c r="E12" s="982" t="s">
        <v>819</v>
      </c>
    </row>
    <row r="13" spans="1:6" ht="17" thickBot="1">
      <c r="B13" s="979" t="s">
        <v>691</v>
      </c>
      <c r="C13" s="975" t="s">
        <v>820</v>
      </c>
      <c r="D13" s="1083"/>
      <c r="E13" s="982" t="s">
        <v>821</v>
      </c>
    </row>
    <row r="14" spans="1:6" ht="17" thickBot="1">
      <c r="B14" s="979" t="s">
        <v>692</v>
      </c>
      <c r="C14" s="975" t="s">
        <v>822</v>
      </c>
      <c r="D14" s="1083"/>
      <c r="E14" s="982" t="s">
        <v>823</v>
      </c>
    </row>
    <row r="15" spans="1:6" ht="26.25" customHeight="1" thickBot="1">
      <c r="B15" s="979" t="s">
        <v>693</v>
      </c>
      <c r="C15" s="975" t="s">
        <v>2216</v>
      </c>
      <c r="D15" s="1083"/>
      <c r="E15" s="982" t="s">
        <v>824</v>
      </c>
    </row>
    <row r="16" spans="1:6" ht="17" thickBot="1">
      <c r="B16" s="979" t="s">
        <v>694</v>
      </c>
      <c r="C16" s="975" t="s">
        <v>825</v>
      </c>
      <c r="D16" s="1084"/>
      <c r="E16" s="982" t="s">
        <v>826</v>
      </c>
    </row>
    <row r="17" spans="2:5" ht="26.25" customHeight="1" thickBot="1">
      <c r="B17" s="979" t="s">
        <v>695</v>
      </c>
      <c r="C17" s="975" t="s">
        <v>827</v>
      </c>
      <c r="D17" s="1082" t="s">
        <v>880</v>
      </c>
      <c r="E17" s="982" t="s">
        <v>828</v>
      </c>
    </row>
    <row r="18" spans="2:5" ht="17" thickBot="1">
      <c r="B18" s="979" t="s">
        <v>696</v>
      </c>
      <c r="C18" s="975" t="s">
        <v>829</v>
      </c>
      <c r="D18" s="1083"/>
      <c r="E18" s="982" t="s">
        <v>830</v>
      </c>
    </row>
    <row r="19" spans="2:5" ht="17" thickBot="1">
      <c r="B19" s="979" t="s">
        <v>697</v>
      </c>
      <c r="C19" s="975" t="s">
        <v>831</v>
      </c>
      <c r="D19" s="1083"/>
      <c r="E19" s="982" t="s">
        <v>832</v>
      </c>
    </row>
    <row r="20" spans="2:5" ht="17" thickBot="1">
      <c r="B20" s="979" t="s">
        <v>698</v>
      </c>
      <c r="C20" s="975" t="s">
        <v>833</v>
      </c>
      <c r="D20" s="1083"/>
      <c r="E20" s="982" t="s">
        <v>834</v>
      </c>
    </row>
    <row r="21" spans="2:5" ht="17" thickBot="1">
      <c r="B21" s="979" t="s">
        <v>699</v>
      </c>
      <c r="C21" s="975" t="s">
        <v>835</v>
      </c>
      <c r="D21" s="1083"/>
      <c r="E21" s="982" t="s">
        <v>836</v>
      </c>
    </row>
    <row r="22" spans="2:5" ht="17" thickBot="1">
      <c r="B22" s="979" t="s">
        <v>700</v>
      </c>
      <c r="C22" s="975" t="s">
        <v>837</v>
      </c>
      <c r="D22" s="1084"/>
      <c r="E22" s="982" t="s">
        <v>838</v>
      </c>
    </row>
    <row r="23" spans="2:5" ht="17" thickBot="1">
      <c r="B23" s="1086" t="s">
        <v>701</v>
      </c>
      <c r="C23" s="975" t="s">
        <v>839</v>
      </c>
      <c r="D23" s="1082" t="s">
        <v>841</v>
      </c>
      <c r="E23" s="982" t="s">
        <v>840</v>
      </c>
    </row>
    <row r="24" spans="2:5" ht="17" thickBot="1">
      <c r="B24" s="1087"/>
      <c r="C24" s="975" t="s">
        <v>842</v>
      </c>
      <c r="D24" s="1083"/>
      <c r="E24" s="982" t="s">
        <v>843</v>
      </c>
    </row>
    <row r="25" spans="2:5" ht="17" thickBot="1">
      <c r="B25" s="1087"/>
      <c r="C25" s="975" t="s">
        <v>844</v>
      </c>
      <c r="D25" s="1083"/>
      <c r="E25" s="982" t="s">
        <v>845</v>
      </c>
    </row>
    <row r="26" spans="2:5" ht="17" thickBot="1">
      <c r="B26" s="1087"/>
      <c r="C26" s="975" t="s">
        <v>846</v>
      </c>
      <c r="D26" s="1083"/>
      <c r="E26" s="982" t="s">
        <v>847</v>
      </c>
    </row>
    <row r="27" spans="2:5" ht="17" thickBot="1">
      <c r="B27" s="1087"/>
      <c r="C27" s="975" t="s">
        <v>848</v>
      </c>
      <c r="D27" s="1083"/>
      <c r="E27" s="982" t="s">
        <v>849</v>
      </c>
    </row>
    <row r="28" spans="2:5" ht="17" thickBot="1">
      <c r="B28" s="1087"/>
      <c r="C28" s="975" t="s">
        <v>850</v>
      </c>
      <c r="D28" s="1083"/>
      <c r="E28" s="982" t="s">
        <v>851</v>
      </c>
    </row>
    <row r="29" spans="2:5" ht="17" thickBot="1">
      <c r="B29" s="1087"/>
      <c r="C29" s="975" t="s">
        <v>852</v>
      </c>
      <c r="D29" s="1083"/>
      <c r="E29" s="982" t="s">
        <v>853</v>
      </c>
    </row>
    <row r="30" spans="2:5" ht="17" thickBot="1">
      <c r="B30" s="1088"/>
      <c r="C30" s="975" t="s">
        <v>2211</v>
      </c>
      <c r="D30" s="1084"/>
      <c r="E30" s="982" t="s">
        <v>854</v>
      </c>
    </row>
    <row r="31" spans="2:5" ht="17" thickBot="1">
      <c r="B31" s="979" t="s">
        <v>702</v>
      </c>
      <c r="C31" s="975" t="s">
        <v>855</v>
      </c>
      <c r="D31" s="1082" t="s">
        <v>857</v>
      </c>
      <c r="E31" s="982" t="s">
        <v>856</v>
      </c>
    </row>
    <row r="32" spans="2:5" ht="17" thickBot="1">
      <c r="B32" s="979" t="s">
        <v>703</v>
      </c>
      <c r="C32" s="975" t="s">
        <v>858</v>
      </c>
      <c r="D32" s="1083"/>
      <c r="E32" s="982" t="s">
        <v>859</v>
      </c>
    </row>
    <row r="33" spans="2:5" ht="17" thickBot="1">
      <c r="B33" s="979" t="s">
        <v>704</v>
      </c>
      <c r="C33" s="975" t="s">
        <v>860</v>
      </c>
      <c r="D33" s="1083"/>
      <c r="E33" s="982" t="s">
        <v>861</v>
      </c>
    </row>
    <row r="34" spans="2:5" ht="17" thickBot="1">
      <c r="B34" s="979" t="s">
        <v>705</v>
      </c>
      <c r="C34" s="975" t="s">
        <v>862</v>
      </c>
      <c r="D34" s="1083"/>
      <c r="E34" s="982" t="s">
        <v>863</v>
      </c>
    </row>
    <row r="35" spans="2:5" ht="17" thickBot="1">
      <c r="B35" s="979" t="s">
        <v>706</v>
      </c>
      <c r="C35" s="975" t="s">
        <v>864</v>
      </c>
      <c r="D35" s="1083"/>
      <c r="E35" s="982" t="s">
        <v>865</v>
      </c>
    </row>
    <row r="36" spans="2:5" ht="17" thickBot="1">
      <c r="B36" s="979" t="s">
        <v>707</v>
      </c>
      <c r="C36" s="975" t="s">
        <v>866</v>
      </c>
      <c r="D36" s="1083"/>
      <c r="E36" s="982" t="s">
        <v>867</v>
      </c>
    </row>
    <row r="37" spans="2:5" ht="17" thickBot="1">
      <c r="B37" s="979" t="s">
        <v>708</v>
      </c>
      <c r="C37" s="975" t="s">
        <v>2217</v>
      </c>
      <c r="D37" s="1083"/>
      <c r="E37" s="982" t="s">
        <v>868</v>
      </c>
    </row>
    <row r="38" spans="2:5" ht="17" thickBot="1">
      <c r="B38" s="979" t="s">
        <v>709</v>
      </c>
      <c r="C38" s="975" t="s">
        <v>2218</v>
      </c>
      <c r="D38" s="1083"/>
      <c r="E38" s="982" t="s">
        <v>869</v>
      </c>
    </row>
    <row r="39" spans="2:5" ht="17" thickBot="1">
      <c r="B39" s="979" t="s">
        <v>710</v>
      </c>
      <c r="C39" s="975" t="s">
        <v>870</v>
      </c>
      <c r="D39" s="1083"/>
      <c r="E39" s="982" t="s">
        <v>871</v>
      </c>
    </row>
    <row r="40" spans="2:5" ht="17" thickBot="1">
      <c r="B40" s="979" t="s">
        <v>711</v>
      </c>
      <c r="C40" s="975" t="s">
        <v>872</v>
      </c>
      <c r="D40" s="1083"/>
      <c r="E40" s="982" t="s">
        <v>873</v>
      </c>
    </row>
    <row r="41" spans="2:5" ht="17" thickBot="1">
      <c r="B41" s="979" t="s">
        <v>712</v>
      </c>
      <c r="C41" s="975" t="s">
        <v>874</v>
      </c>
      <c r="D41" s="1083"/>
      <c r="E41" s="982" t="s">
        <v>875</v>
      </c>
    </row>
    <row r="42" spans="2:5" ht="17" thickBot="1">
      <c r="B42" s="980" t="s">
        <v>713</v>
      </c>
      <c r="C42" s="976" t="s">
        <v>876</v>
      </c>
      <c r="D42" s="1085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pageSetUpPr fitToPage="1"/>
  </sheetPr>
  <dimension ref="A1:E60"/>
  <sheetViews>
    <sheetView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ht="12.75" customHeight="1">
      <c r="A1" s="1089" t="str">
        <f>IF('Title Page'!$B$21="Example",'Title Page'!$B$30,"ASHRAE Standard 140-2010 Section 5.3 - HVAC Equipment Performance Tests CE300-CE545")</f>
        <v>ASHRAE Standard 140-2014, Informative Annex B16, Section B16.5.2</v>
      </c>
      <c r="B1" s="1089"/>
      <c r="C1" s="1089"/>
      <c r="D1" s="1089"/>
      <c r="E1" s="1089"/>
    </row>
    <row r="2" spans="1:5" ht="12.75" customHeight="1">
      <c r="A2" s="1089" t="str">
        <f>'Title Page'!$B$32</f>
        <v>Example Results for Section 5.3 - HVAC Equipment Performance Tests CE300-CE545</v>
      </c>
      <c r="B2" s="1089"/>
      <c r="C2" s="1089"/>
      <c r="D2" s="1089"/>
      <c r="E2" s="1089"/>
    </row>
    <row r="3" spans="1:5" ht="12.75" customHeight="1">
      <c r="A3" s="1089" t="str">
        <f>'Title Page'!$B$34</f>
        <v/>
      </c>
      <c r="B3" s="1089"/>
      <c r="C3" s="1089"/>
      <c r="D3" s="1089"/>
      <c r="E3" s="1089"/>
    </row>
    <row r="4" spans="1:5" ht="30" customHeight="1"/>
    <row r="5" spans="1:5">
      <c r="B5" s="1092" t="s">
        <v>683</v>
      </c>
      <c r="C5" s="1092"/>
      <c r="D5" s="1092"/>
    </row>
    <row r="6" spans="1:5" ht="6.75" customHeight="1" thickBot="1"/>
    <row r="7" spans="1:5" ht="14.25" customHeight="1" thickTop="1" thickBot="1">
      <c r="B7" s="915" t="s">
        <v>684</v>
      </c>
      <c r="C7" s="916" t="s">
        <v>685</v>
      </c>
      <c r="D7" s="917" t="s">
        <v>681</v>
      </c>
    </row>
    <row r="8" spans="1:5" ht="17" thickTop="1">
      <c r="B8" s="922" t="s">
        <v>686</v>
      </c>
      <c r="C8" s="923" t="s">
        <v>785</v>
      </c>
      <c r="D8" s="924" t="s">
        <v>606</v>
      </c>
    </row>
    <row r="9" spans="1:5">
      <c r="B9" s="918" t="s">
        <v>687</v>
      </c>
      <c r="C9" s="919" t="s">
        <v>2212</v>
      </c>
      <c r="D9" s="925" t="s">
        <v>607</v>
      </c>
    </row>
    <row r="10" spans="1:5">
      <c r="B10" s="918" t="s">
        <v>688</v>
      </c>
      <c r="C10" s="919" t="s">
        <v>786</v>
      </c>
      <c r="D10" s="925" t="s">
        <v>608</v>
      </c>
    </row>
    <row r="11" spans="1:5" ht="23.25" customHeight="1">
      <c r="B11" s="918" t="s">
        <v>689</v>
      </c>
      <c r="C11" s="919" t="s">
        <v>801</v>
      </c>
      <c r="D11" s="925" t="s">
        <v>609</v>
      </c>
    </row>
    <row r="12" spans="1:5">
      <c r="B12" s="918" t="s">
        <v>690</v>
      </c>
      <c r="C12" s="919" t="s">
        <v>787</v>
      </c>
      <c r="D12" s="925" t="s">
        <v>610</v>
      </c>
    </row>
    <row r="13" spans="1:5" ht="27" customHeight="1">
      <c r="B13" s="918" t="s">
        <v>691</v>
      </c>
      <c r="C13" s="919" t="s">
        <v>800</v>
      </c>
      <c r="D13" s="925" t="s">
        <v>611</v>
      </c>
    </row>
    <row r="14" spans="1:5">
      <c r="B14" s="918" t="s">
        <v>692</v>
      </c>
      <c r="C14" s="919" t="s">
        <v>799</v>
      </c>
      <c r="D14" s="925" t="s">
        <v>612</v>
      </c>
    </row>
    <row r="15" spans="1:5">
      <c r="B15" s="918" t="s">
        <v>693</v>
      </c>
      <c r="C15" s="919" t="s">
        <v>797</v>
      </c>
      <c r="D15" s="925" t="s">
        <v>613</v>
      </c>
    </row>
    <row r="16" spans="1:5" ht="24.75" customHeight="1">
      <c r="B16" s="918" t="s">
        <v>694</v>
      </c>
      <c r="C16" s="919" t="s">
        <v>798</v>
      </c>
      <c r="D16" s="925" t="s">
        <v>614</v>
      </c>
    </row>
    <row r="17" spans="2:4" ht="24">
      <c r="B17" s="918" t="s">
        <v>695</v>
      </c>
      <c r="C17" s="919" t="s">
        <v>658</v>
      </c>
      <c r="D17" s="925" t="s">
        <v>615</v>
      </c>
    </row>
    <row r="18" spans="2:4">
      <c r="B18" s="918" t="s">
        <v>696</v>
      </c>
      <c r="C18" s="919" t="s">
        <v>759</v>
      </c>
      <c r="D18" s="925" t="s">
        <v>616</v>
      </c>
    </row>
    <row r="19" spans="2:4">
      <c r="B19" s="918" t="s">
        <v>697</v>
      </c>
      <c r="C19" s="919" t="s">
        <v>760</v>
      </c>
      <c r="D19" s="925" t="s">
        <v>617</v>
      </c>
    </row>
    <row r="20" spans="2:4">
      <c r="B20" s="918" t="s">
        <v>698</v>
      </c>
      <c r="C20" s="919" t="s">
        <v>788</v>
      </c>
      <c r="D20" s="925" t="s">
        <v>618</v>
      </c>
    </row>
    <row r="21" spans="2:4">
      <c r="B21" s="918" t="s">
        <v>699</v>
      </c>
      <c r="C21" s="919" t="s">
        <v>761</v>
      </c>
      <c r="D21" s="925" t="s">
        <v>619</v>
      </c>
    </row>
    <row r="22" spans="2:4">
      <c r="B22" s="918" t="s">
        <v>700</v>
      </c>
      <c r="C22" s="919" t="s">
        <v>789</v>
      </c>
      <c r="D22" s="925" t="s">
        <v>620</v>
      </c>
    </row>
    <row r="23" spans="2:4">
      <c r="B23" s="918" t="s">
        <v>701</v>
      </c>
      <c r="C23" s="919" t="s">
        <v>762</v>
      </c>
      <c r="D23" s="925" t="s">
        <v>621</v>
      </c>
    </row>
    <row r="24" spans="2:4">
      <c r="B24" s="918" t="s">
        <v>702</v>
      </c>
      <c r="C24" s="919" t="s">
        <v>763</v>
      </c>
      <c r="D24" s="925" t="s">
        <v>622</v>
      </c>
    </row>
    <row r="25" spans="2:4">
      <c r="B25" s="918" t="s">
        <v>703</v>
      </c>
      <c r="C25" s="919" t="s">
        <v>764</v>
      </c>
      <c r="D25" s="925" t="s">
        <v>623</v>
      </c>
    </row>
    <row r="26" spans="2:4">
      <c r="B26" s="918" t="s">
        <v>704</v>
      </c>
      <c r="C26" s="919" t="s">
        <v>765</v>
      </c>
      <c r="D26" s="925" t="s">
        <v>624</v>
      </c>
    </row>
    <row r="27" spans="2:4">
      <c r="B27" s="918" t="s">
        <v>705</v>
      </c>
      <c r="C27" s="919" t="s">
        <v>790</v>
      </c>
      <c r="D27" s="925" t="s">
        <v>625</v>
      </c>
    </row>
    <row r="28" spans="2:4">
      <c r="B28" s="918" t="s">
        <v>706</v>
      </c>
      <c r="C28" s="919" t="s">
        <v>766</v>
      </c>
      <c r="D28" s="925" t="s">
        <v>626</v>
      </c>
    </row>
    <row r="29" spans="2:4">
      <c r="B29" s="918" t="s">
        <v>707</v>
      </c>
      <c r="C29" s="919" t="s">
        <v>767</v>
      </c>
      <c r="D29" s="925" t="s">
        <v>627</v>
      </c>
    </row>
    <row r="30" spans="2:4">
      <c r="B30" s="918" t="s">
        <v>708</v>
      </c>
      <c r="C30" s="919" t="s">
        <v>768</v>
      </c>
      <c r="D30" s="925" t="s">
        <v>628</v>
      </c>
    </row>
    <row r="31" spans="2:4">
      <c r="B31" s="918" t="s">
        <v>709</v>
      </c>
      <c r="C31" s="919" t="s">
        <v>769</v>
      </c>
      <c r="D31" s="925" t="s">
        <v>629</v>
      </c>
    </row>
    <row r="32" spans="2:4">
      <c r="B32" s="918" t="s">
        <v>710</v>
      </c>
      <c r="C32" s="919" t="s">
        <v>770</v>
      </c>
      <c r="D32" s="925" t="s">
        <v>630</v>
      </c>
    </row>
    <row r="33" spans="2:4">
      <c r="B33" s="918" t="s">
        <v>711</v>
      </c>
      <c r="C33" s="919" t="s">
        <v>771</v>
      </c>
      <c r="D33" s="925" t="s">
        <v>631</v>
      </c>
    </row>
    <row r="34" spans="2:4">
      <c r="B34" s="918" t="s">
        <v>712</v>
      </c>
      <c r="C34" s="919" t="s">
        <v>791</v>
      </c>
      <c r="D34" s="925" t="s">
        <v>632</v>
      </c>
    </row>
    <row r="35" spans="2:4">
      <c r="B35" s="918" t="s">
        <v>713</v>
      </c>
      <c r="C35" s="919" t="s">
        <v>772</v>
      </c>
      <c r="D35" s="925" t="s">
        <v>633</v>
      </c>
    </row>
    <row r="36" spans="2:4">
      <c r="B36" s="918" t="s">
        <v>714</v>
      </c>
      <c r="C36" s="919" t="s">
        <v>792</v>
      </c>
      <c r="D36" s="925" t="s">
        <v>634</v>
      </c>
    </row>
    <row r="37" spans="2:4">
      <c r="B37" s="918" t="s">
        <v>715</v>
      </c>
      <c r="C37" s="919" t="s">
        <v>773</v>
      </c>
      <c r="D37" s="925" t="s">
        <v>635</v>
      </c>
    </row>
    <row r="38" spans="2:4">
      <c r="B38" s="918" t="s">
        <v>716</v>
      </c>
      <c r="C38" s="919" t="s">
        <v>774</v>
      </c>
      <c r="D38" s="925" t="s">
        <v>636</v>
      </c>
    </row>
    <row r="39" spans="2:4">
      <c r="B39" s="918" t="s">
        <v>717</v>
      </c>
      <c r="C39" s="919" t="s">
        <v>775</v>
      </c>
      <c r="D39" s="925" t="s">
        <v>637</v>
      </c>
    </row>
    <row r="40" spans="2:4">
      <c r="B40" s="918" t="s">
        <v>718</v>
      </c>
      <c r="C40" s="919" t="s">
        <v>776</v>
      </c>
      <c r="D40" s="925" t="s">
        <v>638</v>
      </c>
    </row>
    <row r="41" spans="2:4">
      <c r="B41" s="918" t="s">
        <v>719</v>
      </c>
      <c r="C41" s="919" t="s">
        <v>777</v>
      </c>
      <c r="D41" s="925" t="s">
        <v>639</v>
      </c>
    </row>
    <row r="42" spans="2:4">
      <c r="B42" s="918" t="s">
        <v>720</v>
      </c>
      <c r="C42" s="919" t="s">
        <v>793</v>
      </c>
      <c r="D42" s="925" t="s">
        <v>640</v>
      </c>
    </row>
    <row r="43" spans="2:4">
      <c r="B43" s="918" t="s">
        <v>721</v>
      </c>
      <c r="C43" s="919" t="s">
        <v>778</v>
      </c>
      <c r="D43" s="925" t="s">
        <v>641</v>
      </c>
    </row>
    <row r="44" spans="2:4">
      <c r="B44" s="918" t="s">
        <v>722</v>
      </c>
      <c r="C44" s="919" t="s">
        <v>779</v>
      </c>
      <c r="D44" s="925" t="s">
        <v>642</v>
      </c>
    </row>
    <row r="45" spans="2:4">
      <c r="B45" s="918" t="s">
        <v>723</v>
      </c>
      <c r="C45" s="919" t="s">
        <v>780</v>
      </c>
      <c r="D45" s="925" t="s">
        <v>643</v>
      </c>
    </row>
    <row r="46" spans="2:4">
      <c r="B46" s="918" t="s">
        <v>724</v>
      </c>
      <c r="C46" s="919" t="s">
        <v>781</v>
      </c>
      <c r="D46" s="925" t="s">
        <v>644</v>
      </c>
    </row>
    <row r="47" spans="2:4">
      <c r="B47" s="918" t="s">
        <v>725</v>
      </c>
      <c r="C47" s="919" t="s">
        <v>794</v>
      </c>
      <c r="D47" s="925" t="s">
        <v>645</v>
      </c>
    </row>
    <row r="48" spans="2:4">
      <c r="B48" s="918" t="s">
        <v>726</v>
      </c>
      <c r="C48" s="919" t="s">
        <v>795</v>
      </c>
      <c r="D48" s="925" t="s">
        <v>646</v>
      </c>
    </row>
    <row r="49" spans="2:4">
      <c r="B49" s="918" t="s">
        <v>727</v>
      </c>
      <c r="C49" s="919" t="s">
        <v>796</v>
      </c>
      <c r="D49" s="925" t="s">
        <v>647</v>
      </c>
    </row>
    <row r="50" spans="2:4">
      <c r="B50" s="918" t="s">
        <v>728</v>
      </c>
      <c r="C50" s="919" t="s">
        <v>783</v>
      </c>
      <c r="D50" s="925" t="s">
        <v>648</v>
      </c>
    </row>
    <row r="51" spans="2:4">
      <c r="B51" s="918" t="s">
        <v>729</v>
      </c>
      <c r="C51" s="919" t="s">
        <v>782</v>
      </c>
      <c r="D51" s="925" t="s">
        <v>649</v>
      </c>
    </row>
    <row r="52" spans="2:4">
      <c r="B52" s="918" t="s">
        <v>730</v>
      </c>
      <c r="C52" s="919" t="s">
        <v>784</v>
      </c>
      <c r="D52" s="925" t="s">
        <v>650</v>
      </c>
    </row>
    <row r="53" spans="2:4">
      <c r="B53" s="918" t="s">
        <v>731</v>
      </c>
      <c r="C53" s="919" t="s">
        <v>758</v>
      </c>
      <c r="D53" s="925" t="s">
        <v>651</v>
      </c>
    </row>
    <row r="54" spans="2:4">
      <c r="B54" s="918" t="s">
        <v>732</v>
      </c>
      <c r="C54" s="919" t="s">
        <v>752</v>
      </c>
      <c r="D54" s="925" t="s">
        <v>652</v>
      </c>
    </row>
    <row r="55" spans="2:4">
      <c r="B55" s="918" t="s">
        <v>733</v>
      </c>
      <c r="C55" s="919" t="s">
        <v>753</v>
      </c>
      <c r="D55" s="925" t="s">
        <v>653</v>
      </c>
    </row>
    <row r="56" spans="2:4">
      <c r="B56" s="918" t="s">
        <v>734</v>
      </c>
      <c r="C56" s="919" t="s">
        <v>754</v>
      </c>
      <c r="D56" s="925" t="s">
        <v>654</v>
      </c>
    </row>
    <row r="57" spans="2:4">
      <c r="B57" s="918" t="s">
        <v>735</v>
      </c>
      <c r="C57" s="919" t="s">
        <v>755</v>
      </c>
      <c r="D57" s="925" t="s">
        <v>655</v>
      </c>
    </row>
    <row r="58" spans="2:4">
      <c r="B58" s="918" t="s">
        <v>736</v>
      </c>
      <c r="C58" s="919" t="s">
        <v>756</v>
      </c>
      <c r="D58" s="925" t="s">
        <v>656</v>
      </c>
    </row>
    <row r="59" spans="2:4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 enableFormatConditionsCalculation="0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625" defaultRowHeight="15" x14ac:dyDescent="0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7" ht="12.75" customHeight="1">
      <c r="B1" s="1089" t="str">
        <f>'Title Page'!$B$30</f>
        <v>ASHRAE Standard 140-2014, Informative Annex B16, Section B16.5.2</v>
      </c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1089"/>
      <c r="O1" s="1089"/>
    </row>
    <row r="2" spans="2:17" ht="12.75" customHeight="1">
      <c r="B2" s="1089" t="str">
        <f>'Title Page'!$B$32</f>
        <v>Example Results for Section 5.3 - HVAC Equipment Performance Tests CE300-CE545</v>
      </c>
      <c r="C2" s="1089"/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</row>
    <row r="3" spans="2:17" ht="12.75" customHeight="1">
      <c r="B3" s="1089" t="str">
        <f>'Title Page'!$B$34</f>
        <v/>
      </c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  <c r="P3" s="732"/>
      <c r="Q3" s="732"/>
    </row>
    <row r="4" spans="2:17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2:17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7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3" t="s">
        <v>23</v>
      </c>
      <c r="K8" s="1094"/>
      <c r="L8" s="1094"/>
      <c r="M8" s="1095"/>
      <c r="N8" s="740"/>
      <c r="O8" s="741"/>
    </row>
    <row r="9" spans="2:17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7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7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>
        <f>A!H140</f>
        <v>34997.782850431497</v>
      </c>
    </row>
    <row r="12" spans="2:17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>
        <f>A!H141</f>
        <v>39393.138871772615</v>
      </c>
    </row>
    <row r="13" spans="2:17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>
        <f>A!H142</f>
        <v>39325.153538822175</v>
      </c>
    </row>
    <row r="14" spans="2:17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>
        <f>A!H143</f>
        <v>38614.298550136482</v>
      </c>
    </row>
    <row r="15" spans="2:17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>
        <f>A!H144</f>
        <v>38773.44927413718</v>
      </c>
    </row>
    <row r="16" spans="2:17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>
        <f>A!H145</f>
        <v>31355.340879914918</v>
      </c>
    </row>
    <row r="17" spans="2:17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>
        <f>A!H146</f>
        <v>54912.288316025653</v>
      </c>
    </row>
    <row r="18" spans="2:17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>
        <f>A!H147</f>
        <v>30732.144793916759</v>
      </c>
    </row>
    <row r="19" spans="2:17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>
        <f>A!H148</f>
        <v>34997.782850431497</v>
      </c>
    </row>
    <row r="20" spans="2:17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>
        <f>A!H149</f>
        <v>34997.782850431497</v>
      </c>
    </row>
    <row r="21" spans="2:17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>
        <f>A!H150</f>
        <v>32069.005609284963</v>
      </c>
    </row>
    <row r="22" spans="2:17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>
        <f>A!H151</f>
        <v>33232.179162841763</v>
      </c>
    </row>
    <row r="23" spans="2:17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>
        <f>A!H152</f>
        <v>23053.414210332543</v>
      </c>
    </row>
    <row r="24" spans="2:17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>
        <f>A!H153</f>
        <v>18030.777835579152</v>
      </c>
    </row>
    <row r="25" spans="2:17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>
        <f>A!H154</f>
        <v>35791.072551083089</v>
      </c>
    </row>
    <row r="26" spans="2:17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>
        <f>A!H155</f>
        <v>25788.215194031163</v>
      </c>
    </row>
    <row r="27" spans="2:17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>
        <f>A!H156</f>
        <v>24362.730551355835</v>
      </c>
    </row>
    <row r="28" spans="2:17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>
        <f>A!H157</f>
        <v>20760.960949552937</v>
      </c>
    </row>
    <row r="29" spans="2:17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>
        <f>A!H158</f>
        <v>18434.560122231742</v>
      </c>
    </row>
    <row r="30" spans="2:17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>
        <f>A!H159</f>
        <v>20230.768784891832</v>
      </c>
    </row>
    <row r="31" spans="2:17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>
        <f>A!H160</f>
        <v>17012.08780708546</v>
      </c>
    </row>
    <row r="32" spans="2:17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3" t="s">
        <v>23</v>
      </c>
      <c r="K32" s="1094"/>
      <c r="L32" s="1094"/>
      <c r="M32" s="1095"/>
      <c r="N32" s="760"/>
      <c r="O32" s="769"/>
      <c r="P32" s="770"/>
      <c r="Q32" s="770"/>
    </row>
    <row r="33" spans="2:17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>
        <f>A!H170</f>
        <v>24135.69092147077</v>
      </c>
      <c r="P35" s="770"/>
      <c r="Q35" s="770"/>
    </row>
    <row r="36" spans="2:17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>
        <f>A!H171</f>
        <v>28531.046942810219</v>
      </c>
      <c r="P36" s="770"/>
      <c r="Q36" s="770"/>
    </row>
    <row r="37" spans="2:17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>
        <f>A!H172</f>
        <v>28463.061609859742</v>
      </c>
      <c r="P37" s="770"/>
      <c r="Q37" s="770"/>
    </row>
    <row r="38" spans="2:17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>
        <f>A!H173</f>
        <v>27752.206621174992</v>
      </c>
      <c r="P38" s="770"/>
      <c r="Q38" s="770"/>
    </row>
    <row r="39" spans="2:17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>
        <f>A!H174</f>
        <v>27911.357345175169</v>
      </c>
      <c r="P39" s="770"/>
      <c r="Q39" s="770"/>
    </row>
    <row r="40" spans="2:17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>
        <f>A!H175</f>
        <v>20493.248950954385</v>
      </c>
      <c r="P40" s="770"/>
      <c r="Q40" s="770"/>
    </row>
    <row r="41" spans="2:17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>
        <f>A!H176</f>
        <v>44050.196387062133</v>
      </c>
      <c r="P41" s="770"/>
      <c r="Q41" s="770"/>
    </row>
    <row r="42" spans="2:17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>
        <f>A!H177</f>
        <v>19870.052864956608</v>
      </c>
      <c r="P42" s="770"/>
      <c r="Q42" s="770"/>
    </row>
    <row r="43" spans="2:17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>
        <f>A!H178</f>
        <v>24135.69092147077</v>
      </c>
      <c r="P43" s="770"/>
      <c r="Q43" s="770"/>
    </row>
    <row r="44" spans="2:17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>
        <f>A!H179</f>
        <v>24135.69092147077</v>
      </c>
      <c r="P44" s="770"/>
      <c r="Q44" s="770"/>
    </row>
    <row r="45" spans="2:17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>
        <f>A!H180</f>
        <v>21206.913680324778</v>
      </c>
      <c r="P45" s="770"/>
      <c r="Q45" s="770"/>
    </row>
    <row r="46" spans="2:17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>
        <f>A!H181</f>
        <v>22370.087233881408</v>
      </c>
      <c r="P46" s="770"/>
      <c r="Q46" s="770"/>
    </row>
    <row r="47" spans="2:17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>
        <f>A!H182</f>
        <v>20423.777478614225</v>
      </c>
      <c r="P47" s="770"/>
      <c r="Q47" s="770"/>
    </row>
    <row r="48" spans="2:17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>
        <f>A!H183</f>
        <v>16000.004252944744</v>
      </c>
      <c r="P48" s="770"/>
      <c r="Q48" s="770"/>
    </row>
    <row r="49" spans="2:17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>
        <f>A!H184</f>
        <v>31725.211952393744</v>
      </c>
      <c r="P49" s="770"/>
      <c r="Q49" s="770"/>
    </row>
    <row r="50" spans="2:17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>
        <f>A!H185</f>
        <v>22648.597254662691</v>
      </c>
      <c r="P50" s="770"/>
      <c r="Q50" s="770"/>
    </row>
    <row r="51" spans="2:17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>
        <f>A!H186</f>
        <v>21484.759355393882</v>
      </c>
      <c r="P51" s="770"/>
      <c r="Q51" s="770"/>
    </row>
    <row r="52" spans="2:17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>
        <f>A!H187</f>
        <v>18569.464746657719</v>
      </c>
      <c r="P52" s="770"/>
      <c r="Q52" s="770"/>
    </row>
    <row r="53" spans="2:17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>
        <f>A!H188</f>
        <v>16229.638068334127</v>
      </c>
      <c r="P53" s="770"/>
      <c r="Q53" s="770"/>
    </row>
    <row r="54" spans="2:17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>
        <f>A!H189</f>
        <v>17716.797725405944</v>
      </c>
      <c r="P54" s="770"/>
      <c r="Q54" s="770"/>
    </row>
    <row r="55" spans="2:17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>
        <f>A!H190</f>
        <v>15068.844007626718</v>
      </c>
      <c r="P55" s="770"/>
      <c r="Q55" s="770"/>
    </row>
    <row r="56" spans="2:17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ht="15" customHeight="1" thickBot="1">
      <c r="B57" s="734" t="s">
        <v>882</v>
      </c>
      <c r="P57" s="770"/>
      <c r="Q57" s="770"/>
    </row>
    <row r="58" spans="2:17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3" t="s">
        <v>23</v>
      </c>
      <c r="K58" s="1094"/>
      <c r="L58" s="1094"/>
      <c r="M58" s="1095"/>
      <c r="N58" s="760"/>
      <c r="O58" s="741"/>
      <c r="P58" s="770"/>
      <c r="Q58" s="770"/>
    </row>
    <row r="59" spans="2:17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>
        <f>A!H230</f>
        <v>10862.091928959257</v>
      </c>
      <c r="P61" s="770"/>
      <c r="Q61" s="770"/>
    </row>
    <row r="62" spans="2:17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>
        <f>A!H231</f>
        <v>10862.091928959257</v>
      </c>
      <c r="P62" s="770"/>
      <c r="Q62" s="770"/>
    </row>
    <row r="63" spans="2:17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>
        <f>A!H232</f>
        <v>10862.091928959257</v>
      </c>
      <c r="P63" s="770"/>
      <c r="Q63" s="770"/>
    </row>
    <row r="64" spans="2:17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>
        <f>A!H233</f>
        <v>10862.091928959257</v>
      </c>
      <c r="P64" s="770"/>
      <c r="Q64" s="770"/>
    </row>
    <row r="65" spans="2:17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>
        <f>A!H234</f>
        <v>10862.091928959257</v>
      </c>
      <c r="P65" s="770"/>
      <c r="Q65" s="770"/>
    </row>
    <row r="66" spans="2:17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>
        <f>A!H235</f>
        <v>10862.091928959257</v>
      </c>
      <c r="P66" s="770"/>
      <c r="Q66" s="770"/>
    </row>
    <row r="67" spans="2:17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>
        <f>A!H236</f>
        <v>10862.091928959257</v>
      </c>
      <c r="P67" s="770"/>
      <c r="Q67" s="770"/>
    </row>
    <row r="68" spans="2:17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>
        <f>A!H237</f>
        <v>10862.091928959257</v>
      </c>
      <c r="P68" s="770"/>
      <c r="Q68" s="770"/>
    </row>
    <row r="69" spans="2:17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>
        <f>A!H238</f>
        <v>10862.091928959257</v>
      </c>
      <c r="P69" s="770"/>
      <c r="Q69" s="770"/>
    </row>
    <row r="70" spans="2:17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>
        <f>A!H239</f>
        <v>10862.091928959257</v>
      </c>
      <c r="P70" s="770"/>
      <c r="Q70" s="770"/>
    </row>
    <row r="71" spans="2:17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>
        <f>A!H240</f>
        <v>10862.091928959257</v>
      </c>
      <c r="P71" s="770"/>
      <c r="Q71" s="770"/>
    </row>
    <row r="72" spans="2:17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>
        <f>A!H241</f>
        <v>10862.091928959257</v>
      </c>
      <c r="P72" s="770"/>
      <c r="Q72" s="770"/>
    </row>
    <row r="73" spans="2:17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>
        <f>A!H242</f>
        <v>2629.6367317184104</v>
      </c>
      <c r="P73" s="770"/>
      <c r="Q73" s="770"/>
    </row>
    <row r="74" spans="2:17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>
        <f>A!H243</f>
        <v>2030.7735826344633</v>
      </c>
      <c r="P74" s="770"/>
      <c r="Q74" s="770"/>
    </row>
    <row r="75" spans="2:17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>
        <f>A!H244</f>
        <v>4065.8605986892976</v>
      </c>
      <c r="P75" s="770"/>
      <c r="Q75" s="770"/>
    </row>
    <row r="76" spans="2:17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>
        <f>A!H245</f>
        <v>3139.617939368432</v>
      </c>
      <c r="P76" s="770"/>
      <c r="Q76" s="770"/>
    </row>
    <row r="77" spans="2:17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>
        <f>A!H246</f>
        <v>2877.971195962029</v>
      </c>
      <c r="P77" s="770"/>
      <c r="Q77" s="770"/>
    </row>
    <row r="78" spans="2:17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>
        <f>A!H247</f>
        <v>2191.4962028951659</v>
      </c>
      <c r="P78" s="770"/>
      <c r="Q78" s="770"/>
    </row>
    <row r="79" spans="2:17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>
        <f>A!H248</f>
        <v>2204.9220538975933</v>
      </c>
      <c r="P79" s="770"/>
      <c r="Q79" s="770"/>
    </row>
    <row r="80" spans="2:17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>
        <f>A!H249</f>
        <v>2513.9710594858384</v>
      </c>
      <c r="P80" s="770"/>
      <c r="Q80" s="770"/>
    </row>
    <row r="81" spans="2:17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>
        <f>A!H250</f>
        <v>1943.2437994586953</v>
      </c>
      <c r="P81" s="770"/>
      <c r="Q81" s="770"/>
    </row>
    <row r="82" spans="2:17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3" t="s">
        <v>23</v>
      </c>
      <c r="K82" s="1094"/>
      <c r="L82" s="1094"/>
      <c r="M82" s="1095"/>
      <c r="N82" s="779"/>
      <c r="O82" s="769"/>
    </row>
    <row r="83" spans="2:17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7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7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7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7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7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7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7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7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7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7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7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7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7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7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7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>tbd</v>
      </c>
    </row>
    <row r="99" spans="2:17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>tbd</v>
      </c>
    </row>
    <row r="100" spans="2:17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7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7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7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7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7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7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7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7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ht="15" customHeight="1" thickBot="1">
      <c r="B109" s="780" t="s">
        <v>738</v>
      </c>
      <c r="N109" s="740"/>
      <c r="P109" s="732"/>
      <c r="Q109" s="781"/>
    </row>
    <row r="110" spans="2:17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3" t="s">
        <v>23</v>
      </c>
      <c r="K110" s="1094"/>
      <c r="L110" s="1094"/>
      <c r="M110" s="1095"/>
      <c r="N110" s="754"/>
      <c r="O110" s="741"/>
      <c r="Q110" s="781"/>
    </row>
    <row r="111" spans="2:17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>
        <f>A!H470</f>
        <v>19.914143835616347</v>
      </c>
      <c r="P114" s="732"/>
      <c r="Q114" s="781"/>
    </row>
    <row r="115" spans="2:17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>
        <f>A!H471</f>
        <v>1.1607902527993237E-2</v>
      </c>
      <c r="P115" s="732"/>
      <c r="Q115" s="781"/>
    </row>
    <row r="116" spans="2:17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>
        <f>A!T1170</f>
        <v>34.774999999999999</v>
      </c>
      <c r="P117" s="732"/>
      <c r="Q117" s="781"/>
    </row>
    <row r="118" spans="2:17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>
        <f>A!T1171</f>
        <v>2.1867908064606263E-2</v>
      </c>
      <c r="P118" s="732"/>
      <c r="Q118" s="781"/>
    </row>
    <row r="119" spans="2:17" ht="12" customHeight="1" thickTop="1">
      <c r="B119" s="774" t="s">
        <v>807</v>
      </c>
      <c r="D119" s="775"/>
      <c r="N119" s="754"/>
      <c r="P119" s="732"/>
      <c r="Q119" s="781"/>
    </row>
    <row r="120" spans="2:17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3" t="s">
        <v>23</v>
      </c>
      <c r="K121" s="1094"/>
      <c r="L121" s="1094"/>
      <c r="M121" s="1095"/>
      <c r="O121" s="741"/>
      <c r="P121" s="732"/>
      <c r="Q121" s="779"/>
    </row>
    <row r="122" spans="2:17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>
        <f>A!H260</f>
        <v>78253.752773453205</v>
      </c>
      <c r="P124" s="732"/>
      <c r="Q124" s="779"/>
    </row>
    <row r="125" spans="2:17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>
        <f>A!H261</f>
        <v>97212.330295705498</v>
      </c>
      <c r="P125" s="732"/>
      <c r="Q125" s="779"/>
    </row>
    <row r="126" spans="2:17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>
        <f>A!H262</f>
        <v>97265.840042124706</v>
      </c>
      <c r="P126" s="732"/>
      <c r="Q126" s="779"/>
    </row>
    <row r="127" spans="2:17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>
        <f>A!H263</f>
        <v>99785.568700485092</v>
      </c>
      <c r="P127" s="732"/>
      <c r="Q127" s="779"/>
    </row>
    <row r="128" spans="2:17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>
        <f>A!H264</f>
        <v>100804.51687629499</v>
      </c>
      <c r="P128" s="732"/>
      <c r="Q128" s="779"/>
    </row>
    <row r="129" spans="2:17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>
        <f>A!H265</f>
        <v>66534.720928327006</v>
      </c>
      <c r="P129" s="732"/>
      <c r="Q129" s="779"/>
    </row>
    <row r="130" spans="2:17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>
        <f>A!H266</f>
        <v>162125.70500208394</v>
      </c>
      <c r="P130" s="732"/>
      <c r="Q130" s="779"/>
    </row>
    <row r="131" spans="2:17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>
        <f>A!H267</f>
        <v>63958.265697257331</v>
      </c>
      <c r="P131" s="732"/>
      <c r="Q131" s="779"/>
    </row>
    <row r="132" spans="2:17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>
        <f>A!H268</f>
        <v>78253.752773453205</v>
      </c>
      <c r="P132" s="732"/>
      <c r="Q132" s="779"/>
    </row>
    <row r="133" spans="2:17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>
        <f>A!H269</f>
        <v>78253.752773453205</v>
      </c>
      <c r="P133" s="732"/>
      <c r="Q133" s="779"/>
    </row>
    <row r="134" spans="2:17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>
        <f>A!H270</f>
        <v>68233.228632148879</v>
      </c>
      <c r="P134" s="732"/>
      <c r="Q134" s="779"/>
    </row>
    <row r="135" spans="2:17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>
        <f>A!H271</f>
        <v>72183.912064160555</v>
      </c>
      <c r="P135" s="732"/>
      <c r="Q135" s="779"/>
    </row>
    <row r="136" spans="2:17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>
        <f>A!H272</f>
        <v>65587.866207665094</v>
      </c>
      <c r="P136" s="732"/>
      <c r="Q136" s="779"/>
    </row>
    <row r="137" spans="2:17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>
        <f>A!H273</f>
        <v>50355.859411144811</v>
      </c>
      <c r="P137" s="732"/>
      <c r="Q137" s="779"/>
    </row>
    <row r="138" spans="2:17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>
        <f>A!H274</f>
        <v>112795.07769353074</v>
      </c>
      <c r="P138" s="732"/>
      <c r="Q138" s="781"/>
    </row>
    <row r="139" spans="2:17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>
        <f>A!H275</f>
        <v>66212.421246667684</v>
      </c>
      <c r="P139" s="732"/>
      <c r="Q139" s="781"/>
    </row>
    <row r="140" spans="2:17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>
        <f>A!H276</f>
        <v>65895.5840496327</v>
      </c>
      <c r="P140" s="732"/>
      <c r="Q140" s="779"/>
    </row>
    <row r="141" spans="2:17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>
        <f>A!H277</f>
        <v>65025.294736490418</v>
      </c>
      <c r="P141" s="732"/>
      <c r="Q141" s="779"/>
    </row>
    <row r="142" spans="2:17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>
        <f>A!H278</f>
        <v>47069.623673713744</v>
      </c>
      <c r="P142" s="732"/>
      <c r="Q142" s="779"/>
    </row>
    <row r="143" spans="2:17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>
        <f>A!H279</f>
        <v>47473.490394096545</v>
      </c>
      <c r="P143" s="732"/>
      <c r="Q143" s="779"/>
    </row>
    <row r="144" spans="2:17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>
        <f>A!H280</f>
        <v>46710.390467190773</v>
      </c>
      <c r="P144" s="732"/>
      <c r="Q144" s="779"/>
    </row>
    <row r="145" spans="2:17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3" t="s">
        <v>23</v>
      </c>
      <c r="K145" s="1094"/>
      <c r="L145" s="1094"/>
      <c r="M145" s="1095"/>
      <c r="O145" s="769"/>
      <c r="P145" s="732"/>
      <c r="Q145" s="779"/>
    </row>
    <row r="146" spans="2:17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>
        <f>A!H290</f>
        <v>55131.306124950672</v>
      </c>
      <c r="P148" s="732"/>
      <c r="Q148" s="779"/>
    </row>
    <row r="149" spans="2:17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>
        <f>A!H291</f>
        <v>55031.000880758067</v>
      </c>
      <c r="P149" s="732"/>
      <c r="Q149" s="779"/>
    </row>
    <row r="150" spans="2:17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>
        <f>A!H292</f>
        <v>61652.671902047157</v>
      </c>
      <c r="P150" s="732"/>
      <c r="Q150" s="779"/>
    </row>
    <row r="151" spans="2:17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>
        <f>A!H293</f>
        <v>52152.288559888089</v>
      </c>
      <c r="P151" s="732"/>
      <c r="Q151" s="779"/>
    </row>
    <row r="152" spans="2:17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>
        <f>A!H294</f>
        <v>52916.049844611975</v>
      </c>
      <c r="P152" s="732"/>
      <c r="Q152" s="779"/>
    </row>
    <row r="153" spans="2:17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>
        <f>A!H295</f>
        <v>48304.765032154421</v>
      </c>
      <c r="P153" s="732"/>
      <c r="Q153" s="779"/>
    </row>
    <row r="154" spans="2:17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>
        <f>A!H296</f>
        <v>134680.24688640083</v>
      </c>
      <c r="P154" s="732"/>
      <c r="Q154" s="779"/>
    </row>
    <row r="155" spans="2:17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>
        <f>A!H297</f>
        <v>41821.529969099603</v>
      </c>
      <c r="P155" s="732"/>
      <c r="Q155" s="779"/>
    </row>
    <row r="156" spans="2:17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>
        <f>A!H298</f>
        <v>55131.306124950672</v>
      </c>
      <c r="P156" s="732"/>
      <c r="Q156" s="779"/>
    </row>
    <row r="157" spans="2:17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>
        <f>A!H299</f>
        <v>55131.306124950672</v>
      </c>
      <c r="P157" s="732"/>
      <c r="Q157" s="779"/>
    </row>
    <row r="158" spans="2:17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>
        <f>A!H300</f>
        <v>46862.856773945605</v>
      </c>
      <c r="P158" s="732"/>
      <c r="Q158" s="779"/>
    </row>
    <row r="159" spans="2:17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>
        <f>A!H301</f>
        <v>49858.834113059202</v>
      </c>
      <c r="P159" s="732"/>
      <c r="Q159" s="779"/>
    </row>
    <row r="160" spans="2:17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>
        <f>A!H302</f>
        <v>47355.50127284247</v>
      </c>
      <c r="P160" s="732"/>
      <c r="Q160" s="779"/>
    </row>
    <row r="161" spans="2:17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>
        <f>A!H303</f>
        <v>36365.269914343487</v>
      </c>
      <c r="P161" s="732"/>
      <c r="Q161" s="779"/>
    </row>
    <row r="162" spans="2:17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>
        <f>A!H304</f>
        <v>81315.6422313972</v>
      </c>
      <c r="P162" s="732"/>
      <c r="Q162" s="779"/>
    </row>
    <row r="163" spans="2:17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>
        <f>A!H305</f>
        <v>47982.781339435533</v>
      </c>
      <c r="P163" s="732"/>
      <c r="Q163" s="779"/>
    </row>
    <row r="164" spans="2:17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>
        <f>A!H306</f>
        <v>47663.320548061594</v>
      </c>
      <c r="P164" s="732"/>
      <c r="Q164" s="779"/>
    </row>
    <row r="165" spans="2:17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>
        <f>A!H307</f>
        <v>46792.893913595901</v>
      </c>
      <c r="P165" s="732"/>
      <c r="Q165" s="732"/>
    </row>
    <row r="166" spans="2:17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>
        <f>A!H308</f>
        <v>47069.623673713744</v>
      </c>
      <c r="P166" s="732"/>
      <c r="Q166" s="732"/>
    </row>
    <row r="167" spans="2:17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>
        <f>A!H309</f>
        <v>47473.490394096545</v>
      </c>
      <c r="P167" s="779"/>
      <c r="Q167" s="779"/>
    </row>
    <row r="168" spans="2:17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>
        <f>A!H310</f>
        <v>46710.390467190773</v>
      </c>
      <c r="P168" s="779"/>
      <c r="Q168" s="779"/>
    </row>
    <row r="169" spans="2:17" ht="12" customHeight="1" thickTop="1">
      <c r="B169" s="774" t="s">
        <v>605</v>
      </c>
      <c r="D169" s="775"/>
      <c r="N169" s="754"/>
      <c r="P169" s="732"/>
      <c r="Q169" s="781"/>
    </row>
    <row r="170" spans="2:17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3" t="s">
        <v>23</v>
      </c>
      <c r="K171" s="1094"/>
      <c r="L171" s="1094"/>
      <c r="M171" s="1095"/>
      <c r="O171" s="741"/>
      <c r="P171" s="732"/>
      <c r="Q171" s="779"/>
    </row>
    <row r="172" spans="2:17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>
        <f>A!H320</f>
        <v>23122.446648502693</v>
      </c>
      <c r="P174" s="779"/>
      <c r="Q174" s="779"/>
    </row>
    <row r="175" spans="2:17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>
        <f>A!H321</f>
        <v>42181.329414947504</v>
      </c>
      <c r="P175" s="779"/>
      <c r="Q175" s="779"/>
    </row>
    <row r="176" spans="2:17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>
        <f>A!H322</f>
        <v>35613.168140077498</v>
      </c>
      <c r="P176" s="779"/>
      <c r="Q176" s="779"/>
    </row>
    <row r="177" spans="2:17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>
        <f>A!H323</f>
        <v>47633.280140597366</v>
      </c>
      <c r="P177" s="779"/>
      <c r="Q177" s="779"/>
    </row>
    <row r="178" spans="2:17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>
        <f>A!H324</f>
        <v>47888.467031683154</v>
      </c>
      <c r="P178" s="779"/>
      <c r="Q178" s="779"/>
    </row>
    <row r="179" spans="2:17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>
        <f>A!H325</f>
        <v>18229.955896172622</v>
      </c>
      <c r="P179" s="779"/>
      <c r="Q179" s="779"/>
    </row>
    <row r="180" spans="2:17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>
        <f>A!H326</f>
        <v>27445.458115682726</v>
      </c>
      <c r="P180" s="779"/>
      <c r="Q180" s="779"/>
    </row>
    <row r="181" spans="2:17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>
        <f>A!H327</f>
        <v>22136.735728157786</v>
      </c>
      <c r="P181" s="779"/>
      <c r="Q181" s="779"/>
    </row>
    <row r="182" spans="2:17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>
        <f>A!H328</f>
        <v>23122.446648502693</v>
      </c>
      <c r="P182" s="779"/>
      <c r="Q182" s="779"/>
    </row>
    <row r="183" spans="2:17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>
        <f>A!H329</f>
        <v>23122.446648502693</v>
      </c>
      <c r="P183" s="779"/>
      <c r="Q183" s="779"/>
    </row>
    <row r="184" spans="2:17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>
        <f>A!H330</f>
        <v>21370.371858203169</v>
      </c>
      <c r="P184" s="732"/>
      <c r="Q184" s="779"/>
    </row>
    <row r="185" spans="2:17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>
        <f>A!H331</f>
        <v>22325.07795110127</v>
      </c>
      <c r="P185" s="732"/>
      <c r="Q185" s="732"/>
    </row>
    <row r="186" spans="2:17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>
        <f>A!H332</f>
        <v>18232.364934822508</v>
      </c>
      <c r="P186" s="732"/>
      <c r="Q186" s="732"/>
    </row>
    <row r="187" spans="2:17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>
        <f>A!H333</f>
        <v>13990.589496801318</v>
      </c>
      <c r="P187" s="779"/>
      <c r="Q187" s="779"/>
    </row>
    <row r="188" spans="2:17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>
        <f>A!H334</f>
        <v>31479.43546213345</v>
      </c>
      <c r="P188" s="779"/>
      <c r="Q188" s="779"/>
    </row>
    <row r="189" spans="2:17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>
        <f>A!H335</f>
        <v>18229.639907232278</v>
      </c>
      <c r="P189" s="779"/>
      <c r="Q189" s="779"/>
    </row>
    <row r="190" spans="2:17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>
        <f>A!H336</f>
        <v>18232.263501571153</v>
      </c>
      <c r="P190" s="779"/>
      <c r="Q190" s="779"/>
    </row>
    <row r="191" spans="2:17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>
        <f>A!H337</f>
        <v>18232.400822894397</v>
      </c>
      <c r="P191" s="779"/>
      <c r="Q191" s="779"/>
    </row>
    <row r="192" spans="2:17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>
        <f>A!H338</f>
        <v>2.5979591014081739E-12</v>
      </c>
      <c r="P192" s="779"/>
      <c r="Q192" s="779"/>
    </row>
    <row r="193" spans="2:18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>
        <f>A!H339</f>
        <v>1.1344498081674222E-12</v>
      </c>
      <c r="P193" s="779"/>
      <c r="Q193" s="779"/>
    </row>
    <row r="194" spans="2:18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>
        <f>A!H340</f>
        <v>4.3980949929586391E-12</v>
      </c>
      <c r="P194" s="779"/>
      <c r="Q194" s="779"/>
      <c r="R194" s="971"/>
    </row>
    <row r="195" spans="2:18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8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8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3" t="s">
        <v>23</v>
      </c>
      <c r="K197" s="1094"/>
      <c r="L197" s="1094"/>
      <c r="M197" s="1095"/>
      <c r="O197" s="741"/>
    </row>
    <row r="198" spans="2:18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8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8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>
        <f>A!H350</f>
        <v>1.7586448216737633</v>
      </c>
    </row>
    <row r="201" spans="2:18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>
        <f>A!H351</f>
        <v>2.4292575989196035</v>
      </c>
    </row>
    <row r="202" spans="2:18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>
        <f>A!H352</f>
        <v>2.2669861305503041</v>
      </c>
    </row>
    <row r="203" spans="2:18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>
        <f>A!H353</f>
        <v>1.6001732211488251</v>
      </c>
    </row>
    <row r="204" spans="2:18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>
        <f>A!H354</f>
        <v>1.8687658785343011</v>
      </c>
    </row>
    <row r="205" spans="2:18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>
        <f>A!H355</f>
        <v>1.9603344477163667</v>
      </c>
    </row>
    <row r="206" spans="2:18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>
        <f>A!H356</f>
        <v>2.6459646622679047</v>
      </c>
    </row>
    <row r="207" spans="2:18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>
        <f>A!H357</f>
        <v>2.0139419798264062</v>
      </c>
    </row>
    <row r="208" spans="2:18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>
        <f>A!H358</f>
        <v>1.7586448216737633</v>
      </c>
    </row>
    <row r="209" spans="2:17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>
        <f>A!H359</f>
        <v>1.7586448216737633</v>
      </c>
    </row>
    <row r="210" spans="2:17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>
        <f>A!H360</f>
        <v>1.9208597838746231</v>
      </c>
    </row>
    <row r="211" spans="2:17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>
        <f>A!H361</f>
        <v>1.852526064227985</v>
      </c>
    </row>
    <row r="212" spans="2:17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>
        <f>A!H362</f>
        <v>2.7309720331025287</v>
      </c>
    </row>
    <row r="213" spans="2:17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>
        <f>A!H363</f>
        <v>2.6801442660534076</v>
      </c>
    </row>
    <row r="214" spans="2:17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>
        <f>A!H364</f>
        <v>3.0378865271404321</v>
      </c>
    </row>
    <row r="215" spans="2:17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>
        <f>A!H365</f>
        <v>2.4457994798297609</v>
      </c>
    </row>
    <row r="216" spans="2:17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>
        <f>A!H366</f>
        <v>2.5866399794896382</v>
      </c>
    </row>
    <row r="217" spans="2:17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>
        <f>A!H367</f>
        <v>3.0265361360813365</v>
      </c>
    </row>
    <row r="218" spans="2:17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>
        <f>A!H368</f>
        <v>2.4337278091984551</v>
      </c>
    </row>
    <row r="219" spans="2:17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>
        <f>A!H369</f>
        <v>2.2223337043022431</v>
      </c>
    </row>
    <row r="220" spans="2:17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>
        <f>A!H370</f>
        <v>2.6314904540456747</v>
      </c>
    </row>
    <row r="221" spans="2:17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3" t="s">
        <v>23</v>
      </c>
      <c r="K221" s="1094"/>
      <c r="L221" s="1094"/>
      <c r="M221" s="1095"/>
      <c r="O221" s="769"/>
      <c r="P221" s="786"/>
      <c r="Q221" s="786"/>
    </row>
    <row r="222" spans="2:17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>
        <f>A!H380</f>
        <v>24.099969717801184</v>
      </c>
      <c r="P224" s="786"/>
      <c r="Q224" s="786"/>
    </row>
    <row r="225" spans="2:17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>
        <f>A!H381</f>
        <v>24.102305048706331</v>
      </c>
      <c r="P225" s="786"/>
      <c r="Q225" s="786"/>
    </row>
    <row r="226" spans="2:17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>
        <f>A!H382</f>
        <v>24.243313891492633</v>
      </c>
      <c r="P226" s="786"/>
      <c r="Q226" s="786"/>
    </row>
    <row r="227" spans="2:17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>
        <f>A!H383</f>
        <v>20.690638171256222</v>
      </c>
      <c r="P227" s="786"/>
      <c r="Q227" s="786"/>
    </row>
    <row r="228" spans="2:17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>
        <f>A!H384</f>
        <v>20.75320413314294</v>
      </c>
      <c r="P228" s="786"/>
      <c r="Q228" s="786"/>
    </row>
    <row r="229" spans="2:17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>
        <f>A!H385</f>
        <v>26.244771809321705</v>
      </c>
      <c r="P229" s="786"/>
      <c r="Q229" s="786"/>
    </row>
    <row r="230" spans="2:17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>
        <f>A!H386</f>
        <v>25.440603645075463</v>
      </c>
      <c r="P230" s="786"/>
      <c r="Q230" s="786"/>
    </row>
    <row r="231" spans="2:17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>
        <f>A!H387</f>
        <v>23.179682004175095</v>
      </c>
      <c r="P231" s="786"/>
      <c r="Q231" s="786"/>
    </row>
    <row r="232" spans="2:17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>
        <f>A!H388</f>
        <v>24.099969717801184</v>
      </c>
      <c r="P232" s="786"/>
      <c r="Q232" s="786"/>
    </row>
    <row r="233" spans="2:17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>
        <f>A!H389</f>
        <v>24.099969717801184</v>
      </c>
      <c r="P233" s="786"/>
      <c r="Q233" s="786"/>
    </row>
    <row r="234" spans="2:17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>
        <f>A!H390</f>
        <v>23.210444759156783</v>
      </c>
      <c r="P234" s="786"/>
      <c r="Q234" s="786"/>
    </row>
    <row r="235" spans="2:17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>
        <f>A!H391</f>
        <v>23.370835509154869</v>
      </c>
      <c r="P235" s="786"/>
      <c r="Q235" s="786"/>
    </row>
    <row r="236" spans="2:17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>
        <f>A!H392</f>
        <v>20.536861060996166</v>
      </c>
      <c r="P236" s="786"/>
      <c r="Q236" s="786"/>
    </row>
    <row r="237" spans="2:17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>
        <f>A!H393</f>
        <v>24.982685106272509</v>
      </c>
      <c r="P237" s="786"/>
      <c r="Q237" s="786"/>
    </row>
    <row r="238" spans="2:17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>
        <f>A!H394</f>
        <v>24.959705933055609</v>
      </c>
      <c r="P238" s="786"/>
      <c r="Q238" s="786"/>
    </row>
    <row r="239" spans="2:17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>
        <f>A!H395</f>
        <v>13.675253771871583</v>
      </c>
      <c r="P239" s="786"/>
      <c r="Q239" s="786"/>
    </row>
    <row r="240" spans="2:17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>
        <f>A!H396</f>
        <v>17.127909321253522</v>
      </c>
      <c r="P240" s="786"/>
      <c r="Q240" s="786"/>
    </row>
    <row r="241" spans="2:17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>
        <f>A!H397</f>
        <v>27.326443624964107</v>
      </c>
      <c r="P241" s="786"/>
      <c r="Q241" s="786"/>
    </row>
    <row r="242" spans="2:17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>
        <f>A!H398</f>
        <v>20.547848738092608</v>
      </c>
      <c r="P242" s="786"/>
      <c r="Q242" s="786"/>
    </row>
    <row r="243" spans="2:17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>
        <f>A!H399</f>
        <v>13.682548485107993</v>
      </c>
      <c r="P243" s="786"/>
      <c r="Q243" s="786"/>
    </row>
    <row r="244" spans="2:17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>
        <f>A!H400</f>
        <v>27.338850055238318</v>
      </c>
      <c r="P244" s="786"/>
      <c r="Q244" s="786"/>
    </row>
    <row r="245" spans="2:17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3" t="s">
        <v>23</v>
      </c>
      <c r="K247" s="1094"/>
      <c r="L247" s="1094"/>
      <c r="M247" s="1095"/>
      <c r="O247" s="825"/>
      <c r="P247" s="786"/>
      <c r="Q247" s="786"/>
    </row>
    <row r="248" spans="2:17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>
        <f>A!H410</f>
        <v>9.1712529597124965E-3</v>
      </c>
      <c r="P250" s="786"/>
      <c r="Q250" s="786"/>
    </row>
    <row r="251" spans="2:17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>
        <f>A!H411</f>
        <v>1.116644505669075E-2</v>
      </c>
      <c r="P251" s="786"/>
      <c r="Q251" s="786"/>
    </row>
    <row r="252" spans="2:17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>
        <f>A!H412</f>
        <v>1.0041281396213804E-2</v>
      </c>
      <c r="P252" s="786"/>
      <c r="Q252" s="786"/>
    </row>
    <row r="253" spans="2:17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>
        <f>A!H413</f>
        <v>1.0760343235738072E-2</v>
      </c>
      <c r="P253" s="786"/>
      <c r="Q253" s="786"/>
    </row>
    <row r="254" spans="2:17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>
        <f>A!H414</f>
        <v>1.0923313223281285E-2</v>
      </c>
      <c r="P254" s="786"/>
      <c r="Q254" s="786"/>
    </row>
    <row r="255" spans="2:17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>
        <f>A!H415</f>
        <v>9.8004093251258476E-3</v>
      </c>
      <c r="P255" s="786"/>
      <c r="Q255" s="786"/>
    </row>
    <row r="256" spans="2:17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>
        <f>A!H416</f>
        <v>8.6136113188748833E-3</v>
      </c>
      <c r="P256" s="786"/>
      <c r="Q256" s="786"/>
    </row>
    <row r="257" spans="2:17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>
        <f>A!H417</f>
        <v>9.7693688102672722E-3</v>
      </c>
      <c r="P257" s="786"/>
      <c r="Q257" s="786"/>
    </row>
    <row r="258" spans="2:17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>
        <f>A!H418</f>
        <v>9.1712529597124965E-3</v>
      </c>
      <c r="P258" s="786"/>
      <c r="Q258" s="786"/>
    </row>
    <row r="259" spans="2:17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>
        <f>A!H419</f>
        <v>9.1712529597124965E-3</v>
      </c>
      <c r="P259" s="786"/>
      <c r="Q259" s="786"/>
    </row>
    <row r="260" spans="2:17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>
        <f>A!H420</f>
        <v>9.3803174264647758E-3</v>
      </c>
      <c r="P260" s="786"/>
      <c r="Q260" s="786"/>
    </row>
    <row r="261" spans="2:17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>
        <f>A!H421</f>
        <v>9.2284550672210308E-3</v>
      </c>
      <c r="P261" s="786"/>
      <c r="Q261" s="786"/>
    </row>
    <row r="262" spans="2:17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>
        <f>A!H422</f>
        <v>9.1794149529008263E-3</v>
      </c>
      <c r="P262" s="786"/>
      <c r="Q262" s="786"/>
    </row>
    <row r="263" spans="2:17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>
        <f>A!H423</f>
        <v>1.0999319598399013E-2</v>
      </c>
      <c r="P263" s="786"/>
      <c r="Q263" s="786"/>
    </row>
    <row r="264" spans="2:17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>
        <f>A!H424</f>
        <v>1.1007709968026068E-2</v>
      </c>
      <c r="P264" s="786"/>
      <c r="Q264" s="786"/>
    </row>
    <row r="265" spans="2:17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>
        <f>A!H425</f>
        <v>6.0029256976774298E-3</v>
      </c>
      <c r="P265" s="786"/>
      <c r="Q265" s="786"/>
    </row>
    <row r="266" spans="2:17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>
        <f>A!H426</f>
        <v>7.485739875481066E-3</v>
      </c>
      <c r="P266" s="786"/>
      <c r="Q266" s="786"/>
    </row>
    <row r="267" spans="2:17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>
        <f>A!H427</f>
        <v>1.3464409476657257E-2</v>
      </c>
      <c r="P267" s="786"/>
      <c r="Q267" s="786"/>
    </row>
    <row r="268" spans="2:17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>
        <f>A!H428</f>
        <v>2.8697004143861766E-3</v>
      </c>
      <c r="P268" s="786"/>
      <c r="Q268" s="786"/>
    </row>
    <row r="269" spans="2:17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>
        <f>A!H429</f>
        <v>2.8697004143861905E-3</v>
      </c>
      <c r="P269" s="786"/>
      <c r="Q269" s="786"/>
    </row>
    <row r="270" spans="2:17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>
        <f>A!H430</f>
        <v>2.8697004143861766E-3</v>
      </c>
      <c r="P270" s="786"/>
      <c r="Q270" s="786"/>
    </row>
    <row r="271" spans="2:17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3" t="s">
        <v>23</v>
      </c>
      <c r="K271" s="1094"/>
      <c r="L271" s="1094"/>
      <c r="M271" s="1095"/>
      <c r="O271" s="748"/>
    </row>
    <row r="272" spans="2:17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>
        <f>A!H440</f>
        <v>47.9538131904797</v>
      </c>
    </row>
    <row r="275" spans="2:15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>
        <f>A!H441</f>
        <v>58.005893986001269</v>
      </c>
    </row>
    <row r="276" spans="2:15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>
        <f>A!H442</f>
        <v>51.455053141655128</v>
      </c>
    </row>
    <row r="277" spans="2:15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>
        <f>A!H443</f>
        <v>66.353985344670846</v>
      </c>
    </row>
    <row r="278" spans="2:15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>
        <f>A!H444</f>
        <v>66.831281928022577</v>
      </c>
    </row>
    <row r="279" spans="2:15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>
        <f>A!H445</f>
        <v>44.610167223283916</v>
      </c>
    </row>
    <row r="280" spans="2:15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>
        <f>A!H446</f>
        <v>41.383329876514111</v>
      </c>
    </row>
    <row r="281" spans="2:15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>
        <f>A!H447</f>
        <v>53.702736845475286</v>
      </c>
    </row>
    <row r="282" spans="2:15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>
        <f>A!H448</f>
        <v>47.9538131904797</v>
      </c>
    </row>
    <row r="283" spans="2:15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>
        <f>A!H449</f>
        <v>47.9538131904797</v>
      </c>
    </row>
    <row r="284" spans="2:15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>
        <f>A!H450</f>
        <v>51.645882143733672</v>
      </c>
    </row>
    <row r="285" spans="2:15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>
        <f>A!H451</f>
        <v>50.230511644807947</v>
      </c>
    </row>
    <row r="286" spans="2:15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>
        <f>A!H452</f>
        <v>57.756151224285503</v>
      </c>
    </row>
    <row r="287" spans="2:15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>
        <f>A!H453</f>
        <v>55.660081589223303</v>
      </c>
    </row>
    <row r="288" spans="2:15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>
        <f>A!H454</f>
        <v>55.77799583116164</v>
      </c>
    </row>
    <row r="289" spans="2:17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>
        <f>A!H455</f>
        <v>60.624770364746439</v>
      </c>
    </row>
    <row r="290" spans="2:17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>
        <f>A!H456</f>
        <v>59.417742675842611</v>
      </c>
    </row>
    <row r="291" spans="2:17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>
        <f>A!H457</f>
        <v>53.607354385068902</v>
      </c>
    </row>
    <row r="292" spans="2:17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>
        <f>A!H458</f>
        <v>21.474794005067292</v>
      </c>
    </row>
    <row r="293" spans="2:17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>
        <f>A!H459</f>
        <v>30.243321104109818</v>
      </c>
    </row>
    <row r="294" spans="2:17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>
        <f>A!H460</f>
        <v>16.965653800509251</v>
      </c>
    </row>
    <row r="295" spans="2:17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ht="15" customHeight="1" thickBot="1">
      <c r="B296" s="780" t="s">
        <v>743</v>
      </c>
      <c r="P296" s="833"/>
      <c r="Q296" s="833"/>
    </row>
    <row r="297" spans="2:17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3" t="s">
        <v>23</v>
      </c>
      <c r="K297" s="1094"/>
      <c r="L297" s="1094"/>
      <c r="M297" s="1095"/>
      <c r="O297" s="741"/>
      <c r="P297" s="833"/>
      <c r="Q297" s="833"/>
    </row>
    <row r="298" spans="2:17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>
        <f>A!H830</f>
        <v>4019.4005179513838</v>
      </c>
      <c r="P301" s="833"/>
      <c r="Q301" s="833"/>
    </row>
    <row r="302" spans="2:17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>
        <f>A!H831</f>
        <v>5244.4305503927026</v>
      </c>
      <c r="P302" s="732"/>
      <c r="Q302" s="732"/>
    </row>
    <row r="303" spans="2:17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>
        <f>IF(AND(ISNUMBER(O302),ISNUMBER(O301)),O302-O301,"")</f>
        <v>1225.0300324413188</v>
      </c>
      <c r="P303" s="732"/>
      <c r="Q303" s="732"/>
    </row>
    <row r="304" spans="2:17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>
        <f>A!H839</f>
        <v>3215.4095280665192</v>
      </c>
      <c r="P304" s="732"/>
      <c r="Q304" s="732"/>
    </row>
    <row r="305" spans="2:17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>
        <f>A!H840</f>
        <v>4193.0069633784778</v>
      </c>
      <c r="P305" s="732"/>
      <c r="Q305" s="732"/>
    </row>
    <row r="306" spans="2:17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>
        <f>IF(AND(ISNUMBER(O305),ISNUMBER(O304)),O305-O304,"")</f>
        <v>977.59743531195863</v>
      </c>
      <c r="P306" s="732"/>
      <c r="Q306" s="732"/>
    </row>
    <row r="307" spans="2:17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7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>
        <f>A!H850</f>
        <v>3501.5101758647074</v>
      </c>
    </row>
    <row r="309" spans="2:17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>
        <f>A!H851</f>
        <v>4677.8292055465799</v>
      </c>
    </row>
    <row r="310" spans="2:17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>
        <f>IF(AND(ISNUMBER(O309),ISNUMBER(O308)),O309-O308,"")</f>
        <v>1176.3190296818725</v>
      </c>
    </row>
    <row r="311" spans="2:17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>
        <f>A!H859</f>
        <v>2783.2508417308859</v>
      </c>
    </row>
    <row r="312" spans="2:17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>
        <f>A!H860</f>
        <v>3716.5231685054628</v>
      </c>
    </row>
    <row r="313" spans="2:17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>
        <f>IF(AND(ISNUMBER(O312),ISNUMBER(O311)),O312-O311,"")</f>
        <v>933.27232677457687</v>
      </c>
    </row>
    <row r="314" spans="2:17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>
        <f>A!H870</f>
        <v>517.89034208667601</v>
      </c>
      <c r="P315" s="732"/>
      <c r="Q315" s="732"/>
    </row>
    <row r="316" spans="2:17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>
        <f>A!H871</f>
        <v>566.60134484612377</v>
      </c>
      <c r="P316" s="732"/>
      <c r="Q316" s="732"/>
    </row>
    <row r="317" spans="2:17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>
        <f>IF(AND(ISNUMBER(O316),ISNUMBER(O315)),O316-O315,"")</f>
        <v>48.711002759447751</v>
      </c>
      <c r="P317" s="732"/>
      <c r="Q317" s="732"/>
    </row>
    <row r="318" spans="2:17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>
        <f>A!H879</f>
        <v>432.15868633563349</v>
      </c>
      <c r="P318" s="732"/>
      <c r="Q318" s="732"/>
    </row>
    <row r="319" spans="2:17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>
        <f>A!H880</f>
        <v>476.48379487301554</v>
      </c>
      <c r="P319" s="732"/>
      <c r="Q319" s="732"/>
    </row>
    <row r="320" spans="2:17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>
        <f>IF(AND(ISNUMBER(O319),ISNUMBER(O318)),O319-O318,"")</f>
        <v>44.32510853738205</v>
      </c>
      <c r="P320" s="732"/>
      <c r="Q320" s="732"/>
    </row>
    <row r="321" spans="2:17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>tbd</v>
      </c>
      <c r="P322" s="732"/>
      <c r="Q322" s="732"/>
    </row>
    <row r="323" spans="2:17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>tbd</v>
      </c>
      <c r="P323" s="732"/>
      <c r="Q323" s="834"/>
    </row>
    <row r="324" spans="2:17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>tbd</v>
      </c>
      <c r="P325" s="732"/>
      <c r="Q325" s="834"/>
    </row>
    <row r="326" spans="2:17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>tbd</v>
      </c>
      <c r="P326" s="732"/>
      <c r="Q326" s="834"/>
    </row>
    <row r="327" spans="2:17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7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7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>
        <f>A!H910</f>
        <v>13653.811898903352</v>
      </c>
    </row>
    <row r="330" spans="2:17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>
        <f>A!H911</f>
        <v>13734.138977907454</v>
      </c>
    </row>
    <row r="331" spans="2:17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>
        <f>IF(AND(ISNUMBER(O330),ISNUMBER(O329)),O330-O329,"")</f>
        <v>80.327079004102416</v>
      </c>
    </row>
    <row r="332" spans="2:17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>
        <f>A!H919</f>
        <v>9795.0028106503087</v>
      </c>
    </row>
    <row r="333" spans="2:17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>
        <f>A!H920</f>
        <v>9861.5361723056612</v>
      </c>
    </row>
    <row r="334" spans="2:17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>
        <f>IF(AND(ISNUMBER(O333),ISNUMBER(O332)),O333-O332,"")</f>
        <v>66.533361655352564</v>
      </c>
    </row>
    <row r="335" spans="2:17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>
        <f>A!H930</f>
        <v>9849.8797545516554</v>
      </c>
      <c r="P336" s="732"/>
      <c r="Q336" s="834"/>
    </row>
    <row r="337" spans="2:17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>
        <f>A!H931</f>
        <v>9923.888363285485</v>
      </c>
      <c r="P337" s="732"/>
      <c r="Q337" s="732"/>
    </row>
    <row r="338" spans="2:17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>
        <f>IF(AND(ISNUMBER(O337),ISNUMBER(O336)),O337-O336,"")</f>
        <v>74.008608733829533</v>
      </c>
      <c r="P338" s="732"/>
      <c r="Q338" s="732"/>
    </row>
    <row r="339" spans="2:17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>
        <f>A!H939</f>
        <v>9795.0028106503087</v>
      </c>
      <c r="P339" s="732"/>
      <c r="Q339" s="732"/>
    </row>
    <row r="340" spans="2:17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>
        <f>A!H940</f>
        <v>9861.5361723056612</v>
      </c>
      <c r="P340" s="732"/>
      <c r="Q340" s="732"/>
    </row>
    <row r="341" spans="2:17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>
        <f>IF(AND(ISNUMBER(O340),ISNUMBER(O339)),O340-O339,"")</f>
        <v>66.533361655352564</v>
      </c>
      <c r="P341" s="732"/>
      <c r="Q341" s="732"/>
    </row>
    <row r="342" spans="2:17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>
        <f>A!H950</f>
        <v>3803.932144351696</v>
      </c>
      <c r="P343" s="732"/>
      <c r="Q343" s="844"/>
    </row>
    <row r="344" spans="2:17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>
        <f>A!H951</f>
        <v>3810.2506146219707</v>
      </c>
      <c r="P344" s="732"/>
      <c r="Q344" s="844"/>
    </row>
    <row r="345" spans="2:17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>
        <f>IF(AND(ISNUMBER(O344),ISNUMBER(O343)),O344-O343,"")</f>
        <v>6.3184702702747018</v>
      </c>
      <c r="P345" s="732"/>
      <c r="Q345" s="844"/>
    </row>
    <row r="346" spans="2:17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>
        <f>A!H959</f>
        <v>3.221127068779121E-13</v>
      </c>
      <c r="P346" s="732"/>
      <c r="Q346" s="844"/>
    </row>
    <row r="347" spans="2:17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>
        <f>A!H960</f>
        <v>6.7264712318622821E-13</v>
      </c>
      <c r="P347" s="732"/>
      <c r="Q347" s="844"/>
    </row>
    <row r="348" spans="2:17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>
        <f>IF(AND(ISNUMBER(O347),ISNUMBER(O346)),O347-O346,"")</f>
        <v>3.5053441630831611E-13</v>
      </c>
      <c r="P348" s="732"/>
      <c r="Q348" s="844"/>
    </row>
    <row r="349" spans="2:17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3" t="s">
        <v>23</v>
      </c>
      <c r="K351" s="1094"/>
      <c r="L351" s="1094"/>
      <c r="M351" s="1095"/>
      <c r="O351" s="825"/>
      <c r="P351" s="732"/>
      <c r="Q351" s="844"/>
    </row>
    <row r="352" spans="2:17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>
        <f>A!H970</f>
        <v>1.0645775663806589E-2</v>
      </c>
      <c r="P355" s="732"/>
      <c r="Q355" s="844"/>
    </row>
    <row r="356" spans="2:17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>
        <f>A!H971</f>
        <v>1.1143658184264675E-2</v>
      </c>
      <c r="P356" s="732"/>
      <c r="Q356" s="844"/>
    </row>
    <row r="357" spans="2:17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>
        <f>IF(AND(ISNUMBER(O356),ISNUMBER(O355)),O356-O355,"")</f>
        <v>4.9788252045808619E-4</v>
      </c>
      <c r="P357" s="732"/>
      <c r="Q357" s="844"/>
    </row>
    <row r="358" spans="2:17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>
        <f>A!H979</f>
        <v>2.8697004143859732E-3</v>
      </c>
      <c r="P358" s="732"/>
      <c r="Q358" s="844"/>
    </row>
    <row r="359" spans="2:17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>
        <f>A!H980</f>
        <v>2.8697004143864321E-3</v>
      </c>
      <c r="P359" s="732"/>
      <c r="Q359" s="844"/>
    </row>
    <row r="360" spans="2:17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>
        <f>IF(AND(ISNUMBER(O359),ISNUMBER(O358)),O359-O358,"")</f>
        <v>4.5883435939586548E-16</v>
      </c>
      <c r="P360" s="732"/>
      <c r="Q360" s="844"/>
    </row>
    <row r="361" spans="2:17" ht="12" customHeight="1">
      <c r="B361" s="777" t="s">
        <v>84</v>
      </c>
      <c r="J361" s="861"/>
      <c r="M361" s="862"/>
      <c r="O361" s="748"/>
      <c r="P361" s="732"/>
      <c r="Q361" s="844"/>
    </row>
    <row r="362" spans="2:17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>
        <f>A!H990</f>
        <v>3.2322751581283335</v>
      </c>
    </row>
    <row r="363" spans="2:17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>
        <f>A!H991</f>
        <v>2.5061692186996081</v>
      </c>
    </row>
    <row r="364" spans="2:17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>
        <f>IF(AND(ISNUMBER(O363),ISNUMBER(O362)),O363-O362,"")</f>
        <v>-0.72610593942872548</v>
      </c>
    </row>
    <row r="365" spans="2:17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>
        <f>A!H999</f>
        <v>2.8846127606384226</v>
      </c>
    </row>
    <row r="366" spans="2:17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>
        <f>A!H1000</f>
        <v>2.2386718122150024</v>
      </c>
      <c r="P366" s="732"/>
      <c r="Q366" s="732"/>
    </row>
    <row r="367" spans="2:17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>
        <f>IF(AND(ISNUMBER(O366),ISNUMBER(O365)),O366-O365,"")</f>
        <v>-0.6459409484234202</v>
      </c>
      <c r="P367" s="732"/>
      <c r="Q367" s="732"/>
    </row>
    <row r="368" spans="2:17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>
        <f>A!H1010</f>
        <v>16.814583333333328</v>
      </c>
      <c r="P369" s="732"/>
      <c r="Q369" s="832"/>
    </row>
    <row r="370" spans="2:17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>
        <f>A!H1011</f>
        <v>29.516666666666666</v>
      </c>
      <c r="P370" s="732"/>
      <c r="Q370" s="832"/>
    </row>
    <row r="371" spans="2:17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>
        <f>IF(AND(ISNUMBER(O370),ISNUMBER(O369)),O370-O369,"")</f>
        <v>12.702083333333338</v>
      </c>
      <c r="P371" s="732"/>
      <c r="Q371" s="832"/>
    </row>
    <row r="372" spans="2:17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>
        <f>A!H1019</f>
        <v>16.814583333333328</v>
      </c>
      <c r="P372" s="732"/>
      <c r="Q372" s="832"/>
    </row>
    <row r="373" spans="2:17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>
        <f>A!H1020</f>
        <v>29.516666666666666</v>
      </c>
      <c r="P373" s="732"/>
      <c r="Q373" s="832"/>
    </row>
    <row r="374" spans="2:17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>
        <f>IF(AND(ISNUMBER(O373),ISNUMBER(O372)),O373-O372,"")</f>
        <v>12.702083333333338</v>
      </c>
      <c r="P374" s="732"/>
      <c r="Q374" s="832"/>
    </row>
    <row r="375" spans="2:17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>tbd</v>
      </c>
      <c r="P376" s="732"/>
      <c r="Q376" s="832"/>
    </row>
    <row r="377" spans="2:17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>tbd</v>
      </c>
      <c r="P377" s="732"/>
      <c r="Q377" s="832"/>
    </row>
    <row r="378" spans="2:17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>tbd</v>
      </c>
      <c r="P379" s="732"/>
      <c r="Q379" s="832"/>
    </row>
    <row r="380" spans="2:17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>tbd</v>
      </c>
      <c r="P380" s="732"/>
      <c r="Q380" s="832"/>
    </row>
    <row r="381" spans="2:17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17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2:17" ht="12" customHeight="1">
      <c r="N388" s="732"/>
      <c r="O388" s="733"/>
      <c r="P388" s="732"/>
      <c r="Q388" s="834"/>
    </row>
    <row r="389" spans="2:17" ht="15" customHeight="1">
      <c r="N389" s="732"/>
      <c r="O389" s="733"/>
      <c r="P389" s="732"/>
      <c r="Q389" s="834"/>
    </row>
    <row r="390" spans="2:17" ht="12" customHeight="1">
      <c r="N390" s="732"/>
      <c r="O390" s="733"/>
      <c r="P390" s="732"/>
      <c r="Q390" s="834"/>
    </row>
    <row r="391" spans="2:17" ht="12" customHeight="1">
      <c r="N391" s="732"/>
      <c r="O391" s="733"/>
      <c r="P391" s="732"/>
      <c r="Q391" s="834"/>
    </row>
    <row r="392" spans="2:17" ht="12" customHeight="1">
      <c r="N392" s="732"/>
      <c r="O392" s="733"/>
      <c r="P392" s="732"/>
      <c r="Q392" s="834"/>
    </row>
    <row r="393" spans="2:17" ht="12" customHeight="1">
      <c r="N393" s="732"/>
      <c r="O393" s="733"/>
      <c r="P393" s="732"/>
      <c r="Q393" s="834"/>
    </row>
    <row r="394" spans="2:17" ht="12" customHeight="1">
      <c r="N394" s="732"/>
      <c r="O394" s="733"/>
      <c r="P394" s="732"/>
      <c r="Q394" s="834"/>
    </row>
    <row r="395" spans="2:17" ht="12" customHeight="1">
      <c r="N395" s="732"/>
      <c r="O395" s="733"/>
      <c r="P395" s="732"/>
      <c r="Q395" s="834"/>
    </row>
    <row r="396" spans="2:17" ht="12" customHeight="1">
      <c r="N396" s="732"/>
      <c r="O396" s="733"/>
      <c r="P396" s="732"/>
      <c r="Q396" s="834"/>
    </row>
    <row r="397" spans="2:17" ht="12" customHeight="1">
      <c r="N397" s="732"/>
      <c r="O397" s="733"/>
      <c r="P397" s="732"/>
      <c r="Q397" s="834"/>
    </row>
    <row r="398" spans="2:17" ht="12" customHeight="1">
      <c r="N398" s="732"/>
      <c r="O398" s="733"/>
      <c r="P398" s="732"/>
      <c r="Q398" s="834"/>
    </row>
    <row r="399" spans="2:17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 x14ac:dyDescent="0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8" ht="12.75" customHeight="1">
      <c r="B1" s="1089" t="str">
        <f>'Title Page'!$B$30</f>
        <v>ASHRAE Standard 140-2014, Informative Annex B16, Section B16.5.2</v>
      </c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1089"/>
      <c r="O1" s="1089"/>
      <c r="P1" s="1089"/>
      <c r="Q1" s="1089"/>
      <c r="R1" s="1089"/>
      <c r="S1" s="1089"/>
      <c r="T1" s="1089"/>
      <c r="U1" s="1089"/>
      <c r="V1" s="1089"/>
      <c r="W1" s="1089"/>
      <c r="X1" s="1089"/>
      <c r="Y1" s="1089"/>
      <c r="Z1" s="1089"/>
      <c r="AA1" s="1060"/>
    </row>
    <row r="2" spans="2:28" ht="12.75" customHeight="1">
      <c r="B2" s="1089" t="str">
        <f>'Title Page'!$B$32</f>
        <v>Example Results for Section 5.3 - HVAC Equipment Performance Tests CE300-CE545</v>
      </c>
      <c r="C2" s="1089"/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089"/>
      <c r="V2" s="1089"/>
      <c r="W2" s="1089"/>
      <c r="X2" s="1089"/>
      <c r="Y2" s="1089"/>
      <c r="Z2" s="1089"/>
      <c r="AA2" s="1060"/>
    </row>
    <row r="3" spans="2:28" ht="12.75" customHeight="1">
      <c r="B3" s="1089" t="str">
        <f>'Title Page'!$B$34</f>
        <v/>
      </c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  <c r="P3" s="1089"/>
      <c r="Q3" s="1089"/>
      <c r="R3" s="1089"/>
      <c r="S3" s="1089"/>
      <c r="T3" s="1089"/>
      <c r="U3" s="1089"/>
      <c r="V3" s="1089"/>
      <c r="W3" s="1089"/>
      <c r="X3" s="1089"/>
      <c r="Y3" s="1089"/>
      <c r="Z3" s="1089"/>
      <c r="AA3" s="1060"/>
    </row>
    <row r="4" spans="2:28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3" t="s">
        <v>600</v>
      </c>
    </row>
    <row r="6" spans="2:28" ht="8.25" customHeight="1"/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6" t="s">
        <v>23</v>
      </c>
      <c r="V8" s="1097"/>
      <c r="W8" s="1097"/>
      <c r="X8" s="1098"/>
      <c r="Z8" s="707"/>
      <c r="AA8" s="1062"/>
      <c r="AB8" s="708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>
        <f>A!T1050</f>
        <v>11996.087101678157</v>
      </c>
      <c r="AA11" s="1065" t="str">
        <f>A!U1050</f>
        <v>20-Jul</v>
      </c>
      <c r="AB11" s="712">
        <f>A!V1050</f>
        <v>15</v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>
        <f>A!T1051</f>
        <v>12572.142915108285</v>
      </c>
      <c r="AA12" s="1065" t="str">
        <f>A!U1051</f>
        <v>20-Jul</v>
      </c>
      <c r="AB12" s="712">
        <f>A!V1051</f>
        <v>15</v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>
        <f>A!T1052</f>
        <v>12988.801615115517</v>
      </c>
      <c r="AA13" s="1065" t="str">
        <f>A!U1052</f>
        <v>20-Jul</v>
      </c>
      <c r="AB13" s="712">
        <f>A!V1052</f>
        <v>15</v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>
        <f>A!T1053</f>
        <v>13356.234896114123</v>
      </c>
      <c r="AA14" s="1065" t="str">
        <f>A!U1053</f>
        <v>20-Jul</v>
      </c>
      <c r="AB14" s="712">
        <f>A!V1053</f>
        <v>15</v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>
        <f>A!T1054</f>
        <v>13356.234896114123</v>
      </c>
      <c r="AA15" s="1065" t="str">
        <f>A!U1054</f>
        <v>20-Jul</v>
      </c>
      <c r="AB15" s="712">
        <f>A!V1054</f>
        <v>15</v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>
        <f>A!T1055</f>
        <v>11996.07787695876</v>
      </c>
      <c r="AA16" s="1065" t="str">
        <f>A!U1055</f>
        <v>20-Jul</v>
      </c>
      <c r="AB16" s="712">
        <f>A!V1055</f>
        <v>15</v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>
        <f>A!T1056</f>
        <v>12776.503103472951</v>
      </c>
      <c r="AA17" s="1065" t="str">
        <f>A!U1056</f>
        <v>20-Jul</v>
      </c>
      <c r="AB17" s="712">
        <f>A!V1056</f>
        <v>15</v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>
        <f>A!T1057</f>
        <v>11996.087101562398</v>
      </c>
      <c r="AA18" s="1065" t="str">
        <f>A!U1057</f>
        <v>20-Jul</v>
      </c>
      <c r="AB18" s="712">
        <f>A!V1057</f>
        <v>15</v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>
        <f>A!T1058</f>
        <v>11996.087101678157</v>
      </c>
      <c r="AA19" s="1065" t="str">
        <f>A!U1058</f>
        <v>20-Jul</v>
      </c>
      <c r="AB19" s="712">
        <f>A!V1058</f>
        <v>15</v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>
        <f>A!T1059</f>
        <v>11996.087101678157</v>
      </c>
      <c r="AA20" s="1065" t="str">
        <f>A!U1059</f>
        <v>20-Jul</v>
      </c>
      <c r="AB20" s="712">
        <f>A!V1059</f>
        <v>15</v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>
        <f>A!T1060</f>
        <v>11996.0871016781</v>
      </c>
      <c r="AA21" s="1065" t="str">
        <f>A!U1060</f>
        <v>20-Jul</v>
      </c>
      <c r="AB21" s="712">
        <f>A!V1060</f>
        <v>15</v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>
        <f>A!T1061</f>
        <v>11996.087101678171</v>
      </c>
      <c r="AA22" s="1065" t="str">
        <f>A!U1061</f>
        <v>20-Jul</v>
      </c>
      <c r="AB22" s="712">
        <f>A!V1061</f>
        <v>15</v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>
        <f>A!T1062</f>
        <v>10438.48225727353</v>
      </c>
      <c r="AA23" s="1065" t="str">
        <f>A!U1062</f>
        <v>20-Jul</v>
      </c>
      <c r="AB23" s="712">
        <f>A!V1062</f>
        <v>15</v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>
        <f>A!T1063</f>
        <v>11450.749929493639</v>
      </c>
      <c r="AA24" s="1065" t="str">
        <f>A!U1063</f>
        <v>20-Jul</v>
      </c>
      <c r="AB24" s="712">
        <f>A!V1063</f>
        <v>15</v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>
        <f>A!T1064</f>
        <v>11261.829833117608</v>
      </c>
      <c r="AA25" s="1065" t="str">
        <f>A!U1064</f>
        <v>20-Jul</v>
      </c>
      <c r="AB25" s="712">
        <f>A!V1064</f>
        <v>15</v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>
        <f>A!T1065</f>
        <v>10902.650610782122</v>
      </c>
      <c r="AA26" s="1065" t="str">
        <f>A!U1065</f>
        <v>20-Jul</v>
      </c>
      <c r="AB26" s="712">
        <f>A!V1065</f>
        <v>15</v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>
        <f>A!T1066</f>
        <v>9588.252809248972</v>
      </c>
      <c r="AA27" s="1065" t="str">
        <f>A!U1066</f>
        <v>20-Jul</v>
      </c>
      <c r="AB27" s="712">
        <f>A!V1066</f>
        <v>15</v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>
        <f>A!T1067</f>
        <v>8466.7977177859902</v>
      </c>
      <c r="AA28" s="1065" t="str">
        <f>A!U1067</f>
        <v>20-Jul</v>
      </c>
      <c r="AB28" s="712">
        <f>A!V1067</f>
        <v>15</v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>
        <f>A!T1068</f>
        <v>9126.9658205244796</v>
      </c>
      <c r="AA29" s="1065" t="str">
        <f>A!U1068</f>
        <v>20-Jul</v>
      </c>
      <c r="AB29" s="712">
        <f>A!V1068</f>
        <v>15</v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>
        <f>A!T1069</f>
        <v>7932.8215101565011</v>
      </c>
      <c r="AA30" s="1066" t="str">
        <f>A!U1069</f>
        <v>20-Jul</v>
      </c>
      <c r="AB30" s="714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6" t="s">
        <v>23</v>
      </c>
      <c r="V31" s="1097"/>
      <c r="W31" s="1097"/>
      <c r="X31" s="1098"/>
      <c r="Z31" s="711"/>
      <c r="AA31" s="1065"/>
      <c r="AB31" s="712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>
        <f>A!T1140</f>
        <v>33059.131596184387</v>
      </c>
      <c r="AA34" s="1065" t="str">
        <f>A!U1140</f>
        <v>20-Jul</v>
      </c>
      <c r="AB34" s="712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>
        <f>A!T1141</f>
        <v>37373.129739375217</v>
      </c>
      <c r="AA35" s="1065" t="str">
        <f>A!U1141</f>
        <v>17-Sep</v>
      </c>
      <c r="AB35" s="712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>
        <f>A!T1142</f>
        <v>40096.66450346692</v>
      </c>
      <c r="AA36" s="1065" t="str">
        <f>A!U1142</f>
        <v>02-Oct</v>
      </c>
      <c r="AB36" s="712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>
        <f>A!T1143</f>
        <v>43597.944904315256</v>
      </c>
      <c r="AA37" s="1065" t="str">
        <f>A!U1143</f>
        <v>02-Oct</v>
      </c>
      <c r="AB37" s="712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>
        <f>A!T1144</f>
        <v>43597.944904315256</v>
      </c>
      <c r="AA38" s="1065" t="str">
        <f>A!U1144</f>
        <v>02-Oct</v>
      </c>
      <c r="AB38" s="712">
        <f>A!V1144</f>
        <v>9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>
        <f>A!T1145</f>
        <v>33059.098195552026</v>
      </c>
      <c r="AA39" s="1065" t="str">
        <f>A!U1145</f>
        <v>20-Jul</v>
      </c>
      <c r="AB39" s="712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>
        <f>A!T1146</f>
        <v>38692.080186578118</v>
      </c>
      <c r="AA40" s="1065" t="str">
        <f>A!U1146</f>
        <v>02-Oct</v>
      </c>
      <c r="AB40" s="712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>
        <f>A!T1147</f>
        <v>39122.29538524407</v>
      </c>
      <c r="AA41" s="1065" t="str">
        <f>A!U1147</f>
        <v>25-Oct</v>
      </c>
      <c r="AB41" s="712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>
        <f>A!T1148</f>
        <v>33059.131596184387</v>
      </c>
      <c r="AA42" s="1065" t="str">
        <f>A!U1148</f>
        <v>20-Jul</v>
      </c>
      <c r="AB42" s="712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>
        <f>A!T1149</f>
        <v>33059.131596184387</v>
      </c>
      <c r="AA43" s="1065" t="str">
        <f>A!U1149</f>
        <v>20-Jul</v>
      </c>
      <c r="AB43" s="712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>
        <f>A!T1150</f>
        <v>33059.131596184176</v>
      </c>
      <c r="AA44" s="1065" t="str">
        <f>A!U1150</f>
        <v>20-Jul</v>
      </c>
      <c r="AB44" s="712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>
        <f>A!T1151</f>
        <v>33059.131596184452</v>
      </c>
      <c r="AA45" s="1065" t="str">
        <f>A!U1151</f>
        <v>20-Jul</v>
      </c>
      <c r="AB45" s="712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>
        <f>A!T1152</f>
        <v>27656.384975967103</v>
      </c>
      <c r="AA46" s="1065" t="str">
        <f>A!U1152</f>
        <v>29-Jun</v>
      </c>
      <c r="AB46" s="712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>
        <f>A!T1153</f>
        <v>31194.489709234629</v>
      </c>
      <c r="AA47" s="1065" t="str">
        <f>A!U1153</f>
        <v>17-Jun</v>
      </c>
      <c r="AB47" s="712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>
        <f>A!T1154</f>
        <v>27731.138064104824</v>
      </c>
      <c r="AA48" s="1065" t="str">
        <f>A!U1154</f>
        <v>29-Jun</v>
      </c>
      <c r="AB48" s="712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>
        <f>A!T1155</f>
        <v>27698.350646599745</v>
      </c>
      <c r="AA49" s="1065" t="str">
        <f>A!U1155</f>
        <v>29-Jun</v>
      </c>
      <c r="AB49" s="712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>
        <f>A!T1156</f>
        <v>27564.79756733809</v>
      </c>
      <c r="AA50" s="1065" t="str">
        <f>A!U1156</f>
        <v>29-Jun</v>
      </c>
      <c r="AB50" s="712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>
        <f>A!T1157</f>
        <v>19688.516857994</v>
      </c>
      <c r="AA51" s="1065" t="str">
        <f>A!U1157</f>
        <v>20-Jul</v>
      </c>
      <c r="AB51" s="712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>
        <f>A!T1158</f>
        <v>19820.563697124348</v>
      </c>
      <c r="AA52" s="1065" t="str">
        <f>A!U1158</f>
        <v>20-Jul</v>
      </c>
      <c r="AB52" s="712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>
        <f>A!T1159</f>
        <v>19570.147792494645</v>
      </c>
      <c r="AA53" s="1066" t="str">
        <f>A!U1159</f>
        <v>20-Jul</v>
      </c>
      <c r="AB53" s="714">
        <f>A!V1159</f>
        <v>15</v>
      </c>
    </row>
    <row r="54" spans="2:28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6" t="s">
        <v>23</v>
      </c>
      <c r="V56" s="1097"/>
      <c r="W56" s="1097"/>
      <c r="X56" s="1098"/>
      <c r="Z56" s="715"/>
      <c r="AA56" s="1068"/>
      <c r="AB56" s="716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>
        <f>A!T1080</f>
        <v>23463.694086696138</v>
      </c>
      <c r="AA59" s="1065" t="str">
        <f>A!U1080</f>
        <v>20-Jul</v>
      </c>
      <c r="AB59" s="712">
        <f>A!V1080</f>
        <v>15</v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>
        <f>A!T1081</f>
        <v>23145.345087517955</v>
      </c>
      <c r="AA60" s="1065" t="str">
        <f>A!U1081</f>
        <v>11-Jul</v>
      </c>
      <c r="AB60" s="712">
        <f>A!V1081</f>
        <v>16</v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>
        <f>A!T1082</f>
        <v>31528.634540023773</v>
      </c>
      <c r="AA61" s="1065" t="str">
        <f>A!U1082</f>
        <v>24-Apr</v>
      </c>
      <c r="AB61" s="712">
        <f>A!V1082</f>
        <v>15</v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>
        <f>A!T1083</f>
        <v>34692.601542825563</v>
      </c>
      <c r="AA62" s="1065" t="str">
        <f>A!U1083</f>
        <v>14-Jun</v>
      </c>
      <c r="AB62" s="712">
        <f>A!V1083</f>
        <v>14</v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>
        <f>A!T1084</f>
        <v>34808.528343332022</v>
      </c>
      <c r="AA63" s="1065" t="str">
        <f>A!U1084</f>
        <v>14-Jun</v>
      </c>
      <c r="AB63" s="712">
        <f>A!V1084</f>
        <v>14</v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>
        <f>A!T1085</f>
        <v>23463.645735348247</v>
      </c>
      <c r="AA64" s="1065" t="str">
        <f>A!U1085</f>
        <v>20-Jul</v>
      </c>
      <c r="AB64" s="712">
        <f>A!V1085</f>
        <v>15</v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>
        <f>A!T1086</f>
        <v>32409.637699776766</v>
      </c>
      <c r="AA65" s="1065" t="str">
        <f>A!U1086</f>
        <v>24-Apr</v>
      </c>
      <c r="AB65" s="712">
        <f>A!V1086</f>
        <v>16</v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>
        <f>A!T1087</f>
        <v>23463.694086185722</v>
      </c>
      <c r="AA66" s="1065" t="str">
        <f>A!U1087</f>
        <v>20-Jul</v>
      </c>
      <c r="AB66" s="712">
        <f>A!V1087</f>
        <v>15</v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>
        <f>A!T1088</f>
        <v>23463.694086696138</v>
      </c>
      <c r="AA67" s="1065" t="str">
        <f>A!U1088</f>
        <v>20-Jul</v>
      </c>
      <c r="AB67" s="712">
        <f>A!V1088</f>
        <v>15</v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>
        <f>A!T1089</f>
        <v>23463.694086696138</v>
      </c>
      <c r="AA68" s="1065" t="str">
        <f>A!U1089</f>
        <v>20-Jul</v>
      </c>
      <c r="AB68" s="712">
        <f>A!V1089</f>
        <v>15</v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>
        <f>A!T1090</f>
        <v>23463.694086696014</v>
      </c>
      <c r="AA69" s="1065" t="str">
        <f>A!U1090</f>
        <v>20-Jul</v>
      </c>
      <c r="AB69" s="712">
        <f>A!V1090</f>
        <v>15</v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>
        <f>A!T1091</f>
        <v>23463.694086696527</v>
      </c>
      <c r="AA70" s="1065" t="str">
        <f>A!U1091</f>
        <v>20-Jul</v>
      </c>
      <c r="AB70" s="712">
        <f>A!V1091</f>
        <v>15</v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>
        <f>A!T1092</f>
        <v>19795.778871156166</v>
      </c>
      <c r="AA71" s="1065" t="str">
        <f>A!U1092</f>
        <v>20-Jul</v>
      </c>
      <c r="AB71" s="712">
        <f>A!V1092</f>
        <v>15</v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>
        <f>A!T1093</f>
        <v>22227.948962597715</v>
      </c>
      <c r="AA72" s="1065" t="str">
        <f>A!U1093</f>
        <v>20-Jul</v>
      </c>
      <c r="AB72" s="712">
        <f>A!V1093</f>
        <v>16</v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>
        <f>A!T1094</f>
        <v>20012.46101380371</v>
      </c>
      <c r="AA73" s="1065" t="str">
        <f>A!U1094</f>
        <v>30-Jul</v>
      </c>
      <c r="AB73" s="712">
        <f>A!V1094</f>
        <v>16</v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>
        <f>A!T1095</f>
        <v>19901.788214683849</v>
      </c>
      <c r="AA74" s="1065" t="str">
        <f>A!U1095</f>
        <v>20-Jul</v>
      </c>
      <c r="AB74" s="712">
        <f>A!V1095</f>
        <v>15</v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>
        <f>A!T1096</f>
        <v>19599.061322804799</v>
      </c>
      <c r="AA75" s="1065" t="str">
        <f>A!U1096</f>
        <v>20-Jul</v>
      </c>
      <c r="AB75" s="712">
        <f>A!V1096</f>
        <v>15</v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>
        <f>A!T1097</f>
        <v>19688.516857994</v>
      </c>
      <c r="AA76" s="1065" t="str">
        <f>A!U1097</f>
        <v>20-Jul</v>
      </c>
      <c r="AB76" s="712">
        <f>A!V1097</f>
        <v>15</v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>
        <f>A!T1098</f>
        <v>19820.563697124348</v>
      </c>
      <c r="AA77" s="1065" t="str">
        <f>A!U1098</f>
        <v>20-Jul</v>
      </c>
      <c r="AB77" s="712">
        <f>A!V1098</f>
        <v>15</v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>
        <f>A!T1099</f>
        <v>19570.147792494641</v>
      </c>
      <c r="AA78" s="1066" t="str">
        <f>A!U1099</f>
        <v>20-Jul</v>
      </c>
      <c r="AB78" s="714">
        <f>A!V1099</f>
        <v>15</v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6" t="s">
        <v>23</v>
      </c>
      <c r="V79" s="1097"/>
      <c r="W79" s="1097"/>
      <c r="X79" s="1098"/>
      <c r="Z79" s="711"/>
      <c r="AA79" s="1065"/>
      <c r="AB79" s="712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>
        <f>A!T1110</f>
        <v>10596.29529817346</v>
      </c>
      <c r="AA82" s="1065" t="str">
        <f>A!U1110</f>
        <v>10-Jul</v>
      </c>
      <c r="AB82" s="712">
        <f>A!V1110</f>
        <v>13</v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>
        <f>A!T1111</f>
        <v>16645.113848390782</v>
      </c>
      <c r="AA83" s="1065" t="str">
        <f>A!U1111</f>
        <v>04-Aug</v>
      </c>
      <c r="AB83" s="712">
        <f>A!V1111</f>
        <v>15</v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>
        <f>A!T1112</f>
        <v>22755.867250174771</v>
      </c>
      <c r="AA84" s="1065" t="str">
        <f>A!U1112</f>
        <v>02-Oct</v>
      </c>
      <c r="AB84" s="712">
        <f>A!V1112</f>
        <v>10</v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>
        <f>A!T1113</f>
        <v>27596.700484402732</v>
      </c>
      <c r="AA85" s="1065" t="str">
        <f>A!U1113</f>
        <v>18-Sep</v>
      </c>
      <c r="AB85" s="712">
        <f>A!V1113</f>
        <v>16</v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>
        <f>A!T1114</f>
        <v>27596.700484402732</v>
      </c>
      <c r="AA86" s="1065" t="str">
        <f>A!U1114</f>
        <v>18-Sep</v>
      </c>
      <c r="AB86" s="712">
        <f>A!V1114</f>
        <v>16</v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>
        <f>A!T1115</f>
        <v>10596.867715247454</v>
      </c>
      <c r="AA87" s="1065" t="str">
        <f>A!U1115</f>
        <v>10-Jul</v>
      </c>
      <c r="AB87" s="712">
        <f>A!V1115</f>
        <v>13</v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>
        <f>A!T1116</f>
        <v>8908.3109457046012</v>
      </c>
      <c r="AA88" s="1065" t="str">
        <f>A!U1116</f>
        <v>02-Oct</v>
      </c>
      <c r="AB88" s="712">
        <f>A!V1116</f>
        <v>10</v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>
        <f>A!T1117</f>
        <v>22715.837179116537</v>
      </c>
      <c r="AA89" s="1065" t="str">
        <f>A!U1117</f>
        <v>17-Jun</v>
      </c>
      <c r="AB89" s="712">
        <f>A!V1117</f>
        <v>16</v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>
        <f>A!T1118</f>
        <v>10596.29529817346</v>
      </c>
      <c r="AA90" s="1065" t="str">
        <f>A!U1118</f>
        <v>10-Jul</v>
      </c>
      <c r="AB90" s="712">
        <f>A!V1118</f>
        <v>13</v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>
        <f>A!T1119</f>
        <v>10596.29529817346</v>
      </c>
      <c r="AA91" s="1065" t="str">
        <f>A!U1119</f>
        <v>10-Jul</v>
      </c>
      <c r="AB91" s="712">
        <f>A!V1119</f>
        <v>13</v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>
        <f>A!T1120</f>
        <v>11373.717900767882</v>
      </c>
      <c r="AA92" s="1065" t="str">
        <f>A!U1120</f>
        <v>24-Oct</v>
      </c>
      <c r="AB92" s="712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>
        <f>A!T1121</f>
        <v>10596.295298173616</v>
      </c>
      <c r="AA93" s="1065" t="str">
        <f>A!U1121</f>
        <v>10-Jul</v>
      </c>
      <c r="AB93" s="712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>
        <f>A!T1122</f>
        <v>7908.9775784557996</v>
      </c>
      <c r="AA94" s="1065" t="str">
        <f>A!U1122</f>
        <v>29-Jun</v>
      </c>
      <c r="AB94" s="712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>
        <f>A!T1123</f>
        <v>9048.2118954287907</v>
      </c>
      <c r="AA95" s="1065" t="str">
        <f>A!U1123</f>
        <v>20-Apr</v>
      </c>
      <c r="AB95" s="712">
        <f>A!V1123</f>
        <v>1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>
        <f>A!T1124</f>
        <v>7785.2374354168951</v>
      </c>
      <c r="AA96" s="1065" t="str">
        <f>A!U1124</f>
        <v>29-Jun</v>
      </c>
      <c r="AB96" s="712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>
        <f>A!T1125</f>
        <v>7850.1813418618249</v>
      </c>
      <c r="AA97" s="1065" t="str">
        <f>A!U1125</f>
        <v>29-Jun</v>
      </c>
      <c r="AB97" s="712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>
        <f>A!T1126</f>
        <v>8006.5357830712182</v>
      </c>
      <c r="AA98" s="1065" t="str">
        <f>A!U1126</f>
        <v>29-Jun</v>
      </c>
      <c r="AB98" s="712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>
        <f>A!T1127</f>
        <v>5.4569682106375694E-12</v>
      </c>
      <c r="AA99" s="1065" t="str">
        <f>A!U1127</f>
        <v>04-Jun</v>
      </c>
      <c r="AB99" s="712">
        <f>A!V1127</f>
        <v>15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>
        <f>A!T1128</f>
        <v>3.637978807091713E-12</v>
      </c>
      <c r="AA100" s="1065" t="str">
        <f>A!U1128</f>
        <v>09-Jun</v>
      </c>
      <c r="AB100" s="712">
        <f>A!V1128</f>
        <v>13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>
        <f>A!T1129</f>
        <v>1.2732925824820995E-11</v>
      </c>
      <c r="AA101" s="1066" t="str">
        <f>A!U1129</f>
        <v>11-Jun</v>
      </c>
      <c r="AB101" s="714">
        <f>A!V1129</f>
        <v>15</v>
      </c>
    </row>
    <row r="102" spans="2:28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6" t="s">
        <v>23</v>
      </c>
      <c r="V104" s="1097"/>
      <c r="W104" s="1097"/>
      <c r="X104" s="1098"/>
      <c r="Z104" s="715"/>
      <c r="AA104" s="1068"/>
      <c r="AB104" s="716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>
        <f>A!T1190</f>
        <v>4.9675135951390539</v>
      </c>
      <c r="AA107" s="1065" t="str">
        <f>A!U1190</f>
        <v>31-DEC</v>
      </c>
      <c r="AB107" s="712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>
        <f>A!T1191</f>
        <v>7.1412194347789546</v>
      </c>
      <c r="AA108" s="1065" t="str">
        <f>A!U1191</f>
        <v>31-DEC</v>
      </c>
      <c r="AB108" s="712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>
        <f>A!T1192</f>
        <v>3.4094536225977099</v>
      </c>
      <c r="AA109" s="1065" t="str">
        <f>A!U1192</f>
        <v>31-DEC</v>
      </c>
      <c r="AB109" s="712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>
        <f>A!T1193</f>
        <v>12.421947992600201</v>
      </c>
      <c r="AA110" s="1065" t="str">
        <f>A!U1193</f>
        <v>31-DEC</v>
      </c>
      <c r="AB110" s="712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>
        <f>A!T1194</f>
        <v>12.461408953107739</v>
      </c>
      <c r="AA111" s="1065" t="str">
        <f>A!U1194</f>
        <v>31-DEC</v>
      </c>
      <c r="AB111" s="712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>
        <f>A!T1195</f>
        <v>5.679212545526898</v>
      </c>
      <c r="AA112" s="1065" t="str">
        <f>A!U1195</f>
        <v>31-DEC</v>
      </c>
      <c r="AB112" s="712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>
        <f>A!T1196</f>
        <v>4.9675392627761612</v>
      </c>
      <c r="AA113" s="1065" t="str">
        <f>A!U1196</f>
        <v>31-DEC</v>
      </c>
      <c r="AB113" s="712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>
        <f>A!T1197</f>
        <v>10.757010009849626</v>
      </c>
      <c r="AA114" s="1065" t="str">
        <f>A!U1197</f>
        <v>31-DEC</v>
      </c>
      <c r="AB114" s="712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>
        <f>A!T1198</f>
        <v>4.9675135951390539</v>
      </c>
      <c r="AA115" s="1065" t="str">
        <f>A!U1198</f>
        <v>31-DEC</v>
      </c>
      <c r="AB115" s="712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>
        <f>A!T1199</f>
        <v>4.9675135951390539</v>
      </c>
      <c r="AA116" s="1065" t="str">
        <f>A!U1199</f>
        <v>31-DEC</v>
      </c>
      <c r="AB116" s="712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>
        <f>A!T1200</f>
        <v>9.7310188938555804</v>
      </c>
      <c r="AA117" s="1065" t="str">
        <f>A!U1200</f>
        <v>31-DEC</v>
      </c>
      <c r="AB117" s="712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>
        <f>A!T1201</f>
        <v>9.7295837289275049</v>
      </c>
      <c r="AA118" s="1065" t="str">
        <f>A!U1201</f>
        <v>31-DEC</v>
      </c>
      <c r="AB118" s="712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>
        <f>A!T1202</f>
        <v>3.7940130576400373</v>
      </c>
      <c r="AA119" s="1065" t="str">
        <f>A!U1202</f>
        <v>02-OCT</v>
      </c>
      <c r="AB119" s="712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>
        <f>A!T1203</f>
        <v>4.1434285171655425</v>
      </c>
      <c r="AA120" s="1065" t="str">
        <f>A!U1203</f>
        <v>02-OCT</v>
      </c>
      <c r="AB120" s="712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>
        <f>A!T1204</f>
        <v>3.3523469831006305</v>
      </c>
      <c r="AA121" s="1065" t="str">
        <f>A!U1204</f>
        <v>02-OCT</v>
      </c>
      <c r="AB121" s="712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>
        <f>A!T1205</f>
        <v>3.5724701777539498</v>
      </c>
      <c r="AA122" s="1065" t="str">
        <f>A!U1205</f>
        <v>02-OCT</v>
      </c>
      <c r="AB122" s="712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>
        <f>A!T1206</f>
        <v>4.2291707763607223</v>
      </c>
      <c r="AA123" s="1065" t="str">
        <f>A!U1206</f>
        <v>02-OCT</v>
      </c>
      <c r="AB123" s="712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>
        <f>A!T1207</f>
        <v>3.4042091199989906</v>
      </c>
      <c r="AA124" s="1065" t="str">
        <f>A!U1207</f>
        <v>02-OCT</v>
      </c>
      <c r="AB124" s="712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>
        <f>A!T1208</f>
        <v>3.0650924903653185</v>
      </c>
      <c r="AA125" s="1065" t="str">
        <f>A!U1208</f>
        <v>02-OCT</v>
      </c>
      <c r="AB125" s="712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>
        <f>A!T1209</f>
        <v>3.7154419633003037</v>
      </c>
      <c r="AA126" s="1066" t="str">
        <f>A!U1209</f>
        <v>02-OCT</v>
      </c>
      <c r="AB126" s="714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6" t="s">
        <v>23</v>
      </c>
      <c r="V127" s="1097"/>
      <c r="W127" s="1097"/>
      <c r="X127" s="1098"/>
      <c r="Z127" s="717"/>
      <c r="AA127" s="1065"/>
      <c r="AB127" s="712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>
        <f>A!T1220</f>
        <v>0.1098321768525662</v>
      </c>
      <c r="AA130" s="1065" t="str">
        <f>A!U1220</f>
        <v>01-JAN</v>
      </c>
      <c r="AB130" s="712">
        <f>A!V1220</f>
        <v>0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>
        <f>A!T1221</f>
        <v>0.27505591389159728</v>
      </c>
      <c r="AA131" s="1065" t="str">
        <f>A!U1221</f>
        <v>01-JAN</v>
      </c>
      <c r="AB131" s="712">
        <f>A!V1221</f>
        <v>0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>
        <f>A!T1222</f>
        <v>0</v>
      </c>
      <c r="AA132" s="1065" t="str">
        <f>A!U1222</f>
        <v>01-JAN</v>
      </c>
      <c r="AB132" s="712">
        <f>A!V1222</f>
        <v>0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>
        <f>A!T1223</f>
        <v>0</v>
      </c>
      <c r="AA133" s="1065" t="str">
        <f>A!U1223</f>
        <v>01-JAN</v>
      </c>
      <c r="AB133" s="712">
        <f>A!V1223</f>
        <v>0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>
        <f>A!T1224</f>
        <v>0</v>
      </c>
      <c r="AA134" s="1065" t="str">
        <f>A!U1224</f>
        <v>01-JAN</v>
      </c>
      <c r="AB134" s="712">
        <f>A!V1224</f>
        <v>0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>
        <f>A!T1225</f>
        <v>0.10983217685256565</v>
      </c>
      <c r="AA135" s="1065" t="str">
        <f>A!U1225</f>
        <v>01-JAN</v>
      </c>
      <c r="AB135" s="712">
        <f>A!V1225</f>
        <v>0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>
        <f>A!T1226</f>
        <v>2.4791135332113912E-2</v>
      </c>
      <c r="AA136" s="1065" t="str">
        <f>A!U1226</f>
        <v>01-JAN</v>
      </c>
      <c r="AB136" s="712">
        <f>A!V1226</f>
        <v>0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>
        <f>A!T1227</f>
        <v>0</v>
      </c>
      <c r="AA137" s="1065" t="str">
        <f>A!U1227</f>
        <v>01-JAN</v>
      </c>
      <c r="AB137" s="712">
        <f>A!V1227</f>
        <v>0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>
        <f>A!T1228</f>
        <v>0.1098321768525662</v>
      </c>
      <c r="AA138" s="1065" t="str">
        <f>A!U1228</f>
        <v>01-JAN</v>
      </c>
      <c r="AB138" s="712">
        <f>A!V1228</f>
        <v>0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>
        <f>A!T1229</f>
        <v>0.1098321768525662</v>
      </c>
      <c r="AA139" s="1065" t="str">
        <f>A!U1229</f>
        <v>01-JAN</v>
      </c>
      <c r="AB139" s="712">
        <f>A!V1229</f>
        <v>0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>
        <f>A!T1230</f>
        <v>0</v>
      </c>
      <c r="AA140" s="1065" t="str">
        <f>A!U1230</f>
        <v>01-JAN</v>
      </c>
      <c r="AB140" s="712">
        <f>A!V1230</f>
        <v>0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>
        <f>A!T1231</f>
        <v>0</v>
      </c>
      <c r="AA141" s="1065" t="str">
        <f>A!U1231</f>
        <v>01-JAN</v>
      </c>
      <c r="AB141" s="712">
        <f>A!V1231</f>
        <v>0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>
        <f>A!T1232</f>
        <v>0</v>
      </c>
      <c r="AA142" s="1065" t="str">
        <f>A!U1232</f>
        <v>01-JAN</v>
      </c>
      <c r="AB142" s="712">
        <f>A!V1232</f>
        <v>0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>
        <f>A!T1233</f>
        <v>0</v>
      </c>
      <c r="AA143" s="1065" t="str">
        <f>A!U1233</f>
        <v>01-JAN</v>
      </c>
      <c r="AB143" s="712">
        <f>A!V1233</f>
        <v>0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>
        <f>A!T1234</f>
        <v>0</v>
      </c>
      <c r="AA144" s="1065" t="str">
        <f>A!U1234</f>
        <v>01-JAN</v>
      </c>
      <c r="AB144" s="712">
        <f>A!V1234</f>
        <v>0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>
        <f>A!T1235</f>
        <v>0</v>
      </c>
      <c r="AA145" s="1065" t="str">
        <f>A!U1235</f>
        <v>01-JAN</v>
      </c>
      <c r="AB145" s="712">
        <f>A!V1235</f>
        <v>0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>
        <f>A!T1236</f>
        <v>0</v>
      </c>
      <c r="AA146" s="1065" t="str">
        <f>A!U1236</f>
        <v>01-JAN</v>
      </c>
      <c r="AB146" s="712">
        <f>A!V1236</f>
        <v>0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>
        <f>A!T1237</f>
        <v>0</v>
      </c>
      <c r="AA147" s="1065" t="str">
        <f>A!U1237</f>
        <v>01-JAN</v>
      </c>
      <c r="AB147" s="712">
        <f>A!V1237</f>
        <v>0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>
        <f>A!T1238</f>
        <v>0</v>
      </c>
      <c r="AA148" s="1065" t="str">
        <f>A!U1238</f>
        <v>01-JAN</v>
      </c>
      <c r="AB148" s="712">
        <f>A!V1238</f>
        <v>0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>
        <f>A!T1239</f>
        <v>0</v>
      </c>
      <c r="AA149" s="1066" t="str">
        <f>A!U1239</f>
        <v>01-JAN</v>
      </c>
      <c r="AB149" s="714">
        <f>A!V1239</f>
        <v>0</v>
      </c>
    </row>
    <row r="150" spans="2:28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6" t="s">
        <v>23</v>
      </c>
      <c r="V152" s="1097"/>
      <c r="W152" s="1097"/>
      <c r="X152" s="1098"/>
      <c r="Z152" s="715"/>
      <c r="AA152" s="1068"/>
      <c r="AB152" s="716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>
        <f>A!T1250</f>
        <v>25.003276100065396</v>
      </c>
      <c r="AA155" s="1065" t="str">
        <f>A!U1250</f>
        <v>23-Sep</v>
      </c>
      <c r="AB155" s="712">
        <f>A!V1250</f>
        <v>8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>
        <f>A!T1251</f>
        <v>26.557238656716102</v>
      </c>
      <c r="AA156" s="1065" t="str">
        <f>A!U1251</f>
        <v>20-Jul</v>
      </c>
      <c r="AB156" s="712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>
        <f>A!T1252</f>
        <v>31.843651410366398</v>
      </c>
      <c r="AA157" s="1065" t="str">
        <f>A!U1252</f>
        <v>20-Jul</v>
      </c>
      <c r="AB157" s="712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>
        <f>A!T1253</f>
        <v>31.496442257038431</v>
      </c>
      <c r="AA158" s="1065" t="str">
        <f>A!U1253</f>
        <v>20-Jul</v>
      </c>
      <c r="AB158" s="712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>
        <f>A!T1254</f>
        <v>32.563523195021553</v>
      </c>
      <c r="AA159" s="1065" t="str">
        <f>A!U1254</f>
        <v>20-Jul</v>
      </c>
      <c r="AB159" s="712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>
        <f>A!T1255</f>
        <v>35.002091654561404</v>
      </c>
      <c r="AA160" s="1065" t="str">
        <f>A!U1255</f>
        <v>01-Oct</v>
      </c>
      <c r="AB160" s="712">
        <f>A!V1255</f>
        <v>2</v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>
        <f>A!T1256</f>
        <v>32.820271589568151</v>
      </c>
      <c r="AA161" s="1065" t="str">
        <f>A!U1256</f>
        <v>10-Jul</v>
      </c>
      <c r="AB161" s="712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>
        <f>A!T1257</f>
        <v>25.265543940914327</v>
      </c>
      <c r="AA162" s="1065" t="str">
        <f>A!U1257</f>
        <v>16-Jun</v>
      </c>
      <c r="AB162" s="712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>
        <f>A!T1258</f>
        <v>25.003276100065396</v>
      </c>
      <c r="AA163" s="1065" t="str">
        <f>A!U1258</f>
        <v>23-Sep</v>
      </c>
      <c r="AB163" s="712">
        <f>A!V1258</f>
        <v>8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>
        <f>A!T1259</f>
        <v>25.003276100065396</v>
      </c>
      <c r="AA164" s="1065" t="str">
        <f>A!U1259</f>
        <v>23-Sep</v>
      </c>
      <c r="AB164" s="712">
        <f>A!V1259</f>
        <v>8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>
        <f>A!T1260</f>
        <v>25.003508559048274</v>
      </c>
      <c r="AA165" s="1065" t="str">
        <f>A!U1260</f>
        <v>18-May</v>
      </c>
      <c r="AB165" s="712">
        <f>A!V1260</f>
        <v>19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>
        <f>A!T1261</f>
        <v>25.003276100065477</v>
      </c>
      <c r="AA166" s="1065" t="str">
        <f>A!U1261</f>
        <v>23-Sep</v>
      </c>
      <c r="AB166" s="712">
        <f>A!V1261</f>
        <v>8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>
        <f>A!T1262</f>
        <v>25.001331338324771</v>
      </c>
      <c r="AA167" s="1065" t="str">
        <f>A!U1262</f>
        <v>05-Apr</v>
      </c>
      <c r="AB167" s="712">
        <f>A!V1262</f>
        <v>19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>
        <f>A!T1263</f>
        <v>25.001332188450796</v>
      </c>
      <c r="AA168" s="1065" t="str">
        <f>A!U1263</f>
        <v>05-Apr</v>
      </c>
      <c r="AB168" s="712">
        <f>A!V1263</f>
        <v>19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>
        <f>A!T1264</f>
        <v>15.266824001704343</v>
      </c>
      <c r="AA169" s="1065" t="str">
        <f>A!U1264</f>
        <v>20-Jul</v>
      </c>
      <c r="AB169" s="712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>
        <f>A!T1265</f>
        <v>20.002660769698238</v>
      </c>
      <c r="AA170" s="1065" t="str">
        <f>A!U1265</f>
        <v>02-Apr</v>
      </c>
      <c r="AB170" s="712">
        <f>A!V1265</f>
        <v>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>
        <f>A!T1266</f>
        <v>34.985638203745637</v>
      </c>
      <c r="AA171" s="1065" t="str">
        <f>A!U1266</f>
        <v>14-Jun</v>
      </c>
      <c r="AB171" s="712">
        <f>A!V1266</f>
        <v>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>
        <f>A!T1267</f>
        <v>25.002607316904118</v>
      </c>
      <c r="AA172" s="1065" t="str">
        <f>A!U1267</f>
        <v>05-Apr</v>
      </c>
      <c r="AB172" s="712">
        <f>A!V1267</f>
        <v>20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>
        <f>A!T1268</f>
        <v>15.003061445630408</v>
      </c>
      <c r="AA173" s="1065" t="str">
        <f>A!U1268</f>
        <v>26-Oct</v>
      </c>
      <c r="AB173" s="712">
        <f>A!V1268</f>
        <v>7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>
        <f>A!T1269</f>
        <v>35.000309971770122</v>
      </c>
      <c r="AA174" s="1066" t="str">
        <f>A!U1269</f>
        <v>14-Jul</v>
      </c>
      <c r="AB174" s="714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6" t="s">
        <v>23</v>
      </c>
      <c r="V175" s="1097"/>
      <c r="W175" s="1097"/>
      <c r="X175" s="1098"/>
      <c r="Z175" s="719"/>
      <c r="AA175" s="1065"/>
      <c r="AB175" s="712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>
        <f>A!T1280</f>
        <v>8.7240160235187183</v>
      </c>
      <c r="AA178" s="1065" t="str">
        <f>A!U1280</f>
        <v>06-Jan</v>
      </c>
      <c r="AB178" s="712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>
        <f>A!T1281</f>
        <v>8.7239390216883521</v>
      </c>
      <c r="AA179" s="1065" t="str">
        <f>A!U1281</f>
        <v>06-Jan</v>
      </c>
      <c r="AB179" s="712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>
        <f>A!T1282</f>
        <v>7.7576024492006512</v>
      </c>
      <c r="AA180" s="1065" t="str">
        <f>A!U1282</f>
        <v>06-Jan</v>
      </c>
      <c r="AB180" s="712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>
        <f>A!T1283</f>
        <v>-2.3321939950018797</v>
      </c>
      <c r="AA181" s="1065" t="str">
        <f>A!U1283</f>
        <v>06-Jan</v>
      </c>
      <c r="AB181" s="712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>
        <f>A!T1284</f>
        <v>-2.4745031500041113</v>
      </c>
      <c r="AA182" s="1065" t="str">
        <f>A!U1284</f>
        <v>06-Jan</v>
      </c>
      <c r="AB182" s="712">
        <f>A!V1284</f>
        <v>5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>
        <f>A!T1285</f>
        <v>8.7240160235187183</v>
      </c>
      <c r="AA183" s="1065" t="str">
        <f>A!U1285</f>
        <v>06-Jan</v>
      </c>
      <c r="AB183" s="712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>
        <f>A!T1286</f>
        <v>8.7241960349436756</v>
      </c>
      <c r="AA184" s="1065" t="str">
        <f>A!U1286</f>
        <v>06-Jan</v>
      </c>
      <c r="AB184" s="712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>
        <f>A!T1287</f>
        <v>8.7240160234684456</v>
      </c>
      <c r="AA185" s="1065" t="str">
        <f>A!U1287</f>
        <v>06-Jan</v>
      </c>
      <c r="AB185" s="712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>
        <f>A!T1288</f>
        <v>8.7240160235187183</v>
      </c>
      <c r="AA186" s="1065" t="str">
        <f>A!U1288</f>
        <v>06-Jan</v>
      </c>
      <c r="AB186" s="712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>
        <f>A!T1289</f>
        <v>8.7240160235187183</v>
      </c>
      <c r="AA187" s="1065" t="str">
        <f>A!U1289</f>
        <v>06-Jan</v>
      </c>
      <c r="AB187" s="712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>
        <f>A!T1290</f>
        <v>8.7240160234684456</v>
      </c>
      <c r="AA188" s="1065" t="str">
        <f>A!U1290</f>
        <v>06-Jan</v>
      </c>
      <c r="AB188" s="712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>
        <f>A!T1291</f>
        <v>8.7240160234684456</v>
      </c>
      <c r="AA189" s="1065" t="str">
        <f>A!U1291</f>
        <v>06-Jan</v>
      </c>
      <c r="AB189" s="712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>
        <f>A!T1292</f>
        <v>8.9566086349250131</v>
      </c>
      <c r="AA190" s="1065" t="str">
        <f>A!U1292</f>
        <v>21-Dec</v>
      </c>
      <c r="AB190" s="712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>
        <f>A!T1293</f>
        <v>8.9566086381445871</v>
      </c>
      <c r="AA191" s="1065" t="str">
        <f>A!U1293</f>
        <v>21-Dec</v>
      </c>
      <c r="AB191" s="712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>
        <f>A!T1294</f>
        <v>8.8322686714648242</v>
      </c>
      <c r="AA192" s="1065" t="str">
        <f>A!U1294</f>
        <v>21-Dec</v>
      </c>
      <c r="AB192" s="712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>
        <f>A!T1295</f>
        <v>8.9024784150775123</v>
      </c>
      <c r="AA193" s="1065" t="str">
        <f>A!U1295</f>
        <v>21-Dec</v>
      </c>
      <c r="AB193" s="712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>
        <f>A!T1296</f>
        <v>9.0357074677325748</v>
      </c>
      <c r="AA194" s="1065" t="str">
        <f>A!U1296</f>
        <v>21-Dec</v>
      </c>
      <c r="AB194" s="712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>
        <f>A!T1297</f>
        <v>8.9513067813268634</v>
      </c>
      <c r="AA195" s="1065" t="str">
        <f>A!U1297</f>
        <v>21-Dec</v>
      </c>
      <c r="AB195" s="712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>
        <f>A!T1298</f>
        <v>8.8311215790059308</v>
      </c>
      <c r="AA196" s="1065" t="str">
        <f>A!U1298</f>
        <v>21-Dec</v>
      </c>
      <c r="AB196" s="712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>
        <f>A!T1299</f>
        <v>9.0310237150420498</v>
      </c>
      <c r="AA197" s="1066" t="str">
        <f>A!U1299</f>
        <v>21-Dec</v>
      </c>
      <c r="AB197" s="714">
        <f>A!V1299</f>
        <v>2</v>
      </c>
    </row>
    <row r="198" spans="2:28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6" t="s">
        <v>23</v>
      </c>
      <c r="V200" s="1097"/>
      <c r="W200" s="1097"/>
      <c r="X200" s="1098"/>
      <c r="Z200" s="715"/>
      <c r="AA200" s="1068"/>
      <c r="AB200" s="716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>
        <f>A!T1310</f>
        <v>1.3520866237640809E-2</v>
      </c>
      <c r="AA203" s="1065" t="str">
        <f>A!U1310</f>
        <v>16-Nov</v>
      </c>
      <c r="AB203" s="712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>
        <f>A!T1311</f>
        <v>1.5501818565085953E-2</v>
      </c>
      <c r="AA204" s="1065" t="str">
        <f>A!U1311</f>
        <v>01-Oct</v>
      </c>
      <c r="AB204" s="712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>
        <f>A!T1312</f>
        <v>1.7702467399851082E-2</v>
      </c>
      <c r="AA205" s="1065" t="str">
        <f>A!U1312</f>
        <v>01-Oct</v>
      </c>
      <c r="AB205" s="712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>
        <f>A!T1313</f>
        <v>1.7823454426317012E-2</v>
      </c>
      <c r="AA206" s="1065" t="str">
        <f>A!U1313</f>
        <v>10-Jul</v>
      </c>
      <c r="AB206" s="712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>
        <f>A!T1314</f>
        <v>1.8887785324858408E-2</v>
      </c>
      <c r="AA207" s="1065" t="str">
        <f>A!U1314</f>
        <v>10-Jul</v>
      </c>
      <c r="AB207" s="712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>
        <f>A!T1315</f>
        <v>1.6945411096147237E-2</v>
      </c>
      <c r="AA208" s="1065" t="str">
        <f>A!U1315</f>
        <v>02-Oct</v>
      </c>
      <c r="AB208" s="712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>
        <f>A!T1316</f>
        <v>1.3520830942945641E-2</v>
      </c>
      <c r="AA209" s="1065" t="str">
        <f>A!U1316</f>
        <v>16-Nov</v>
      </c>
      <c r="AB209" s="712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>
        <f>A!T1317</f>
        <v>1.606520898780775E-2</v>
      </c>
      <c r="AA210" s="1065" t="str">
        <f>A!U1317</f>
        <v>02-Apr</v>
      </c>
      <c r="AB210" s="712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>
        <f>A!T1318</f>
        <v>1.3520866237640809E-2</v>
      </c>
      <c r="AA211" s="1065" t="str">
        <f>A!U1318</f>
        <v>16-Nov</v>
      </c>
      <c r="AB211" s="712">
        <f>A!V1318</f>
        <v>17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>
        <f>A!T1319</f>
        <v>1.3520866237640809E-2</v>
      </c>
      <c r="AA212" s="1065" t="str">
        <f>A!U1319</f>
        <v>16-Nov</v>
      </c>
      <c r="AB212" s="712">
        <f>A!V1319</f>
        <v>17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>
        <f>A!T1320</f>
        <v>1.6065208987978377E-2</v>
      </c>
      <c r="AA213" s="1065" t="str">
        <f>A!U1320</f>
        <v>02-Apr</v>
      </c>
      <c r="AB213" s="712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>
        <f>A!T1321</f>
        <v>1.3520866236568691E-2</v>
      </c>
      <c r="AA214" s="1065" t="str">
        <f>A!U1321</f>
        <v>16-Nov</v>
      </c>
      <c r="AB214" s="712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>
        <f>A!T1322</f>
        <v>1.13797463480063E-2</v>
      </c>
      <c r="AA215" s="1065" t="str">
        <f>A!U1322</f>
        <v>20-Jul</v>
      </c>
      <c r="AB215" s="712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>
        <f>A!T1323</f>
        <v>1.1389731481684498E-2</v>
      </c>
      <c r="AA216" s="1065" t="str">
        <f>A!U1323</f>
        <v>20-Jul</v>
      </c>
      <c r="AB216" s="712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>
        <f>A!T1324</f>
        <v>7.1039698131051595E-3</v>
      </c>
      <c r="AA217" s="1065" t="str">
        <f>A!U1324</f>
        <v>20-Jul</v>
      </c>
      <c r="AB217" s="712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>
        <f>A!T1325</f>
        <v>8.9745219252133721E-3</v>
      </c>
      <c r="AA218" s="1065" t="str">
        <f>A!U1325</f>
        <v>20-Jul</v>
      </c>
      <c r="AB218" s="712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>
        <f>A!T1326</f>
        <v>1.7848469652552143E-2</v>
      </c>
      <c r="AA219" s="1065" t="str">
        <f>A!U1326</f>
        <v>20-Jul</v>
      </c>
      <c r="AB219" s="712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>
        <f>A!T1327</f>
        <v>2.8697004143878858E-3</v>
      </c>
      <c r="AA220" s="1065" t="str">
        <f>A!U1327</f>
        <v>01-Jan</v>
      </c>
      <c r="AB220" s="712">
        <f>A!V1327</f>
        <v>0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>
        <f>A!T1328</f>
        <v>2.8697004143880362E-3</v>
      </c>
      <c r="AA221" s="1065" t="str">
        <f>A!U1328</f>
        <v>01-Jan</v>
      </c>
      <c r="AB221" s="712">
        <f>A!V1328</f>
        <v>0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>
        <f>A!T1329</f>
        <v>2.8697004143874846E-3</v>
      </c>
      <c r="AA222" s="1066" t="str">
        <f>A!U1329</f>
        <v>29-Dec</v>
      </c>
      <c r="AB222" s="714">
        <f>A!V1329</f>
        <v>8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6" t="s">
        <v>23</v>
      </c>
      <c r="V223" s="1097"/>
      <c r="W223" s="1097"/>
      <c r="X223" s="1098"/>
      <c r="Z223" s="721"/>
      <c r="AA223" s="1065"/>
      <c r="AB223" s="712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>
        <f>A!T1340</f>
        <v>1.9291882085774371E-3</v>
      </c>
      <c r="AA226" s="1065" t="str">
        <f>A!U1340</f>
        <v>11-Jan</v>
      </c>
      <c r="AB226" s="712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>
        <f>A!T1341</f>
        <v>1.9434670750044759E-3</v>
      </c>
      <c r="AA227" s="1065" t="str">
        <f>A!U1341</f>
        <v>05-Jan</v>
      </c>
      <c r="AB227" s="712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>
        <f>A!T1342</f>
        <v>1.9351077783801684E-3</v>
      </c>
      <c r="AA228" s="1065" t="str">
        <f>A!U1342</f>
        <v>11-Jan</v>
      </c>
      <c r="AB228" s="712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>
        <f>A!T1343</f>
        <v>1.8456085505684536E-3</v>
      </c>
      <c r="AA229" s="1065" t="str">
        <f>A!U1343</f>
        <v>11-Jan</v>
      </c>
      <c r="AB229" s="712">
        <f>A!V1343</f>
        <v>2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>
        <f>A!T1344</f>
        <v>1.8455738976325855E-3</v>
      </c>
      <c r="AA230" s="1065" t="str">
        <f>A!U1344</f>
        <v>11-Jan</v>
      </c>
      <c r="AB230" s="712">
        <f>A!V1344</f>
        <v>2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>
        <f>A!T1345</f>
        <v>1.9291882085774371E-3</v>
      </c>
      <c r="AA231" s="1065" t="str">
        <f>A!U1345</f>
        <v>11-Jan</v>
      </c>
      <c r="AB231" s="712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>
        <f>A!T1346</f>
        <v>1.9291881862173274E-3</v>
      </c>
      <c r="AA232" s="1065" t="str">
        <f>A!U1346</f>
        <v>11-Jan</v>
      </c>
      <c r="AB232" s="712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>
        <f>A!T1347</f>
        <v>1.9291881727274921E-3</v>
      </c>
      <c r="AA233" s="1065" t="str">
        <f>A!U1347</f>
        <v>11-Jan</v>
      </c>
      <c r="AB233" s="712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>
        <f>A!T1348</f>
        <v>1.9291882085774371E-3</v>
      </c>
      <c r="AA234" s="1065" t="str">
        <f>A!U1348</f>
        <v>11-Jan</v>
      </c>
      <c r="AB234" s="712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>
        <f>A!T1349</f>
        <v>1.9291882085774371E-3</v>
      </c>
      <c r="AA235" s="1065" t="str">
        <f>A!U1349</f>
        <v>11-Jan</v>
      </c>
      <c r="AB235" s="712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>
        <f>A!T1350</f>
        <v>1.9291881727274921E-3</v>
      </c>
      <c r="AA236" s="1065" t="str">
        <f>A!U1350</f>
        <v>11-Jan</v>
      </c>
      <c r="AB236" s="712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>
        <f>A!T1351</f>
        <v>1.9291881718064823E-3</v>
      </c>
      <c r="AA237" s="1065" t="str">
        <f>A!U1351</f>
        <v>11-Jan</v>
      </c>
      <c r="AB237" s="712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>
        <f>A!T1352</f>
        <v>7.0189493132874429E-3</v>
      </c>
      <c r="AA238" s="1065" t="str">
        <f>A!U1352</f>
        <v>20-Dec</v>
      </c>
      <c r="AB238" s="712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>
        <f>A!T1353</f>
        <v>7.0189493132874429E-3</v>
      </c>
      <c r="AA239" s="1065" t="str">
        <f>A!U1353</f>
        <v>20-Dec</v>
      </c>
      <c r="AB239" s="712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>
        <f>A!T1354</f>
        <v>6.256190201000475E-3</v>
      </c>
      <c r="AA240" s="1065" t="str">
        <f>A!U1354</f>
        <v>10-Nov</v>
      </c>
      <c r="AB240" s="712">
        <f>A!V1354</f>
        <v>7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>
        <f>A!T1355</f>
        <v>6.9924050082213795E-3</v>
      </c>
      <c r="AA241" s="1065" t="str">
        <f>A!U1355</f>
        <v>20-Dec</v>
      </c>
      <c r="AB241" s="712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>
        <f>A!T1356</f>
        <v>7.057896472955778E-3</v>
      </c>
      <c r="AA242" s="1065" t="str">
        <f>A!U1356</f>
        <v>20-Dec</v>
      </c>
      <c r="AB242" s="712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>
        <f>A!T1357</f>
        <v>2.8697004143857082E-3</v>
      </c>
      <c r="AA243" s="1065" t="str">
        <f>A!U1357</f>
        <v>01-Apr</v>
      </c>
      <c r="AB243" s="712">
        <f>A!V1357</f>
        <v>4</v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>
        <f>A!T1358</f>
        <v>2.8697004143857971E-3</v>
      </c>
      <c r="AA244" s="1065" t="str">
        <f>A!U1358</f>
        <v>01-Apr</v>
      </c>
      <c r="AB244" s="712">
        <f>A!V1358</f>
        <v>9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>
        <f>A!T1359</f>
        <v>2.8697004143857867E-3</v>
      </c>
      <c r="AA245" s="1066" t="str">
        <f>A!U1359</f>
        <v>01-Apr</v>
      </c>
      <c r="AB245" s="714">
        <f>A!V1359</f>
        <v>4</v>
      </c>
    </row>
    <row r="246" spans="2:28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6" t="s">
        <v>23</v>
      </c>
      <c r="V248" s="1097"/>
      <c r="W248" s="1097"/>
      <c r="X248" s="1098"/>
      <c r="Z248" s="715"/>
      <c r="AA248" s="1068"/>
      <c r="AB248" s="716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>
        <f>A!T1370</f>
        <v>67.777998970008611</v>
      </c>
      <c r="AA251" s="1065" t="str">
        <f>A!U1370</f>
        <v>16-Nov</v>
      </c>
      <c r="AB251" s="712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>
        <f>A!T1371</f>
        <v>77.925821170738928</v>
      </c>
      <c r="AA252" s="1065" t="str">
        <f>A!U1371</f>
        <v>02-Oct</v>
      </c>
      <c r="AB252" s="712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>
        <f>A!T1372</f>
        <v>82.714142754404918</v>
      </c>
      <c r="AA253" s="1065" t="str">
        <f>A!U1372</f>
        <v>18-Sep</v>
      </c>
      <c r="AB253" s="712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>
        <f>A!T1373</f>
        <v>90.071406133343572</v>
      </c>
      <c r="AA254" s="1065" t="str">
        <f>A!U1373</f>
        <v>27-Nov</v>
      </c>
      <c r="AB254" s="712">
        <f>A!V1373</f>
        <v>10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>
        <f>A!T1374</f>
        <v>90.717753955282674</v>
      </c>
      <c r="AA255" s="1065" t="str">
        <f>A!U1374</f>
        <v>27-Nov</v>
      </c>
      <c r="AB255" s="712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>
        <f>A!T1375</f>
        <v>67.777998970008625</v>
      </c>
      <c r="AA256" s="1065" t="str">
        <f>A!U1375</f>
        <v>16-Nov</v>
      </c>
      <c r="AB256" s="712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>
        <f>A!T1376</f>
        <v>67.777825806430911</v>
      </c>
      <c r="AA257" s="1065" t="str">
        <f>A!U1376</f>
        <v>16-Nov</v>
      </c>
      <c r="AB257" s="712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>
        <f>A!T1377</f>
        <v>89.750654644435599</v>
      </c>
      <c r="AA258" s="1065" t="str">
        <f>A!U1377</f>
        <v>02-Apr</v>
      </c>
      <c r="AB258" s="712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>
        <f>A!T1378</f>
        <v>67.777998970008611</v>
      </c>
      <c r="AA259" s="1065" t="str">
        <f>A!U1378</f>
        <v>16-Nov</v>
      </c>
      <c r="AB259" s="712">
        <f>A!V1378</f>
        <v>17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>
        <f>A!T1379</f>
        <v>67.777998970008611</v>
      </c>
      <c r="AA260" s="1065" t="str">
        <f>A!U1379</f>
        <v>16-Nov</v>
      </c>
      <c r="AB260" s="712">
        <f>A!V1379</f>
        <v>17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>
        <f>A!T1380</f>
        <v>89.750940352762001</v>
      </c>
      <c r="AA261" s="1065" t="str">
        <f>A!U1380</f>
        <v>02-Apr</v>
      </c>
      <c r="AB261" s="712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>
        <f>A!T1381</f>
        <v>72.197531377754373</v>
      </c>
      <c r="AA262" s="1065" t="str">
        <f>A!U1381</f>
        <v>21-Apr</v>
      </c>
      <c r="AB262" s="712">
        <f>A!V1381</f>
        <v>5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>
        <f>A!T1382</f>
        <v>100</v>
      </c>
      <c r="AA263" s="1065" t="str">
        <f>A!U1382</f>
        <v>03-Dec</v>
      </c>
      <c r="AB263" s="712">
        <f>A!V1382</f>
        <v>1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>
        <f>A!T1383</f>
        <v>100</v>
      </c>
      <c r="AA264" s="1065" t="str">
        <f>A!U1383</f>
        <v>03-Dec</v>
      </c>
      <c r="AB264" s="712">
        <f>A!V1383</f>
        <v>1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>
        <f>A!T1384</f>
        <v>89.986748247902057</v>
      </c>
      <c r="AA265" s="1065" t="str">
        <f>A!U1384</f>
        <v>20-Dec</v>
      </c>
      <c r="AB265" s="712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>
        <f>A!T1385</f>
        <v>100</v>
      </c>
      <c r="AA266" s="1065" t="str">
        <f>A!U1385</f>
        <v>18-Dec</v>
      </c>
      <c r="AB266" s="712">
        <f>A!V1385</f>
        <v>8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>
        <f>A!T1386</f>
        <v>100</v>
      </c>
      <c r="AA267" s="1065" t="str">
        <f>A!U1386</f>
        <v>14-Nov</v>
      </c>
      <c r="AB267" s="712">
        <f>A!V1386</f>
        <v>6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>
        <f>A!T1387</f>
        <v>41.15856313554788</v>
      </c>
      <c r="AA268" s="1065" t="str">
        <f>A!U1387</f>
        <v>20-Dec</v>
      </c>
      <c r="AB268" s="712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>
        <f>A!T1388</f>
        <v>41.50364532949451</v>
      </c>
      <c r="AA269" s="1065" t="str">
        <f>A!U1388</f>
        <v>20-Dec</v>
      </c>
      <c r="AB269" s="712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>
        <f>A!T1389</f>
        <v>40.932197055102186</v>
      </c>
      <c r="AA270" s="1066" t="str">
        <f>A!U1389</f>
        <v>20-Dec</v>
      </c>
      <c r="AB270" s="714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6" t="s">
        <v>23</v>
      </c>
      <c r="V271" s="1097"/>
      <c r="W271" s="1097"/>
      <c r="X271" s="1098"/>
      <c r="Z271" s="719"/>
      <c r="AA271" s="1065"/>
      <c r="AB271" s="712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>
        <f>A!T1400</f>
        <v>14.3876667941897</v>
      </c>
      <c r="AA274" s="1065" t="str">
        <f>A!U1400</f>
        <v>06-Nov</v>
      </c>
      <c r="AB274" s="712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>
        <f>A!T1401</f>
        <v>18.116183232344987</v>
      </c>
      <c r="AA275" s="1065" t="str">
        <f>A!U1401</f>
        <v>11-Jan</v>
      </c>
      <c r="AB275" s="712">
        <f>A!V1401</f>
        <v>3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>
        <f>A!T1402</f>
        <v>14.796923163654553</v>
      </c>
      <c r="AA276" s="1065" t="str">
        <f>A!U1402</f>
        <v>06-Nov</v>
      </c>
      <c r="AB276" s="712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>
        <f>A!T1403</f>
        <v>16.53735632968635</v>
      </c>
      <c r="AA277" s="1065" t="str">
        <f>A!U1403</f>
        <v>06-Nov</v>
      </c>
      <c r="AB277" s="712">
        <f>A!V1403</f>
        <v>15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>
        <f>A!T1404</f>
        <v>16.448409919863394</v>
      </c>
      <c r="AA278" s="1065" t="str">
        <f>A!U1404</f>
        <v>06-Nov</v>
      </c>
      <c r="AB278" s="712">
        <f>A!V1404</f>
        <v>15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>
        <f>A!T1405</f>
        <v>13.229741613018074</v>
      </c>
      <c r="AA279" s="1065" t="str">
        <f>A!U1405</f>
        <v>13-Oct</v>
      </c>
      <c r="AB279" s="712">
        <f>A!V1405</f>
        <v>7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>
        <f>A!T1406</f>
        <v>14.387609209652739</v>
      </c>
      <c r="AA280" s="1065" t="str">
        <f>A!U1406</f>
        <v>06-Nov</v>
      </c>
      <c r="AB280" s="712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>
        <f>A!T1407</f>
        <v>16.32809707457384</v>
      </c>
      <c r="AA281" s="1065" t="str">
        <f>A!U1407</f>
        <v>06-Nov</v>
      </c>
      <c r="AB281" s="712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>
        <f>A!T1408</f>
        <v>14.3876667941897</v>
      </c>
      <c r="AA282" s="1065" t="str">
        <f>A!U1408</f>
        <v>06-Nov</v>
      </c>
      <c r="AB282" s="712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>
        <f>A!T1409</f>
        <v>14.3876667941897</v>
      </c>
      <c r="AA283" s="1065" t="str">
        <f>A!U1409</f>
        <v>06-Nov</v>
      </c>
      <c r="AB283" s="712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>
        <f>A!T1410</f>
        <v>16.328097074089001</v>
      </c>
      <c r="AA284" s="1065" t="str">
        <f>A!U1410</f>
        <v>06-Nov</v>
      </c>
      <c r="AB284" s="712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>
        <f>A!T1411</f>
        <v>16.328097072721135</v>
      </c>
      <c r="AA285" s="1065" t="str">
        <f>A!U1411</f>
        <v>06-Nov</v>
      </c>
      <c r="AB285" s="712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>
        <f>A!T1412</f>
        <v>52.550309912276589</v>
      </c>
      <c r="AA286" s="1065" t="str">
        <f>A!U1412</f>
        <v>07-Nov</v>
      </c>
      <c r="AB286" s="712">
        <f>A!V1412</f>
        <v>0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>
        <f>A!T1413</f>
        <v>52.548901400619769</v>
      </c>
      <c r="AA287" s="1065" t="str">
        <f>A!U1413</f>
        <v>07-Nov</v>
      </c>
      <c r="AB287" s="712">
        <f>A!V1413</f>
        <v>0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>
        <f>A!T1414</f>
        <v>59.200640560047859</v>
      </c>
      <c r="AA288" s="1065" t="str">
        <f>A!U1414</f>
        <v>28-Nov</v>
      </c>
      <c r="AB288" s="712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>
        <f>A!T1415</f>
        <v>57.139383948125214</v>
      </c>
      <c r="AA289" s="1065" t="str">
        <f>A!U1415</f>
        <v>07-Nov</v>
      </c>
      <c r="AB289" s="712">
        <f>A!V1415</f>
        <v>0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>
        <f>A!T1416</f>
        <v>45.098340753459524</v>
      </c>
      <c r="AA290" s="1065" t="str">
        <f>A!U1416</f>
        <v>07-Nov</v>
      </c>
      <c r="AB290" s="712">
        <f>A!V1416</f>
        <v>0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>
        <f>A!T1417</f>
        <v>14.534205320400186</v>
      </c>
      <c r="AA291" s="1065" t="str">
        <f>A!U1417</f>
        <v>18-Apr</v>
      </c>
      <c r="AB291" s="712">
        <f>A!V1417</f>
        <v>18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>
        <f>A!T1418</f>
        <v>27.009369856365918</v>
      </c>
      <c r="AA292" s="1065" t="str">
        <f>A!U1418</f>
        <v>28-Sep</v>
      </c>
      <c r="AB292" s="712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>
        <f>A!T1419</f>
        <v>8.1849329975645411</v>
      </c>
      <c r="AA293" s="1066" t="str">
        <f>A!U1419</f>
        <v>18-Apr</v>
      </c>
      <c r="AB293" s="714">
        <f>A!V1419</f>
        <v>17</v>
      </c>
    </row>
    <row r="294" spans="2:28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4:28" ht="12" customHeight="1">
      <c r="E315" s="115"/>
      <c r="H315" s="115"/>
      <c r="K315" s="115"/>
      <c r="M315" s="105"/>
      <c r="Z315" s="690"/>
      <c r="AA315" s="1067"/>
      <c r="AB315" s="689"/>
    </row>
    <row r="316" spans="4:28" ht="12" customHeight="1">
      <c r="E316" s="115"/>
      <c r="H316" s="115"/>
      <c r="K316" s="115"/>
      <c r="M316" s="105"/>
      <c r="Z316" s="690"/>
      <c r="AA316" s="1067"/>
      <c r="AB316" s="689"/>
    </row>
    <row r="317" spans="4:28" ht="12" customHeight="1">
      <c r="E317" s="115"/>
      <c r="H317" s="115"/>
      <c r="K317" s="115"/>
      <c r="M317" s="105"/>
      <c r="Z317" s="690"/>
      <c r="AA317" s="1067"/>
      <c r="AB317" s="689"/>
    </row>
    <row r="318" spans="4:28" ht="12" customHeight="1">
      <c r="E318" s="115"/>
      <c r="H318" s="115"/>
      <c r="K318" s="115"/>
      <c r="M318" s="105"/>
      <c r="Z318" s="690"/>
      <c r="AA318" s="1067"/>
      <c r="AB318" s="689"/>
    </row>
    <row r="319" spans="4:28" ht="12" customHeight="1">
      <c r="E319" s="115"/>
      <c r="K319" s="115"/>
      <c r="M319" s="105"/>
      <c r="Z319" s="690"/>
      <c r="AA319" s="1067"/>
      <c r="AB319" s="689"/>
    </row>
    <row r="320" spans="4:28" ht="12" customHeight="1">
      <c r="E320" s="115"/>
      <c r="K320" s="115"/>
      <c r="M320" s="105"/>
      <c r="Z320" s="690"/>
      <c r="AA320" s="1067"/>
      <c r="AB320" s="689"/>
    </row>
    <row r="321" spans="5:28" ht="12" customHeight="1">
      <c r="E321" s="115"/>
      <c r="K321" s="115"/>
      <c r="M321" s="105"/>
      <c r="Z321" s="690"/>
      <c r="AA321" s="1067"/>
      <c r="AB321" s="689"/>
    </row>
    <row r="322" spans="5:28" ht="12" customHeight="1">
      <c r="E322" s="115"/>
      <c r="K322" s="115"/>
      <c r="M322" s="105"/>
      <c r="Z322" s="690"/>
      <c r="AA322" s="1067"/>
      <c r="AB322" s="689"/>
    </row>
    <row r="323" spans="5:28" ht="12" customHeight="1">
      <c r="E323" s="115"/>
      <c r="K323" s="115"/>
      <c r="M323" s="105"/>
      <c r="Z323" s="690"/>
      <c r="AA323" s="1067"/>
      <c r="AB323" s="689"/>
    </row>
    <row r="324" spans="5:28" ht="12" customHeight="1">
      <c r="E324" s="115"/>
      <c r="K324" s="115"/>
      <c r="M324" s="105"/>
      <c r="Z324" s="690"/>
      <c r="AA324" s="1067"/>
      <c r="AB324" s="689"/>
    </row>
    <row r="325" spans="5:28" ht="12" customHeight="1">
      <c r="E325" s="115"/>
      <c r="K325" s="115"/>
      <c r="M325" s="105"/>
      <c r="Z325" s="690"/>
      <c r="AA325" s="1067"/>
      <c r="AB325" s="689"/>
    </row>
    <row r="326" spans="5:28" ht="12" customHeight="1">
      <c r="E326" s="115"/>
      <c r="K326" s="115"/>
      <c r="M326" s="105"/>
      <c r="Z326" s="690"/>
      <c r="AA326" s="1067"/>
      <c r="AB326" s="689"/>
    </row>
    <row r="327" spans="5:28" ht="12" customHeight="1">
      <c r="E327" s="115"/>
      <c r="K327" s="115"/>
      <c r="M327" s="105"/>
      <c r="Z327" s="690"/>
      <c r="AA327" s="1067"/>
      <c r="AB327" s="689"/>
    </row>
    <row r="328" spans="5:28" ht="12" customHeight="1">
      <c r="E328" s="115"/>
      <c r="K328" s="115"/>
      <c r="Z328" s="690"/>
      <c r="AA328" s="1067"/>
      <c r="AB328" s="689"/>
    </row>
    <row r="329" spans="5:28" ht="12" customHeight="1">
      <c r="E329" s="115"/>
      <c r="K329" s="115"/>
      <c r="Z329" s="690"/>
      <c r="AA329" s="1067"/>
      <c r="AB329" s="689"/>
    </row>
    <row r="330" spans="5:28" ht="12" customHeight="1">
      <c r="E330" s="115"/>
      <c r="K330" s="115"/>
      <c r="Z330" s="690"/>
      <c r="AA330" s="1067"/>
      <c r="AB330" s="689"/>
    </row>
    <row r="331" spans="5:28" ht="12" customHeight="1">
      <c r="K331" s="115"/>
      <c r="Z331" s="690"/>
      <c r="AA331" s="1067"/>
      <c r="AB331" s="689"/>
    </row>
    <row r="332" spans="5:28" ht="12" customHeight="1">
      <c r="K332" s="115"/>
      <c r="Z332" s="690"/>
      <c r="AA332" s="1067"/>
      <c r="AB332" s="689"/>
    </row>
    <row r="333" spans="5:28" ht="12" customHeight="1">
      <c r="K333" s="115"/>
      <c r="Z333" s="690"/>
      <c r="AA333" s="1067"/>
      <c r="AB333" s="689"/>
    </row>
    <row r="334" spans="5:28" ht="12" customHeight="1">
      <c r="K334" s="115"/>
      <c r="Z334" s="723"/>
    </row>
    <row r="335" spans="5:28" ht="12" customHeight="1">
      <c r="K335" s="115"/>
      <c r="Z335" s="723"/>
    </row>
    <row r="336" spans="5:28" ht="12" customHeight="1">
      <c r="K336" s="115"/>
      <c r="Z336" s="723"/>
    </row>
    <row r="337" spans="11:26" ht="12" customHeight="1">
      <c r="K337" s="115"/>
      <c r="Z337" s="723"/>
    </row>
    <row r="338" spans="11:26" ht="12" customHeight="1">
      <c r="K338" s="115"/>
      <c r="Z338" s="723"/>
    </row>
    <row r="339" spans="11:26" ht="12" customHeight="1">
      <c r="K339" s="115"/>
      <c r="Z339" s="723"/>
    </row>
    <row r="340" spans="11:26" ht="12" customHeight="1">
      <c r="K340" s="115"/>
      <c r="Z340" s="723"/>
    </row>
    <row r="341" spans="11:26" ht="12" customHeight="1">
      <c r="K341" s="115"/>
      <c r="Z341" s="723"/>
    </row>
    <row r="342" spans="11:26" ht="12" customHeight="1">
      <c r="K342" s="115"/>
      <c r="Z342" s="723"/>
    </row>
    <row r="343" spans="11:26" ht="12" customHeight="1">
      <c r="K343" s="115"/>
      <c r="Z343" s="723"/>
    </row>
    <row r="344" spans="11:26" ht="12" customHeight="1">
      <c r="K344" s="115"/>
      <c r="Z344" s="723"/>
    </row>
    <row r="345" spans="11:26" ht="12" customHeight="1">
      <c r="K345" s="115"/>
      <c r="Z345" s="723"/>
    </row>
    <row r="346" spans="11:26" ht="12" customHeight="1">
      <c r="K346" s="115"/>
      <c r="Z346" s="723"/>
    </row>
    <row r="347" spans="11:26" ht="12" customHeight="1">
      <c r="K347" s="115"/>
      <c r="Z347" s="723"/>
    </row>
    <row r="348" spans="11:26" ht="12" customHeight="1">
      <c r="K348" s="115"/>
      <c r="Z348" s="723"/>
    </row>
    <row r="349" spans="11:26" ht="12" customHeight="1">
      <c r="K349" s="115"/>
      <c r="Z349" s="723"/>
    </row>
    <row r="350" spans="11:26" ht="12" customHeight="1">
      <c r="K350" s="115"/>
      <c r="Z350" s="723"/>
    </row>
    <row r="351" spans="11:26" ht="12" customHeight="1">
      <c r="K351" s="115"/>
      <c r="Z351" s="723"/>
    </row>
    <row r="352" spans="11:26" ht="12" customHeight="1">
      <c r="K352" s="115"/>
      <c r="Z352" s="723"/>
    </row>
    <row r="353" spans="11:26" ht="12" customHeight="1">
      <c r="K353" s="115"/>
      <c r="Z353" s="723"/>
    </row>
    <row r="354" spans="11:26" ht="12" customHeight="1">
      <c r="K354" s="115"/>
      <c r="Z354" s="723"/>
    </row>
    <row r="355" spans="11:26" ht="12" customHeight="1">
      <c r="K355" s="115"/>
      <c r="Z355" s="723"/>
    </row>
    <row r="356" spans="11:26" ht="12" customHeight="1">
      <c r="K356" s="115"/>
      <c r="Z356" s="723"/>
    </row>
    <row r="357" spans="11:26" ht="12" customHeight="1">
      <c r="K357" s="115"/>
      <c r="Z357" s="723"/>
    </row>
    <row r="358" spans="11:26" ht="12" customHeight="1">
      <c r="K358" s="115"/>
      <c r="Z358" s="723"/>
    </row>
    <row r="359" spans="11:26" ht="12" customHeight="1">
      <c r="K359" s="115"/>
      <c r="Z359" s="723"/>
    </row>
    <row r="360" spans="11:26" ht="12" customHeight="1">
      <c r="K360" s="115"/>
      <c r="Z360" s="723"/>
    </row>
    <row r="361" spans="11:26" ht="12" customHeight="1">
      <c r="K361" s="115"/>
      <c r="Z361" s="723"/>
    </row>
    <row r="362" spans="11:26" ht="12" customHeight="1">
      <c r="K362" s="115"/>
      <c r="Z362" s="723"/>
    </row>
    <row r="363" spans="11:26" ht="12" customHeight="1">
      <c r="K363" s="115"/>
      <c r="Z363" s="723"/>
    </row>
    <row r="364" spans="11:26" ht="12" customHeight="1">
      <c r="K364" s="115"/>
      <c r="Z364" s="723"/>
    </row>
    <row r="365" spans="11:26" ht="12" customHeight="1">
      <c r="K365" s="115"/>
      <c r="Z365" s="723"/>
    </row>
    <row r="366" spans="11:26" ht="12" customHeight="1">
      <c r="K366" s="115"/>
      <c r="Z366" s="723"/>
    </row>
    <row r="367" spans="11:26" ht="12" customHeight="1">
      <c r="K367" s="115"/>
      <c r="Z367" s="723"/>
    </row>
    <row r="368" spans="11:26" ht="12" customHeight="1">
      <c r="K368" s="115"/>
      <c r="Z368" s="723"/>
    </row>
    <row r="369" spans="11:26" ht="12" customHeight="1">
      <c r="K369" s="115"/>
      <c r="Z369" s="723"/>
    </row>
    <row r="370" spans="11:26" ht="12" customHeight="1">
      <c r="K370" s="115"/>
      <c r="Z370" s="723"/>
    </row>
    <row r="371" spans="11:26" ht="12" customHeight="1">
      <c r="K371" s="115"/>
      <c r="Z371" s="723"/>
    </row>
    <row r="372" spans="11:26" ht="12" customHeight="1">
      <c r="K372" s="115"/>
      <c r="Z372" s="723"/>
    </row>
    <row r="373" spans="11:26" ht="12" customHeight="1">
      <c r="K373" s="115"/>
      <c r="Z373" s="723"/>
    </row>
    <row r="374" spans="11:26" ht="12" customHeight="1">
      <c r="K374" s="115"/>
      <c r="Z374" s="723"/>
    </row>
    <row r="375" spans="11:26" ht="12" customHeight="1">
      <c r="K375" s="115"/>
      <c r="Z375" s="723"/>
    </row>
    <row r="376" spans="11:26" ht="12" customHeight="1">
      <c r="K376" s="115"/>
      <c r="Z376" s="723"/>
    </row>
    <row r="377" spans="11:26" ht="12" customHeight="1">
      <c r="K377" s="115"/>
      <c r="Z377" s="723"/>
    </row>
    <row r="378" spans="11:26" ht="12" customHeight="1">
      <c r="K378" s="115"/>
      <c r="Z378" s="723"/>
    </row>
    <row r="379" spans="11:26" ht="12" customHeight="1">
      <c r="K379" s="115"/>
      <c r="Z379" s="723"/>
    </row>
    <row r="380" spans="11:26" ht="12" customHeight="1">
      <c r="K380" s="115"/>
      <c r="Z380" s="723"/>
    </row>
    <row r="381" spans="11:26" ht="12" customHeight="1">
      <c r="K381" s="115"/>
      <c r="Z381" s="723"/>
    </row>
    <row r="382" spans="11:26" ht="12" customHeight="1">
      <c r="K382" s="115"/>
      <c r="Z382" s="723"/>
    </row>
    <row r="383" spans="11:26" ht="12" customHeight="1">
      <c r="K383" s="115"/>
      <c r="Z383" s="723"/>
    </row>
    <row r="384" spans="11:26" ht="12" customHeight="1">
      <c r="K384" s="115"/>
      <c r="Z384" s="723"/>
    </row>
    <row r="385" spans="11:26" ht="12" customHeight="1">
      <c r="K385" s="115"/>
      <c r="Z385" s="723"/>
    </row>
    <row r="386" spans="11:26" ht="12" customHeight="1">
      <c r="K386" s="115"/>
      <c r="Z386" s="723"/>
    </row>
    <row r="387" spans="11:26" ht="12" customHeight="1">
      <c r="Z387" s="723"/>
    </row>
    <row r="388" spans="11:26" ht="12" customHeight="1">
      <c r="Z388" s="723"/>
    </row>
    <row r="389" spans="11:26" ht="12" customHeight="1">
      <c r="Z389" s="723"/>
    </row>
    <row r="390" spans="11:26" ht="12" customHeight="1">
      <c r="Z390" s="723"/>
    </row>
    <row r="391" spans="11:26" ht="12" customHeight="1">
      <c r="Z391" s="723"/>
    </row>
    <row r="392" spans="11:26" ht="12" customHeight="1">
      <c r="Z392" s="723"/>
    </row>
    <row r="393" spans="11:26" ht="12" customHeight="1">
      <c r="Z393" s="723"/>
    </row>
    <row r="394" spans="11:26" ht="12" customHeight="1">
      <c r="Z394" s="723"/>
    </row>
    <row r="395" spans="11:26" ht="12" customHeight="1">
      <c r="Z395" s="723"/>
    </row>
    <row r="396" spans="11:26" ht="12" customHeight="1">
      <c r="Z396" s="723"/>
    </row>
    <row r="397" spans="11:26" ht="12" customHeight="1">
      <c r="Z397" s="723"/>
    </row>
    <row r="398" spans="11:26" ht="12" customHeight="1">
      <c r="Z398" s="723"/>
    </row>
    <row r="399" spans="11:26" ht="12" customHeight="1">
      <c r="Z399" s="723"/>
    </row>
    <row r="400" spans="11:26" ht="12" customHeight="1">
      <c r="Z400" s="723"/>
    </row>
    <row r="401" spans="26:26" ht="12" customHeight="1">
      <c r="Z401" s="723"/>
    </row>
    <row r="402" spans="26:26" ht="12" customHeight="1">
      <c r="Z402" s="723"/>
    </row>
    <row r="403" spans="26:26" ht="12" customHeight="1">
      <c r="Z403" s="723"/>
    </row>
    <row r="404" spans="26:26" ht="12" customHeight="1">
      <c r="Z404" s="723"/>
    </row>
    <row r="405" spans="26:26" ht="12" customHeight="1">
      <c r="Z405" s="723"/>
    </row>
    <row r="406" spans="26:26" ht="12" customHeight="1">
      <c r="Z406" s="723"/>
    </row>
    <row r="407" spans="26:26" ht="12" customHeight="1">
      <c r="Z407" s="723"/>
    </row>
    <row r="408" spans="26:26" ht="12" customHeight="1">
      <c r="Z408" s="723"/>
    </row>
    <row r="409" spans="26:26" ht="12" customHeight="1">
      <c r="Z409" s="723"/>
    </row>
    <row r="410" spans="26:26" ht="12" customHeight="1">
      <c r="Z410" s="723"/>
    </row>
    <row r="411" spans="26:26" ht="12" customHeight="1">
      <c r="Z411" s="723"/>
    </row>
    <row r="412" spans="26:26" ht="12" customHeight="1">
      <c r="Z412" s="723"/>
    </row>
    <row r="413" spans="26:26" ht="12" customHeight="1">
      <c r="Z413" s="723"/>
    </row>
    <row r="414" spans="26:26" ht="12" customHeight="1">
      <c r="Z414" s="723"/>
    </row>
    <row r="415" spans="26:26" ht="12" customHeight="1">
      <c r="Z415" s="723"/>
    </row>
    <row r="416" spans="26:26" ht="12" customHeight="1">
      <c r="Z416" s="723"/>
    </row>
    <row r="417" spans="26:26" ht="12" customHeight="1">
      <c r="Z417" s="723"/>
    </row>
    <row r="418" spans="26:26" ht="12" customHeight="1">
      <c r="Z418" s="723"/>
    </row>
    <row r="419" spans="26:26" ht="12" customHeight="1">
      <c r="Z419" s="723"/>
    </row>
    <row r="420" spans="26:26" ht="12" customHeight="1">
      <c r="Z420" s="723"/>
    </row>
    <row r="421" spans="26:26" ht="12" customHeight="1">
      <c r="Z421" s="723"/>
    </row>
    <row r="422" spans="26:26" ht="12" customHeight="1">
      <c r="Z422" s="723"/>
    </row>
    <row r="423" spans="26:26" ht="12" customHeight="1">
      <c r="Z423" s="723"/>
    </row>
    <row r="424" spans="26:26" ht="12" customHeight="1">
      <c r="Z424" s="723"/>
    </row>
    <row r="425" spans="26:26" ht="12" customHeight="1">
      <c r="Z425" s="723"/>
    </row>
    <row r="426" spans="26:26" ht="12" customHeight="1">
      <c r="Z426" s="723"/>
    </row>
    <row r="427" spans="26:26" ht="12" customHeight="1">
      <c r="Z427" s="723"/>
    </row>
    <row r="428" spans="26:26" ht="12" customHeight="1">
      <c r="Z428" s="723"/>
    </row>
    <row r="429" spans="26:26" ht="12" customHeight="1">
      <c r="Z429" s="723"/>
    </row>
    <row r="430" spans="26:26" ht="12" customHeight="1">
      <c r="Z430" s="723"/>
    </row>
    <row r="431" spans="26:26" ht="12" customHeight="1">
      <c r="Z431" s="723"/>
    </row>
    <row r="432" spans="26:26" ht="12" customHeight="1">
      <c r="Z432" s="723"/>
    </row>
    <row r="433" spans="26:26" ht="12" customHeight="1">
      <c r="Z433" s="723"/>
    </row>
    <row r="434" spans="26:26" ht="12" customHeight="1">
      <c r="Z434" s="723"/>
    </row>
    <row r="435" spans="26:26" ht="12" customHeight="1">
      <c r="Z435" s="723"/>
    </row>
    <row r="436" spans="26:26" ht="12" customHeight="1">
      <c r="Z436" s="723"/>
    </row>
    <row r="437" spans="26:26" ht="12" customHeight="1">
      <c r="Z437" s="723"/>
    </row>
    <row r="438" spans="26:26" ht="12" customHeight="1">
      <c r="Z438" s="723"/>
    </row>
    <row r="439" spans="26:26" ht="12" customHeight="1">
      <c r="Z439" s="723"/>
    </row>
    <row r="440" spans="26:26" ht="12" customHeight="1">
      <c r="Z440" s="723"/>
    </row>
    <row r="441" spans="26:26" ht="12" customHeight="1">
      <c r="Z441" s="723"/>
    </row>
    <row r="442" spans="26:26" ht="12" customHeight="1">
      <c r="Z442" s="723"/>
    </row>
    <row r="443" spans="26:26" ht="12" customHeight="1">
      <c r="Z443" s="723"/>
    </row>
    <row r="444" spans="26:26">
      <c r="Z444" s="723"/>
    </row>
    <row r="445" spans="26:26">
      <c r="Z445" s="723"/>
    </row>
    <row r="446" spans="26:26">
      <c r="Z446" s="723"/>
    </row>
    <row r="447" spans="26:26">
      <c r="Z447" s="723"/>
    </row>
    <row r="448" spans="26:26">
      <c r="Z448" s="723"/>
    </row>
    <row r="449" spans="26:26">
      <c r="Z449" s="723"/>
    </row>
    <row r="450" spans="26:26">
      <c r="Z450" s="723"/>
    </row>
    <row r="451" spans="26:26">
      <c r="Z451" s="723"/>
    </row>
    <row r="452" spans="26:26">
      <c r="Z452" s="723"/>
    </row>
    <row r="453" spans="26:26">
      <c r="Z453" s="723"/>
    </row>
    <row r="454" spans="26:26">
      <c r="Z454" s="723"/>
    </row>
    <row r="455" spans="26:26">
      <c r="Z455" s="723"/>
    </row>
    <row r="456" spans="26:26">
      <c r="Z456" s="723"/>
    </row>
    <row r="457" spans="26:26">
      <c r="Z457" s="723"/>
    </row>
    <row r="458" spans="26:26">
      <c r="Z458" s="723"/>
    </row>
    <row r="459" spans="26:26">
      <c r="Z459" s="723"/>
    </row>
    <row r="460" spans="26:26">
      <c r="Z460" s="723"/>
    </row>
    <row r="461" spans="26:26">
      <c r="Z461" s="723"/>
    </row>
    <row r="462" spans="26:26">
      <c r="Z462" s="723"/>
    </row>
    <row r="463" spans="26:26">
      <c r="Z463" s="723"/>
    </row>
    <row r="464" spans="26:26">
      <c r="Z464" s="723"/>
    </row>
    <row r="465" spans="26:26">
      <c r="Z465" s="723"/>
    </row>
    <row r="466" spans="26:26">
      <c r="Z466" s="723"/>
    </row>
    <row r="467" spans="26:26">
      <c r="Z467" s="723"/>
    </row>
    <row r="468" spans="26:26">
      <c r="Z468" s="723"/>
    </row>
    <row r="469" spans="26:26">
      <c r="Z469" s="723"/>
    </row>
    <row r="470" spans="26:26">
      <c r="Z470" s="723"/>
    </row>
    <row r="471" spans="26:26">
      <c r="Z471" s="723"/>
    </row>
    <row r="472" spans="26:26">
      <c r="Z472" s="723"/>
    </row>
    <row r="473" spans="26:26">
      <c r="Z473" s="723"/>
    </row>
    <row r="474" spans="26:26">
      <c r="Z474" s="723"/>
    </row>
    <row r="475" spans="26:26">
      <c r="Z475" s="723"/>
    </row>
    <row r="476" spans="26:26">
      <c r="Z476" s="723"/>
    </row>
    <row r="477" spans="26:26">
      <c r="Z477" s="723"/>
    </row>
    <row r="478" spans="26:26">
      <c r="Z478" s="723"/>
    </row>
    <row r="479" spans="26:26">
      <c r="Z479" s="723"/>
    </row>
    <row r="480" spans="26:26">
      <c r="Z480" s="723"/>
    </row>
    <row r="481" spans="26:26">
      <c r="Z481" s="723"/>
    </row>
    <row r="482" spans="26:26">
      <c r="Z482" s="723"/>
    </row>
    <row r="483" spans="26:26">
      <c r="Z483" s="723"/>
    </row>
    <row r="484" spans="26:26">
      <c r="Z484" s="723"/>
    </row>
    <row r="485" spans="26:26">
      <c r="Z485" s="723"/>
    </row>
    <row r="486" spans="26:26">
      <c r="Z486" s="723"/>
    </row>
    <row r="487" spans="26:26">
      <c r="Z487" s="723"/>
    </row>
    <row r="488" spans="26:26">
      <c r="Z488" s="723"/>
    </row>
    <row r="489" spans="26:26">
      <c r="Z489" s="723"/>
    </row>
    <row r="490" spans="26:26">
      <c r="Z490" s="723"/>
    </row>
    <row r="491" spans="26:26">
      <c r="Z491" s="723"/>
    </row>
    <row r="492" spans="26:26">
      <c r="Z492" s="723"/>
    </row>
    <row r="493" spans="26:26">
      <c r="Z493" s="723"/>
    </row>
    <row r="494" spans="26:26">
      <c r="Z494" s="723"/>
    </row>
    <row r="495" spans="26:26">
      <c r="Z495" s="723"/>
    </row>
    <row r="496" spans="26:26">
      <c r="Z496" s="723"/>
    </row>
    <row r="497" spans="26:26">
      <c r="Z497" s="723"/>
    </row>
    <row r="498" spans="26:26">
      <c r="Z498" s="723"/>
    </row>
    <row r="499" spans="26:26">
      <c r="Z499" s="723"/>
    </row>
    <row r="500" spans="26:26">
      <c r="Z500" s="723"/>
    </row>
    <row r="501" spans="26:26">
      <c r="Z501" s="723"/>
    </row>
    <row r="502" spans="26:26">
      <c r="Z502" s="723"/>
    </row>
    <row r="503" spans="26:26">
      <c r="Z503" s="723"/>
    </row>
    <row r="504" spans="26:26">
      <c r="Z504" s="723"/>
    </row>
    <row r="505" spans="26:26">
      <c r="Z505" s="723"/>
    </row>
    <row r="506" spans="26:26">
      <c r="Z506" s="723"/>
    </row>
    <row r="507" spans="26:26">
      <c r="Z507" s="723"/>
    </row>
    <row r="508" spans="26:26">
      <c r="Z508" s="723"/>
    </row>
    <row r="509" spans="26:26">
      <c r="Z509" s="723"/>
    </row>
    <row r="510" spans="26:26">
      <c r="Z510" s="723"/>
    </row>
    <row r="511" spans="26:26">
      <c r="Z511" s="723"/>
    </row>
    <row r="512" spans="26:26">
      <c r="Z512" s="723"/>
    </row>
    <row r="513" spans="26:26">
      <c r="Z513" s="723"/>
    </row>
    <row r="514" spans="26:26">
      <c r="Z514" s="723"/>
    </row>
    <row r="515" spans="26:26">
      <c r="Z515" s="723"/>
    </row>
    <row r="516" spans="26:26">
      <c r="Z516" s="723"/>
    </row>
    <row r="517" spans="26:26">
      <c r="Z517" s="723"/>
    </row>
    <row r="518" spans="26:26">
      <c r="Z518" s="723"/>
    </row>
    <row r="519" spans="26:26">
      <c r="Z519" s="723"/>
    </row>
    <row r="520" spans="26:26">
      <c r="Z520" s="723"/>
    </row>
    <row r="521" spans="26:26">
      <c r="Z521" s="723"/>
    </row>
    <row r="522" spans="26:26">
      <c r="Z522" s="723"/>
    </row>
    <row r="523" spans="26:26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 enableFormatConditionsCalculation="0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25" ht="12.75" customHeight="1">
      <c r="A1" s="1089" t="str">
        <f>'Title Page'!$B$30</f>
        <v>ASHRAE Standard 140-2014, Informative Annex B16, Section B16.5.2</v>
      </c>
      <c r="B1" s="1089"/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71"/>
      <c r="O1" s="71"/>
    </row>
    <row r="2" spans="1:25" ht="12.75" customHeight="1">
      <c r="A2" s="1089" t="str">
        <f>'Title Page'!$B$32</f>
        <v>Example Results for Section 5.3 - HVAC Equipment Performance Tests CE300-CE545</v>
      </c>
      <c r="B2" s="1089"/>
      <c r="C2" s="1089"/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960"/>
      <c r="O2" s="960"/>
    </row>
    <row r="3" spans="1:25" ht="12.75" customHeight="1">
      <c r="A3" s="1089" t="str">
        <f>'Title Page'!$B$34</f>
        <v/>
      </c>
      <c r="B3" s="1089"/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960"/>
      <c r="O3" s="960"/>
    </row>
    <row r="4" spans="1:25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3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2153.1974930921547</v>
      </c>
      <c r="D192" s="198">
        <f>IF(ISBLANK(YourData!C89),"",YourData!C89)</f>
        <v>1239.9648320731494</v>
      </c>
      <c r="E192" s="199">
        <f>IF(ISBLANK(YourData!D89),"",YourData!D89)</f>
        <v>7602.3325139883082</v>
      </c>
      <c r="F192" s="338">
        <f>IF(ISBLANK(YourData!E89),"",YourData!E89)</f>
        <v>5807.2505911441212</v>
      </c>
      <c r="G192" s="200">
        <f>IF(ISBLANK(YourData!F89),"",YourData!F89)</f>
        <v>1795.0819228441862</v>
      </c>
      <c r="H192" s="202">
        <f>IF(ISBLANK(YourData!G89),"",YourData!G89)</f>
        <v>9.2570841528790467E-3</v>
      </c>
      <c r="I192" s="203">
        <f>IF(ISBLANK(YourData!H89),"",YourData!H89)</f>
        <v>2.1036658557314101</v>
      </c>
      <c r="J192" s="205">
        <f>IF(ISBLANK(YourData!I89),"",YourData!I89)</f>
        <v>17.987500000000001</v>
      </c>
      <c r="K192" s="205" t="str">
        <f>IF(ISBLANK(YourData!J89),"",YourData!J89)</f>
        <v>tbd</v>
      </c>
      <c r="L192" s="205" t="str">
        <f>IF(ISBLANK(YourData!K89),"",YourData!K89)</f>
        <v>tbd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2166.8981750680218</v>
      </c>
      <c r="D193" s="198">
        <f>IF(ISBLANK(YourData!C90),"",YourData!C90)</f>
        <v>1239.9648320731494</v>
      </c>
      <c r="E193" s="201">
        <f>IF(ISBLANK(YourData!D90),"",YourData!D90)</f>
        <v>7627.7649280128517</v>
      </c>
      <c r="F193" s="198">
        <f>IF(ISBLANK(YourData!E90),"",YourData!E90)</f>
        <v>5849.7053703629099</v>
      </c>
      <c r="G193" s="149">
        <f>IF(ISBLANK(YourData!F90),"",YourData!F90)</f>
        <v>1778.0595576499411</v>
      </c>
      <c r="H193" s="202">
        <f>IF(ISBLANK(YourData!G90),"",YourData!G90)</f>
        <v>9.2203521655446208E-3</v>
      </c>
      <c r="I193" s="204">
        <f>IF(ISBLANK(YourData!H90),"",YourData!H90)</f>
        <v>2.0523835516470448</v>
      </c>
      <c r="J193" s="205">
        <f>IF(ISBLANK(YourData!I90),"",YourData!I90)</f>
        <v>18.112500000000001</v>
      </c>
      <c r="K193" s="205" t="str">
        <f>IF(ISBLANK(YourData!J90),"",YourData!J90)</f>
        <v>tbd</v>
      </c>
      <c r="L193" s="205" t="str">
        <f>IF(ISBLANK(YourData!K90),"",YourData!K90)</f>
        <v>tbd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2147.8016522554162</v>
      </c>
      <c r="D194" s="198">
        <f>IF(ISBLANK(YourData!C91),"",YourData!C91)</f>
        <v>1239.9648320731494</v>
      </c>
      <c r="E194" s="201">
        <f>IF(ISBLANK(YourData!D91),"",YourData!D91)</f>
        <v>7579.2121880224968</v>
      </c>
      <c r="F194" s="198">
        <f>IF(ISBLANK(YourData!E91),"",YourData!E91)</f>
        <v>5806.0059657960892</v>
      </c>
      <c r="G194" s="149">
        <f>IF(ISBLANK(YourData!F91),"",YourData!F91)</f>
        <v>1773.206222226408</v>
      </c>
      <c r="H194" s="202">
        <f>IF(ISBLANK(YourData!G91),"",YourData!G91)</f>
        <v>9.2269175740431197E-3</v>
      </c>
      <c r="I194" s="204">
        <f>IF(ISBLANK(YourData!H91),"",YourData!H91)</f>
        <v>2.091347031979641</v>
      </c>
      <c r="J194" s="205">
        <f>IF(ISBLANK(YourData!I91),"",YourData!I91)</f>
        <v>17.987500000000001</v>
      </c>
      <c r="K194" s="205" t="str">
        <f>IF(ISBLANK(YourData!J91),"",YourData!J91)</f>
        <v>tbd</v>
      </c>
      <c r="L194" s="205" t="str">
        <f>IF(ISBLANK(YourData!K91),"",YourData!K91)</f>
        <v>tbd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2109.6896867038581</v>
      </c>
      <c r="D195" s="198">
        <f>IF(ISBLANK(YourData!C92),"",YourData!C92)</f>
        <v>1239.9648320731494</v>
      </c>
      <c r="E195" s="201">
        <f>IF(ISBLANK(YourData!D92),"",YourData!D92)</f>
        <v>7463.5694043259282</v>
      </c>
      <c r="F195" s="198">
        <f>IF(ISBLANK(YourData!E92),"",YourData!E92)</f>
        <v>5740.2969423232034</v>
      </c>
      <c r="G195" s="149">
        <f>IF(ISBLANK(YourData!F92),"",YourData!F92)</f>
        <v>1723.2724620027241</v>
      </c>
      <c r="H195" s="202">
        <f>IF(ISBLANK(YourData!G92),"",YourData!G92)</f>
        <v>9.170145126812709E-3</v>
      </c>
      <c r="I195" s="204">
        <f>IF(ISBLANK(YourData!H92),"",YourData!H92)</f>
        <v>2.1224838550070628</v>
      </c>
      <c r="J195" s="205">
        <f>IF(ISBLANK(YourData!I92),"",YourData!I92)</f>
        <v>17.8</v>
      </c>
      <c r="K195" s="205" t="str">
        <f>IF(ISBLANK(YourData!J92),"",YourData!J92)</f>
        <v>tbd</v>
      </c>
      <c r="L195" s="205" t="str">
        <f>IF(ISBLANK(YourData!K92),"",YourData!K92)</f>
        <v>tbd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2031.5053817816447</v>
      </c>
      <c r="D196" s="198">
        <f>IF(ISBLANK(YourData!C93),"",YourData!C93)</f>
        <v>1239.9648320731494</v>
      </c>
      <c r="E196" s="201">
        <f>IF(ISBLANK(YourData!D93),"",YourData!D93)</f>
        <v>7218.5964429741716</v>
      </c>
      <c r="F196" s="198">
        <f>IF(ISBLANK(YourData!E93),"",YourData!E93)</f>
        <v>5611.1240013571114</v>
      </c>
      <c r="G196" s="149">
        <f>IF(ISBLANK(YourData!F93),"",YourData!F93)</f>
        <v>1607.4724416170604</v>
      </c>
      <c r="H196" s="202">
        <f>IF(ISBLANK(YourData!G93),"",YourData!G93)</f>
        <v>9.0482354892863319E-3</v>
      </c>
      <c r="I196" s="204">
        <f>IF(ISBLANK(YourData!H93),"",YourData!H93)</f>
        <v>2.2682071792019056</v>
      </c>
      <c r="J196" s="205">
        <f>IF(ISBLANK(YourData!I93),"",YourData!I93)</f>
        <v>17.425000000000001</v>
      </c>
      <c r="K196" s="205" t="str">
        <f>IF(ISBLANK(YourData!J93),"",YourData!J93)</f>
        <v>tbd</v>
      </c>
      <c r="L196" s="205" t="str">
        <f>IF(ISBLANK(YourData!K93),"",YourData!K93)</f>
        <v>tbd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2181.598882712598</v>
      </c>
      <c r="D197" s="198">
        <f>IF(ISBLANK(YourData!C94),"",YourData!C94)</f>
        <v>1239.9648320731494</v>
      </c>
      <c r="E197" s="201">
        <f>IF(ISBLANK(YourData!D94),"",YourData!D94)</f>
        <v>7563.0647675631189</v>
      </c>
      <c r="F197" s="198">
        <f>IF(ISBLANK(YourData!E94),"",YourData!E94)</f>
        <v>6012.0553229076231</v>
      </c>
      <c r="G197" s="149">
        <f>IF(ISBLANK(YourData!F94),"",YourData!F94)</f>
        <v>1551.0094446554963</v>
      </c>
      <c r="H197" s="202">
        <f>IF(ISBLANK(YourData!G94),"",YourData!G94)</f>
        <v>8.9019493166082302E-3</v>
      </c>
      <c r="I197" s="204">
        <f>IF(ISBLANK(YourData!H94),"",YourData!H94)</f>
        <v>2.0631182130211703</v>
      </c>
      <c r="J197" s="205">
        <f>IF(ISBLANK(YourData!I94),"",YourData!I94)</f>
        <v>18.574999999999996</v>
      </c>
      <c r="K197" s="205" t="str">
        <f>IF(ISBLANK(YourData!J94),"",YourData!J94)</f>
        <v>tbd</v>
      </c>
      <c r="L197" s="205" t="str">
        <f>IF(ISBLANK(YourData!K94),"",YourData!K94)</f>
        <v>tbd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2926.9048581068446</v>
      </c>
      <c r="D198" s="198">
        <f>IF(ISBLANK(YourData!C95),"",YourData!C95)</f>
        <v>1239.9648320731494</v>
      </c>
      <c r="E198" s="201">
        <f>IF(ISBLANK(YourData!D95),"",YourData!D95)</f>
        <v>9393.2682884501555</v>
      </c>
      <c r="F198" s="198">
        <f>IF(ISBLANK(YourData!E95),"",YourData!E95)</f>
        <v>7527.9994335477204</v>
      </c>
      <c r="G198" s="149">
        <f>IF(ISBLANK(YourData!F95),"",YourData!F95)</f>
        <v>1865.2688549024347</v>
      </c>
      <c r="H198" s="202">
        <f>IF(ISBLANK(YourData!G95),"",YourData!G95)</f>
        <v>9.1708153823053754E-3</v>
      </c>
      <c r="I198" s="204">
        <f>IF(ISBLANK(YourData!H95),"",YourData!H95)</f>
        <v>1.4589632969641888</v>
      </c>
      <c r="J198" s="205">
        <f>IF(ISBLANK(YourData!I95),"",YourData!I95)</f>
        <v>22.9</v>
      </c>
      <c r="K198" s="205" t="str">
        <f>IF(ISBLANK(YourData!J95),"",YourData!J95)</f>
        <v>tbd</v>
      </c>
      <c r="L198" s="205" t="str">
        <f>IF(ISBLANK(YourData!K95),"",YourData!K95)</f>
        <v>tbd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3571.7853543805631</v>
      </c>
      <c r="D199" s="198">
        <f>IF(ISBLANK(YourData!C96),"",YourData!C96)</f>
        <v>1239.9648320731494</v>
      </c>
      <c r="E199" s="201">
        <f>IF(ISBLANK(YourData!D96),"",YourData!D96)</f>
        <v>10820.944327532779</v>
      </c>
      <c r="F199" s="198">
        <f>IF(ISBLANK(YourData!E96),"",YourData!E96)</f>
        <v>8751.4776705248751</v>
      </c>
      <c r="G199" s="149">
        <f>IF(ISBLANK(YourData!F96),"",YourData!F96)</f>
        <v>2069.4666570079034</v>
      </c>
      <c r="H199" s="202">
        <f>IF(ISBLANK(YourData!G96),"",YourData!G96)</f>
        <v>9.4820123151319186E-3</v>
      </c>
      <c r="I199" s="204">
        <f>IF(ISBLANK(YourData!H96),"",YourData!H96)</f>
        <v>1.4625578010786855</v>
      </c>
      <c r="J199" s="205">
        <f>IF(ISBLANK(YourData!I96),"",YourData!I96)</f>
        <v>26.375000000000004</v>
      </c>
      <c r="K199" s="205" t="str">
        <f>IF(ISBLANK(YourData!J96),"",YourData!J96)</f>
        <v>tbd</v>
      </c>
      <c r="L199" s="205" t="str">
        <f>IF(ISBLANK(YourData!K96),"",YourData!K96)</f>
        <v>tbd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4771.7192117545865</v>
      </c>
      <c r="D200" s="198">
        <f>IF(ISBLANK(YourData!C97),"",YourData!C97)</f>
        <v>1239.9648320731494</v>
      </c>
      <c r="E200" s="201">
        <f>IF(ISBLANK(YourData!D97),"",YourData!D97)</f>
        <v>14281.142396826372</v>
      </c>
      <c r="F200" s="198">
        <f>IF(ISBLANK(YourData!E97),"",YourData!E97)</f>
        <v>11758.470189949308</v>
      </c>
      <c r="G200" s="149">
        <f>IF(ISBLANK(YourData!F97),"",YourData!F97)</f>
        <v>2522.6722068770632</v>
      </c>
      <c r="H200" s="202">
        <f>IF(ISBLANK(YourData!G97),"",YourData!G97)</f>
        <v>9.6210827941317009E-3</v>
      </c>
      <c r="I200" s="204">
        <f>IF(ISBLANK(YourData!H97),"",YourData!H97)</f>
        <v>1.683791952377089</v>
      </c>
      <c r="J200" s="205">
        <f>IF(ISBLANK(YourData!I97),"",YourData!I97)</f>
        <v>28.262499999999996</v>
      </c>
      <c r="K200" s="205" t="str">
        <f>IF(ISBLANK(YourData!J97),"",YourData!J97)</f>
        <v>tbd</v>
      </c>
      <c r="L200" s="205" t="str">
        <f>IF(ISBLANK(YourData!K97),"",YourData!K97)</f>
        <v>tbd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5029.2896113763509</v>
      </c>
      <c r="D201" s="198">
        <f>IF(ISBLANK(YourData!C98),"",YourData!C98)</f>
        <v>1239.9648320731494</v>
      </c>
      <c r="E201" s="201">
        <f>IF(ISBLANK(YourData!D98),"",YourData!D98)</f>
        <v>15005.310486365437</v>
      </c>
      <c r="F201" s="198">
        <f>IF(ISBLANK(YourData!E98),"",YourData!E98)</f>
        <v>11985.553870144005</v>
      </c>
      <c r="G201" s="149">
        <f>IF(ISBLANK(YourData!F98),"",YourData!F98)</f>
        <v>3019.7566162214325</v>
      </c>
      <c r="H201" s="202">
        <f>IF(ISBLANK(YourData!G98),"",YourData!G98)</f>
        <v>9.9776968727039173E-3</v>
      </c>
      <c r="I201" s="204">
        <f>IF(ISBLANK(YourData!H98),"",YourData!H98)</f>
        <v>1.6298519269439691</v>
      </c>
      <c r="J201" s="205">
        <f>IF(ISBLANK(YourData!I98),"",YourData!I98)</f>
        <v>28.9</v>
      </c>
      <c r="K201" s="205" t="str">
        <f>IF(ISBLANK(YourData!J98),"",YourData!J98)</f>
        <v>tbd</v>
      </c>
      <c r="L201" s="205" t="str">
        <f>IF(ISBLANK(YourData!K98),"",YourData!K98)</f>
        <v>tbd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5485.5019499344899</v>
      </c>
      <c r="D202" s="198">
        <f>IF(ISBLANK(YourData!C99),"",YourData!C99)</f>
        <v>1239.9648320731494</v>
      </c>
      <c r="E202" s="201">
        <f>IF(ISBLANK(YourData!D99),"",YourData!D99)</f>
        <v>16128.557835233223</v>
      </c>
      <c r="F202" s="198">
        <f>IF(ISBLANK(YourData!E99),"",YourData!E99)</f>
        <v>12474.143132957011</v>
      </c>
      <c r="G202" s="149">
        <f>IF(ISBLANK(YourData!F99),"",YourData!F99)</f>
        <v>3654.4147022762113</v>
      </c>
      <c r="H202" s="202">
        <f>IF(ISBLANK(YourData!G99),"",YourData!G99)</f>
        <v>1.0392127552172916E-2</v>
      </c>
      <c r="I202" s="204">
        <f>IF(ISBLANK(YourData!H99),"",YourData!H99)</f>
        <v>1.4621212559588401</v>
      </c>
      <c r="J202" s="205">
        <f>IF(ISBLANK(YourData!I99),"",YourData!I99)</f>
        <v>30.274999999999999</v>
      </c>
      <c r="K202" s="205" t="str">
        <f>IF(ISBLANK(YourData!J99),"",YourData!J99)</f>
        <v>tbd</v>
      </c>
      <c r="L202" s="205" t="str">
        <f>IF(ISBLANK(YourData!K99),"",YourData!K99)</f>
        <v>tbd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5708.6427985642003</v>
      </c>
      <c r="D203" s="198">
        <f>IF(ISBLANK(YourData!C100),"",YourData!C100)</f>
        <v>1239.9648320731494</v>
      </c>
      <c r="E203" s="201">
        <f>IF(ISBLANK(YourData!D100),"",YourData!D100)</f>
        <v>16742.828178606414</v>
      </c>
      <c r="F203" s="198">
        <f>IF(ISBLANK(YourData!E100),"",YourData!E100)</f>
        <v>12655.550622841072</v>
      </c>
      <c r="G203" s="149">
        <f>IF(ISBLANK(YourData!F100),"",YourData!F100)</f>
        <v>4087.2775557653426</v>
      </c>
      <c r="H203" s="202">
        <f>IF(ISBLANK(YourData!G100),"",YourData!G100)</f>
        <v>1.0700934294568573E-2</v>
      </c>
      <c r="I203" s="204">
        <f>IF(ISBLANK(YourData!H100),"",YourData!H100)</f>
        <v>1.5541858845059557</v>
      </c>
      <c r="J203" s="205">
        <f>IF(ISBLANK(YourData!I100),"",YourData!I100)</f>
        <v>30.787500000000001</v>
      </c>
      <c r="K203" s="205" t="str">
        <f>IF(ISBLANK(YourData!J100),"",YourData!J100)</f>
        <v>tbd</v>
      </c>
      <c r="L203" s="205" t="str">
        <f>IF(ISBLANK(YourData!K100),"",YourData!K100)</f>
        <v>tbd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7233.1381060986587</v>
      </c>
      <c r="D204" s="198">
        <f>IF(ISBLANK(YourData!C101),"",YourData!C101)</f>
        <v>1239.9648320731494</v>
      </c>
      <c r="E204" s="201">
        <f>IF(ISBLANK(YourData!D101),"",YourData!D101)</f>
        <v>21874.383964624409</v>
      </c>
      <c r="F204" s="198">
        <f>IF(ISBLANK(YourData!E101),"",YourData!E101)</f>
        <v>17378.653053159294</v>
      </c>
      <c r="G204" s="149">
        <f>IF(ISBLANK(YourData!F101),"",YourData!F101)</f>
        <v>4495.7309114651107</v>
      </c>
      <c r="H204" s="202">
        <f>IF(ISBLANK(YourData!G101),"",YourData!G101)</f>
        <v>1.0128759142752528E-2</v>
      </c>
      <c r="I204" s="204">
        <f>IF(ISBLANK(YourData!H101),"",YourData!H101)</f>
        <v>2.0196534364788996</v>
      </c>
      <c r="J204" s="205">
        <f>IF(ISBLANK(YourData!I101),"",YourData!I101)</f>
        <v>30.912500000000001</v>
      </c>
      <c r="K204" s="205" t="str">
        <f>IF(ISBLANK(YourData!J101),"",YourData!J101)</f>
        <v>tbd</v>
      </c>
      <c r="L204" s="205" t="str">
        <f>IF(ISBLANK(YourData!K101),"",YourData!K101)</f>
        <v>tbd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7086.0674340476471</v>
      </c>
      <c r="D205" s="198">
        <f>IF(ISBLANK(YourData!C102),"",YourData!C102)</f>
        <v>1239.9648320731494</v>
      </c>
      <c r="E205" s="201">
        <f>IF(ISBLANK(YourData!D102),"",YourData!D102)</f>
        <v>20933.877551652131</v>
      </c>
      <c r="F205" s="198">
        <f>IF(ISBLANK(YourData!E102),"",YourData!E102)</f>
        <v>17574.86256431225</v>
      </c>
      <c r="G205" s="149">
        <f>IF(ISBLANK(YourData!F102),"",YourData!F102)</f>
        <v>3359.0149873398786</v>
      </c>
      <c r="H205" s="202">
        <f>IF(ISBLANK(YourData!G102),"",YourData!G102)</f>
        <v>9.6941587174002083E-3</v>
      </c>
      <c r="I205" s="204">
        <f>IF(ISBLANK(YourData!H102),"",YourData!H102)</f>
        <v>1.9067132109271845</v>
      </c>
      <c r="J205" s="205">
        <f>IF(ISBLANK(YourData!I102),"",YourData!I102)</f>
        <v>31.475000000000001</v>
      </c>
      <c r="K205" s="205" t="str">
        <f>IF(ISBLANK(YourData!J102),"",YourData!J102)</f>
        <v>tbd</v>
      </c>
      <c r="L205" s="205" t="str">
        <f>IF(ISBLANK(YourData!K102),"",YourData!K102)</f>
        <v>tbd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8690.0984856683717</v>
      </c>
      <c r="D206" s="198">
        <f>IF(ISBLANK(YourData!C103),"",YourData!C103)</f>
        <v>1239.9648320731494</v>
      </c>
      <c r="E206" s="201">
        <f>IF(ISBLANK(YourData!D103),"",YourData!D103)</f>
        <v>26433.516830975779</v>
      </c>
      <c r="F206" s="198">
        <f>IF(ISBLANK(YourData!E103),"",YourData!E103)</f>
        <v>22454.792551172584</v>
      </c>
      <c r="G206" s="149">
        <f>IF(ISBLANK(YourData!F103),"",YourData!F103)</f>
        <v>3978.7242798031957</v>
      </c>
      <c r="H206" s="202">
        <f>IF(ISBLANK(YourData!G103),"",YourData!G103)</f>
        <v>9.5211799232267184E-3</v>
      </c>
      <c r="I206" s="204">
        <f>IF(ISBLANK(YourData!H103),"",YourData!H103)</f>
        <v>2.0688532031699718</v>
      </c>
      <c r="J206" s="205">
        <f>IF(ISBLANK(YourData!I103),"",YourData!I103)</f>
        <v>32.012500000000003</v>
      </c>
      <c r="K206" s="205" t="str">
        <f>IF(ISBLANK(YourData!J103),"",YourData!J103)</f>
        <v>tbd</v>
      </c>
      <c r="L206" s="205" t="str">
        <f>IF(ISBLANK(YourData!K103),"",YourData!K103)</f>
        <v>tbd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8843.0109036850317</v>
      </c>
      <c r="D207" s="198">
        <f>IF(ISBLANK(YourData!C104),"",YourData!C104)</f>
        <v>1239.9648320731494</v>
      </c>
      <c r="E207" s="201">
        <f>IF(ISBLANK(YourData!D104),"",YourData!D104)</f>
        <v>26944.175707835377</v>
      </c>
      <c r="F207" s="198">
        <f>IF(ISBLANK(YourData!E104),"",YourData!E104)</f>
        <v>22528.065067960873</v>
      </c>
      <c r="G207" s="149">
        <f>IF(ISBLANK(YourData!F104),"",YourData!F104)</f>
        <v>4416.110639874506</v>
      </c>
      <c r="H207" s="202">
        <f>IF(ISBLANK(YourData!G104),"",YourData!G104)</f>
        <v>9.6239996786964752E-3</v>
      </c>
      <c r="I207" s="204">
        <f>IF(ISBLANK(YourData!H104),"",YourData!H104)</f>
        <v>1.9601083752610269</v>
      </c>
      <c r="J207" s="205">
        <f>IF(ISBLANK(YourData!I104),"",YourData!I104)</f>
        <v>32.200000000000003</v>
      </c>
      <c r="K207" s="205" t="str">
        <f>IF(ISBLANK(YourData!J104),"",YourData!J104)</f>
        <v>tbd</v>
      </c>
      <c r="L207" s="205" t="str">
        <f>IF(ISBLANK(YourData!K104),"",YourData!K104)</f>
        <v>tbd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5791.2606503976976</v>
      </c>
      <c r="D208" s="198">
        <f>IF(ISBLANK(YourData!C105),"",YourData!C105)</f>
        <v>1239.9648320731494</v>
      </c>
      <c r="E208" s="201">
        <f>IF(ISBLANK(YourData!D105),"",YourData!D105)</f>
        <v>16526.601780973317</v>
      </c>
      <c r="F208" s="198">
        <f>IF(ISBLANK(YourData!E105),"",YourData!E105)</f>
        <v>13047.392756716177</v>
      </c>
      <c r="G208" s="149">
        <f>IF(ISBLANK(YourData!F105),"",YourData!F105)</f>
        <v>3479.2090242571421</v>
      </c>
      <c r="H208" s="202">
        <f>IF(ISBLANK(YourData!G105),"",YourData!G105)</f>
        <v>1.0361614287457587E-2</v>
      </c>
      <c r="I208" s="204">
        <f>IF(ISBLANK(YourData!H105),"",YourData!H105)</f>
        <v>1.2892800638219797</v>
      </c>
      <c r="J208" s="205">
        <f>IF(ISBLANK(YourData!I105),"",YourData!I105)</f>
        <v>31.887500000000003</v>
      </c>
      <c r="K208" s="205" t="str">
        <f>IF(ISBLANK(YourData!J105),"",YourData!J105)</f>
        <v>tbd</v>
      </c>
      <c r="L208" s="205" t="str">
        <f>IF(ISBLANK(YourData!K105),"",YourData!K105)</f>
        <v>tbd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5952.8977457733863</v>
      </c>
      <c r="D209" s="198">
        <f>IF(ISBLANK(YourData!C106),"",YourData!C106)</f>
        <v>1239.9648320731494</v>
      </c>
      <c r="E209" s="201">
        <f>IF(ISBLANK(YourData!D106),"",YourData!D106)</f>
        <v>17406.531327582157</v>
      </c>
      <c r="F209" s="198">
        <f>IF(ISBLANK(YourData!E106),"",YourData!E106)</f>
        <v>12851.897020327926</v>
      </c>
      <c r="G209" s="149">
        <f>IF(ISBLANK(YourData!F106),"",YourData!F106)</f>
        <v>4554.6343072542331</v>
      </c>
      <c r="H209" s="202">
        <f>IF(ISBLANK(YourData!G106),"",YourData!G106)</f>
        <v>1.0924676746329126E-2</v>
      </c>
      <c r="I209" s="204">
        <f>IF(ISBLANK(YourData!H106),"",YourData!H106)</f>
        <v>1.3983959934454386</v>
      </c>
      <c r="J209" s="205">
        <f>IF(ISBLANK(YourData!I106),"",YourData!I106)</f>
        <v>31.325000000000003</v>
      </c>
      <c r="K209" s="205" t="str">
        <f>IF(ISBLANK(YourData!J106),"",YourData!J106)</f>
        <v>tbd</v>
      </c>
      <c r="L209" s="205" t="str">
        <f>IF(ISBLANK(YourData!K106),"",YourData!K106)</f>
        <v>tbd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5617.9680591131009</v>
      </c>
      <c r="D210" s="198">
        <f>IF(ISBLANK(YourData!C107),"",YourData!C107)</f>
        <v>1239.9648320731494</v>
      </c>
      <c r="E210" s="201">
        <f>IF(ISBLANK(YourData!D107),"",YourData!D107)</f>
        <v>17083.110759462295</v>
      </c>
      <c r="F210" s="198">
        <f>IF(ISBLANK(YourData!E107),"",YourData!E107)</f>
        <v>12152.104847572622</v>
      </c>
      <c r="G210" s="149">
        <f>IF(ISBLANK(YourData!F107),"",YourData!F107)</f>
        <v>4931.0059118896734</v>
      </c>
      <c r="H210" s="202">
        <f>IF(ISBLANK(YourData!G107),"",YourData!G107)</f>
        <v>1.107499633196703E-2</v>
      </c>
      <c r="I210" s="204">
        <f>IF(ISBLANK(YourData!H107),"",YourData!H107)</f>
        <v>1.6000229013631544</v>
      </c>
      <c r="J210" s="205">
        <f>IF(ISBLANK(YourData!I107),"",YourData!I107)</f>
        <v>29.35</v>
      </c>
      <c r="K210" s="205" t="str">
        <f>IF(ISBLANK(YourData!J107),"",YourData!J107)</f>
        <v>tbd</v>
      </c>
      <c r="L210" s="205" t="str">
        <f>IF(ISBLANK(YourData!K107),"",YourData!K107)</f>
        <v>tbd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5316.1877161284046</v>
      </c>
      <c r="D211" s="198">
        <f>IF(ISBLANK(YourData!C108),"",YourData!C108)</f>
        <v>1239.9648320731494</v>
      </c>
      <c r="E211" s="201">
        <f>IF(ISBLANK(YourData!D108),"",YourData!D108)</f>
        <v>16743.757409290411</v>
      </c>
      <c r="F211" s="198">
        <f>IF(ISBLANK(YourData!E108),"",YourData!E108)</f>
        <v>11537.736074179897</v>
      </c>
      <c r="G211" s="149">
        <f>IF(ISBLANK(YourData!F108),"",YourData!F108)</f>
        <v>5206.0213351105158</v>
      </c>
      <c r="H211" s="202">
        <f>IF(ISBLANK(YourData!G108),"",YourData!G108)</f>
        <v>1.1126557130449757E-2</v>
      </c>
      <c r="I211" s="204">
        <f>IF(ISBLANK(YourData!H108),"",YourData!H108)</f>
        <v>1.5743090913363429</v>
      </c>
      <c r="J211" s="205">
        <f>IF(ISBLANK(YourData!I108),"",YourData!I108)</f>
        <v>27.612500000000001</v>
      </c>
      <c r="K211" s="205" t="str">
        <f>IF(ISBLANK(YourData!J108),"",YourData!J108)</f>
        <v>tbd</v>
      </c>
      <c r="L211" s="205" t="str">
        <f>IF(ISBLANK(YourData!K108),"",YourData!K108)</f>
        <v>tbd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4369.7605277193097</v>
      </c>
      <c r="D212" s="198">
        <f>IF(ISBLANK(YourData!C109),"",YourData!C109)</f>
        <v>1239.9648320731494</v>
      </c>
      <c r="E212" s="201">
        <f>IF(ISBLANK(YourData!D109),"",YourData!D109)</f>
        <v>13612.208947262734</v>
      </c>
      <c r="F212" s="198">
        <f>IF(ISBLANK(YourData!E109),"",YourData!E109)</f>
        <v>9050.1018289498916</v>
      </c>
      <c r="G212" s="149">
        <f>IF(ISBLANK(YourData!F109),"",YourData!F109)</f>
        <v>4562.1071183128442</v>
      </c>
      <c r="H212" s="202">
        <f>IF(ISBLANK(YourData!G109),"",YourData!G109)</f>
        <v>1.1354851838694908E-2</v>
      </c>
      <c r="I212" s="204">
        <f>IF(ISBLANK(YourData!H109),"",YourData!H109)</f>
        <v>1.2177798988286754</v>
      </c>
      <c r="J212" s="205">
        <f>IF(ISBLANK(YourData!I109),"",YourData!I109)</f>
        <v>27.2</v>
      </c>
      <c r="K212" s="205" t="str">
        <f>IF(ISBLANK(YourData!J109),"",YourData!J109)</f>
        <v>tbd</v>
      </c>
      <c r="L212" s="205" t="str">
        <f>IF(ISBLANK(YourData!K109),"",YourData!K109)</f>
        <v>tbd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4324.0227474500107</v>
      </c>
      <c r="D213" s="198">
        <f>IF(ISBLANK(YourData!C110),"",YourData!C110)</f>
        <v>1239.9648320731494</v>
      </c>
      <c r="E213" s="201">
        <f>IF(ISBLANK(YourData!D110),"",YourData!D110)</f>
        <v>13562.107727168252</v>
      </c>
      <c r="F213" s="198">
        <f>IF(ISBLANK(YourData!E110),"",YourData!E110)</f>
        <v>8939.9600729644699</v>
      </c>
      <c r="G213" s="149">
        <f>IF(ISBLANK(YourData!F110),"",YourData!F110)</f>
        <v>4622.1476542037808</v>
      </c>
      <c r="H213" s="202">
        <f>IF(ISBLANK(YourData!G110),"",YourData!G110)</f>
        <v>1.1403685345879941E-2</v>
      </c>
      <c r="I213" s="204">
        <f>IF(ISBLANK(YourData!H110),"",YourData!H110)</f>
        <v>1.255978497926618</v>
      </c>
      <c r="J213" s="205">
        <f>IF(ISBLANK(YourData!I110),"",YourData!I110)</f>
        <v>26.887499999999999</v>
      </c>
      <c r="K213" s="205" t="str">
        <f>IF(ISBLANK(YourData!J110),"",YourData!J110)</f>
        <v>tbd</v>
      </c>
      <c r="L213" s="205" t="str">
        <f>IF(ISBLANK(YourData!K110),"",YourData!K110)</f>
        <v>tbd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4216.2057752180208</v>
      </c>
      <c r="D214" s="198">
        <f>IF(ISBLANK(YourData!C111),"",YourData!C111)</f>
        <v>1239.9648320731494</v>
      </c>
      <c r="E214" s="201">
        <f>IF(ISBLANK(YourData!D111),"",YourData!D111)</f>
        <v>13365.778675997582</v>
      </c>
      <c r="F214" s="198">
        <f>IF(ISBLANK(YourData!E111),"",YourData!E111)</f>
        <v>8741.1668936169426</v>
      </c>
      <c r="G214" s="149">
        <f>IF(ISBLANK(YourData!F111),"",YourData!F111)</f>
        <v>4624.6117823806399</v>
      </c>
      <c r="H214" s="202">
        <f>IF(ISBLANK(YourData!G111),"",YourData!G111)</f>
        <v>1.1420493577569951E-2</v>
      </c>
      <c r="I214" s="204">
        <f>IF(ISBLANK(YourData!H111),"",YourData!H111)</f>
        <v>1.2820551407898706</v>
      </c>
      <c r="J214" s="205">
        <f>IF(ISBLANK(YourData!I111),"",YourData!I111)</f>
        <v>26.325000000000003</v>
      </c>
      <c r="K214" s="205" t="str">
        <f>IF(ISBLANK(YourData!J111),"",YourData!J111)</f>
        <v>tbd</v>
      </c>
      <c r="L214" s="205" t="str">
        <f>IF(ISBLANK(YourData!K111),"",YourData!K111)</f>
        <v>tbd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4194.4797360433977</v>
      </c>
      <c r="D215" s="150">
        <f>IF(ISBLANK(YourData!C112),"",YourData!C112)</f>
        <v>1239.9648320731494</v>
      </c>
      <c r="E215" s="213">
        <f>IF(ISBLANK(YourData!D112),"",YourData!D112)</f>
        <v>13371.366736035701</v>
      </c>
      <c r="F215" s="150">
        <f>IF(ISBLANK(YourData!E112),"",YourData!E112)</f>
        <v>8661.4948753171484</v>
      </c>
      <c r="G215" s="152">
        <f>IF(ISBLANK(YourData!F112),"",YourData!F112)</f>
        <v>4709.8718607185529</v>
      </c>
      <c r="H215" s="145">
        <f>IF(ISBLANK(YourData!G112),"",YourData!G112)</f>
        <v>1.1476604621397836E-2</v>
      </c>
      <c r="I215" s="214">
        <f>IF(ISBLANK(YourData!H112),"",YourData!H112)</f>
        <v>1.2623377202944284</v>
      </c>
      <c r="J215" s="140">
        <f>IF(ISBLANK(YourData!I112),"",YourData!I112)</f>
        <v>26.1</v>
      </c>
      <c r="K215" s="140" t="str">
        <f>IF(ISBLANK(YourData!J112),"",YourData!J112)</f>
        <v>tbd</v>
      </c>
      <c r="L215" s="141" t="str">
        <f>IF(ISBLANK(YourData!K112),"",YourData!K112)</f>
        <v>tbd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 enableFormatConditionsCalculation="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26" ht="12.75" customHeight="1">
      <c r="B1" s="1089" t="str">
        <f>'Title Page'!$B$30</f>
        <v>ASHRAE Standard 140-2014, Informative Annex B16, Section B16.5.2</v>
      </c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1089"/>
      <c r="O1" s="1089"/>
    </row>
    <row r="2" spans="2:26" ht="12.75" customHeight="1">
      <c r="B2" s="1089" t="str">
        <f>'Title Page'!$B$32</f>
        <v>Example Results for Section 5.3 - HVAC Equipment Performance Tests CE300-CE545</v>
      </c>
      <c r="C2" s="1089"/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</row>
    <row r="3" spans="2:26" ht="12.75" customHeight="1">
      <c r="B3" s="1089" t="str">
        <f>'Title Page'!$B$34</f>
        <v/>
      </c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</row>
    <row r="4" spans="2:26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3" t="s">
        <v>600</v>
      </c>
    </row>
    <row r="6" spans="2:26" ht="8.25" customHeight="1"/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6" t="s">
        <v>23</v>
      </c>
      <c r="K8" s="1097"/>
      <c r="L8" s="1097"/>
      <c r="M8" s="1098"/>
      <c r="N8" s="31"/>
      <c r="O8" s="693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>
        <f>A!H1460</f>
        <v>4395.3560213411183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>
        <f>A!H1461</f>
        <v>4327.370688390678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>
        <f>A!H1462</f>
        <v>3616.5156997049853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>
        <f>A!H1463</f>
        <v>-710.85498868569266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>
        <f>A!H1464</f>
        <v>3775.666423705683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>
        <f>A!H1465</f>
        <v>-159.15072400069766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>
        <f>A!H1466</f>
        <v>-3642.4419705165783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>
        <f>A!H1467</f>
        <v>19914.505465594157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>
        <f>A!H1468</f>
        <v>-4265.6380565147374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>
        <f>A!H1469</f>
        <v>0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>
        <f>A!H1470</f>
        <v>0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>
        <f>A!H1471</f>
        <v>-2928.7772411465339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>
        <f>A!H1472</f>
        <v>-1765.6036875897335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>
        <f>A!H1473</f>
        <v>-11944.368640098954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>
        <f>A!H1474</f>
        <v>17760.294715503936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>
        <f>A!H1475</f>
        <v>-5027.2542444782266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>
        <f>A!H1476</f>
        <v>-4618.8540881008012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>
        <f>A!H1477</f>
        <v>-3218.6809778063725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6" t="s">
        <v>23</v>
      </c>
      <c r="K29" s="1097"/>
      <c r="L29" s="1097"/>
      <c r="M29" s="1098"/>
      <c r="O29" s="696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>
        <f>A!H1490</f>
        <v>4395.3560213394485</v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>
        <f>A!H1491</f>
        <v>4327.3706883889718</v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>
        <f>A!H1492</f>
        <v>3616.5156997042213</v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>
        <f>A!H1493</f>
        <v>-710.85498868475042</v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>
        <f>A!H1494</f>
        <v>3775.6664237043988</v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>
        <f>A!H1495</f>
        <v>-159.15072400017743</v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>
        <f>A!H1496</f>
        <v>-3642.4419705163855</v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>
        <f>A!H1497</f>
        <v>19914.505465591363</v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>
        <f>A!H1498</f>
        <v>-4265.6380565141626</v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>
        <f>A!H1499</f>
        <v>0</v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>
        <f>A!H1500</f>
        <v>0</v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>
        <f>A!H1501</f>
        <v>-2928.7772411459919</v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>
        <f>A!H1502</f>
        <v>-1765.6036875893624</v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>
        <f>A!H1503</f>
        <v>-3711.9134428565449</v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>
        <f>A!H1504</f>
        <v>15725.207699449</v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>
        <f>A!H1505</f>
        <v>-4079.1325080049719</v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>
        <f>A!H1506</f>
        <v>-4194.1394102800987</v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>
        <f>A!H1507</f>
        <v>-2647.9537177792263</v>
      </c>
      <c r="Z49" s="12"/>
    </row>
    <row r="50" spans="2:26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6" t="s">
        <v>23</v>
      </c>
      <c r="K53" s="1097"/>
      <c r="L53" s="1097"/>
      <c r="M53" s="1098"/>
      <c r="N53" s="31"/>
      <c r="O53" s="695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>
        <f>A!H1563</f>
        <v>-8232.4551972408462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>
        <f>A!H1564</f>
        <v>2035.0870160548343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>
        <f>A!H1565</f>
        <v>-948.12173647326608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>
        <f>A!H1566</f>
        <v>-424.71467782081709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>
        <f>A!H1567</f>
        <v>-570.72726002714307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6" t="s">
        <v>23</v>
      </c>
      <c r="K74" s="1097"/>
      <c r="L74" s="1097"/>
      <c r="M74" s="1098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6" t="s">
        <v>23</v>
      </c>
      <c r="K101" s="1097"/>
      <c r="L101" s="1097"/>
      <c r="M101" s="1098"/>
      <c r="O101" s="695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>
        <f>A!H1610</f>
        <v>-100.30524419260473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>
        <f>A!H1611</f>
        <v>6521.3657770964855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>
        <f>A!H1612</f>
        <v>-2979.0175650625824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>
        <f>A!H1613</f>
        <v>-9500.383342159068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>
        <f>A!H1614</f>
        <v>-2215.2562803386973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>
        <f>A!H1615</f>
        <v>-763.76128472388518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>
        <f>A!H1616</f>
        <v>-6826.5410927962512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>
        <f>A!H1617</f>
        <v>79548.940761450154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>
        <f>A!H1618</f>
        <v>-13309.776155851068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>
        <f>A!H1619</f>
        <v>0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>
        <f>A!H1620</f>
        <v>0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>
        <f>A!H1621</f>
        <v>-8268.449351005067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>
        <f>A!H1622</f>
        <v>-5272.4720118914702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>
        <f>A!H1623</f>
        <v>-7775.8048521082019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>
        <f>A!H1624</f>
        <v>44950.372317053712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>
        <f>A!H1625</f>
        <v>-1189.8874258396318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>
        <f>A!H1626</f>
        <v>-285.87759912872571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>
        <f>A!H1627</f>
        <v>-763.09992690577201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6" t="s">
        <v>23</v>
      </c>
      <c r="K122" s="1097"/>
      <c r="L122" s="1097"/>
      <c r="M122" s="1098"/>
      <c r="N122" s="32"/>
      <c r="O122" s="694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>
        <f>A!H1640</f>
        <v>19058.882766444811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>
        <f>A!H1641</f>
        <v>12490.721491574805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>
        <f>A!H1642</f>
        <v>24510.833492094673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>
        <f>A!H1643</f>
        <v>12020.112000519868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>
        <f>A!H1644</f>
        <v>24766.020383180461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>
        <f>A!H1645</f>
        <v>-255.18689108578837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>
        <f>A!H1646</f>
        <v>-4892.4907523300717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>
        <f>A!H1647</f>
        <v>4323.0114671800329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>
        <f>A!H1648</f>
        <v>-985.71092034490721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>
        <f>A!H1649</f>
        <v>0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>
        <f>A!H1650</f>
        <v>0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>
        <f>A!H1651</f>
        <v>-1752.0747902995245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>
        <f>A!H1652</f>
        <v>-797.36869740142356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>
        <f>A!H1653</f>
        <v>-4890.0817136801852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>
        <f>A!H1654</f>
        <v>17488.845965332133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>
        <f>A!H1655</f>
        <v>2.7609156621183502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>
        <f>A!H1656</f>
        <v>-18232.364934822504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>
        <f>A!H1657</f>
        <v>3.2636451847912167E-12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6" t="s">
        <v>23</v>
      </c>
      <c r="K147" s="1097"/>
      <c r="L147" s="1097"/>
      <c r="M147" s="1098"/>
      <c r="N147" s="31"/>
      <c r="O147" s="695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>
        <f>A!H1670</f>
        <v>0.67061277724584012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>
        <f>A!H1671</f>
        <v>0.50834130887654072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>
        <f>A!H1672</f>
        <v>-0.15847160052493825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>
        <f>A!H1673</f>
        <v>-0.66681290940147897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>
        <f>A!H1674</f>
        <v>0.11012105686053775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>
        <f>A!H1675</f>
        <v>-0.268592657385476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>
        <f>A!H1676</f>
        <v>0.20168962604260332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>
        <f>A!H1677</f>
        <v>0.88731984059414137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>
        <f>A!H1678</f>
        <v>0.25529715815264287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>
        <f>A!H1679</f>
        <v>0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>
        <f>A!H1680</f>
        <v>0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>
        <f>A!H1681</f>
        <v>0.16221496220085974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>
        <f>A!H1682</f>
        <v>9.38812425542217E-2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>
        <f>A!H1683</f>
        <v>0.97232721142876533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>
        <f>A!H1684</f>
        <v>0.35774226108702445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>
        <f>A!H1685</f>
        <v>0.58073665625157567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>
        <f>A!H1686</f>
        <v>-0.29724422390407357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>
        <f>A!H1687</f>
        <v>0.40915674974343164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6" t="s">
        <v>23</v>
      </c>
      <c r="K168" s="1097"/>
      <c r="L168" s="1097"/>
      <c r="M168" s="1098"/>
      <c r="N168" s="32"/>
      <c r="O168" s="694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>
        <f>A!H1700</f>
        <v>2.3353309051472593E-3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>
        <f>A!H1701</f>
        <v>0.14334417369144958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>
        <f>A!H1702</f>
        <v>-3.4093315465449621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>
        <f>A!H1703</f>
        <v>-3.5526757202364116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>
        <f>A!H1704</f>
        <v>-3.3467655846582431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>
        <f>A!H1705</f>
        <v>-6.2565961886718924E-2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>
        <f>A!H1706</f>
        <v>2.1448020915205213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>
        <f>A!H1707</f>
        <v>1.3406339272742791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>
        <f>A!H1708</f>
        <v>-0.92028771362608808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>
        <f>A!H1709</f>
        <v>0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>
        <f>A!H1710</f>
        <v>0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>
        <f>A!H1711</f>
        <v>-0.88952495864440095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>
        <f>A!H1712</f>
        <v>-0.72913420864631462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>
        <f>A!H1713</f>
        <v>-3.5631086568050172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>
        <f>A!H1714</f>
        <v>-2.2979173216899795E-2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>
        <f>A!H1715</f>
        <v>13.651189853092523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>
        <f>A!H1716</f>
        <v>1.0987677096441217E-2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>
        <f>A!H1717</f>
        <v>13.656301570130324</v>
      </c>
      <c r="Z188" s="2"/>
    </row>
    <row r="189" spans="2:26" ht="12" customHeight="1" thickTop="1">
      <c r="B189" s="774" t="s">
        <v>807</v>
      </c>
      <c r="E189" s="30"/>
      <c r="N189" s="32"/>
      <c r="O189" s="689"/>
      <c r="Z189" s="2"/>
    </row>
    <row r="190" spans="2:26" ht="12" customHeight="1">
      <c r="N190" s="32"/>
      <c r="O190" s="689"/>
      <c r="Z190" s="2"/>
    </row>
    <row r="191" spans="2:26" ht="12" customHeight="1">
      <c r="N191" s="32"/>
      <c r="O191" s="689"/>
      <c r="Z191" s="2"/>
    </row>
    <row r="192" spans="2:26" ht="16.5" customHeight="1" thickBot="1">
      <c r="B192" s="173" t="s">
        <v>2202</v>
      </c>
      <c r="N192" s="32"/>
      <c r="O192" s="689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6" t="s">
        <v>23</v>
      </c>
      <c r="K193" s="1097"/>
      <c r="L193" s="1097"/>
      <c r="M193" s="1098"/>
      <c r="N193" s="32"/>
      <c r="O193" s="695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>
        <f>A!H1730</f>
        <v>1.9951920969782534E-3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>
        <f>A!H1731</f>
        <v>8.7002843650130744E-4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>
        <f>A!H1732</f>
        <v>1.5890902760255753E-3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>
        <f>A!H1733</f>
        <v>7.1906183952426782E-4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>
        <f>A!H1734</f>
        <v>1.7520602635687881E-3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>
        <f>A!H1735</f>
        <v>-1.6296998754321279E-4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>
        <f>A!H1736</f>
        <v>6.2915636541335113E-4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>
        <f>A!H1737</f>
        <v>-5.5764164083761322E-4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>
        <f>A!H1738</f>
        <v>5.9811585055477567E-4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>
        <f>A!H1739</f>
        <v>0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>
        <f>A!H1740</f>
        <v>0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>
        <f>A!H1741</f>
        <v>2.0906446675227931E-4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>
        <f>A!H1742</f>
        <v>5.7202107508534314E-5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>
        <f>A!H1743</f>
        <v>8.1619931883297747E-6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>
        <f>A!H1744</f>
        <v>8.3903696270551387E-6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>
        <f>A!H1745</f>
        <v>7.4614837789798273E-3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>
        <f>A!H1746</f>
        <v>-6.3097145385146497E-3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>
        <f>A!H1747</f>
        <v>-1.3877787807814457E-17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6" t="s">
        <v>23</v>
      </c>
      <c r="K214" s="1097"/>
      <c r="L214" s="1097"/>
      <c r="M214" s="1098"/>
      <c r="O214" s="694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>
        <f>A!H1760</f>
        <v>10.052080795521569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>
        <f>A!H1761</f>
        <v>3.5012399511754282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>
        <f>A!H1762</f>
        <v>18.400172154191146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>
        <f>A!H1763</f>
        <v>14.898932203015718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>
        <f>A!H1764</f>
        <v>18.877468737542877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>
        <f>A!H1765</f>
        <v>-0.47729658335173042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>
        <f>A!H1766</f>
        <v>-3.3436459671957834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>
        <f>A!H1767</f>
        <v>-6.5704833139655889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>
        <f>A!H1768</f>
        <v>5.7489236549955862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>
        <f>A!H1769</f>
        <v>0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>
        <f>A!H1770</f>
        <v>0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>
        <f>A!H1771</f>
        <v>3.6920689532539726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>
        <f>A!H1772</f>
        <v>2.2766984543282476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>
        <f>A!H1773</f>
        <v>9.8023380338058033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>
        <f>A!H1774</f>
        <v>0.11791424193833677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>
        <f>A!H1775</f>
        <v>-7.0174159796775371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>
        <f>A!H1776</f>
        <v>-36.281357219218208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>
        <f>A!H1777</f>
        <v>-13.277667303600566</v>
      </c>
      <c r="Z234" s="12"/>
    </row>
    <row r="235" spans="2:26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6" t="s">
        <v>23</v>
      </c>
      <c r="K244" s="1097"/>
      <c r="L244" s="1097"/>
      <c r="M244" s="1098"/>
      <c r="N244" s="31"/>
      <c r="O244" s="695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>
        <f>A!H1790</f>
        <v>576.05581343012818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>
        <f>A!H1791</f>
        <v>992.71451343736044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>
        <f>A!H1792</f>
        <v>1360.1477944359667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>
        <f>A!H1793</f>
        <v>367.43328099860628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>
        <f>A!H1794</f>
        <v>1360.1477944359667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>
        <f>A!H1795</f>
        <v>0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>
        <f>A!H1796</f>
        <v>-9.2247193970251828E-3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>
        <f>A!H1797</f>
        <v>780.41600179479428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>
        <f>A!H1798</f>
        <v>-1.1575866665225476E-7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>
        <f>A!H1801</f>
        <v>-5.6388671509921551E-11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>
        <f>A!H1802</f>
        <v>1.4551915228366852E-11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>
        <f>A!H1803</f>
        <v>-1557.6048444046264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>
        <f>A!H1804</f>
        <v>1012.2676722201086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>
        <f>A!H1805</f>
        <v>-1673.5770238686364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>
        <f>A!H1806</f>
        <v>-1971.68453948754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>
        <f>A!H1807</f>
        <v>-1194.1443103679785</v>
      </c>
      <c r="Z264" s="2"/>
    </row>
    <row r="265" spans="2:26" ht="12" customHeight="1" thickTop="1">
      <c r="B265" s="774" t="s">
        <v>807</v>
      </c>
      <c r="D265" s="30"/>
      <c r="O265" s="689"/>
      <c r="Z265" s="2"/>
    </row>
    <row r="266" spans="2:26" ht="12" customHeight="1">
      <c r="O266" s="689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6" t="s">
        <v>23</v>
      </c>
      <c r="K268" s="1097"/>
      <c r="L268" s="1097"/>
      <c r="M268" s="1098"/>
      <c r="O268" s="695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>
        <f>A!H1880</f>
        <v>4313.9981431908309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>
        <f>A!H1881</f>
        <v>7037.5329072825334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>
        <f>A!H1882</f>
        <v>10538.81330813087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>
        <f>A!H1883</f>
        <v>3501.2804008483363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>
        <f>A!H1884</f>
        <v>10538.81330813087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>
        <f>A!H1885</f>
        <v>0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>
        <f>A!H1886</f>
        <v>-3.340063236100832E-2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>
        <f>A!H1887</f>
        <v>5632.9485903937311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>
        <f>A!H1888</f>
        <v>6063.163789059683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>
        <f>A!H1889</f>
        <v>0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>
        <f>A!H1891</f>
        <v>-2.1100277081131935E-10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>
        <f>A!H1892</f>
        <v>6.5483618527650833E-11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>
        <f>A!H1893</f>
        <v>-5402.7466202172836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>
        <f>A!H1894</f>
        <v>3538.1047332675262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>
        <f>A!H1895</f>
        <v>-166.34049676673385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>
        <f>A!H1896</f>
        <v>-7967.8681179731029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>
        <f>A!H1897</f>
        <v>-250.41590462970271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6" t="s">
        <v>23</v>
      </c>
      <c r="K289" s="1097"/>
      <c r="L289" s="1097"/>
      <c r="M289" s="1098"/>
      <c r="O289" s="694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>
        <f>A!H1820</f>
        <v>-318.34899917818257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>
        <f>A!H1821</f>
        <v>8064.9404533276356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>
        <f>A!H1822</f>
        <v>11228.907456129426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>
        <f>A!H1823</f>
        <v>3163.9670028017899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>
        <f>A!H1824</f>
        <v>11344.834256635884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>
        <f>A!H1825</f>
        <v>-115.92680050645868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>
        <f>A!H1826</f>
        <v>-4.8351347890275065E-2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>
        <f>A!H1827</f>
        <v>8945.943613080628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>
        <f>A!H1828</f>
        <v>-5.1041570259258151E-7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>
        <f>A!H1831</f>
        <v>-1.2369127944111824E-10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>
        <f>A!H1832</f>
        <v>3.8926373235881329E-10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>
        <f>A!H1833</f>
        <v>-3667.9152155399715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>
        <f>A!H1834</f>
        <v>2432.1700914415487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>
        <f>A!H1835</f>
        <v>-413.39969099891096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>
        <f>A!H1836</f>
        <v>-107.26201316216611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>
        <f>A!H1837</f>
        <v>-250.41590462970635</v>
      </c>
      <c r="Z309" s="2"/>
    </row>
    <row r="310" spans="2:26" ht="12" customHeight="1" thickTop="1">
      <c r="B310" s="774" t="s">
        <v>807</v>
      </c>
      <c r="O310" s="689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6" t="s">
        <v>23</v>
      </c>
      <c r="K312" s="1097"/>
      <c r="L312" s="1097"/>
      <c r="M312" s="1098"/>
      <c r="O312" s="695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>
        <f>A!H1850</f>
        <v>6048.8185502173219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>
        <f>A!H1851</f>
        <v>12159.571952001312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>
        <f>A!H1852</f>
        <v>17000.405186229273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>
        <f>A!H1853</f>
        <v>4840.8332342279609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>
        <f>A!H1854</f>
        <v>17000.405186229273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>
        <f>A!H1855</f>
        <v>0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>
        <f>A!H1856</f>
        <v>0.5724170739940746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>
        <f>A!H1857</f>
        <v>-1687.9843524688586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>
        <f>A!H1858</f>
        <v>12119.541880943078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>
        <f>A!H1859</f>
        <v>0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>
        <f>A!H1861</f>
        <v>777.42260259442264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>
        <f>A!H1862</f>
        <v>1.5643308870494366E-10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>
        <f>A!H1863</f>
        <v>-2687.3177197176601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>
        <f>A!H1864</f>
        <v>1139.2343169729911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>
        <f>A!H1865</f>
        <v>221.29834765432315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>
        <f>A!H1866</f>
        <v>-7908.9775784557942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>
        <f>A!H1867</f>
        <v>9.0949470177292824E-12</v>
      </c>
      <c r="Z332" s="15"/>
    </row>
    <row r="333" spans="2:26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2:26" ht="12" customHeight="1">
      <c r="O334" s="689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6" t="s">
        <v>23</v>
      </c>
      <c r="K337" s="1097"/>
      <c r="L337" s="1097"/>
      <c r="M337" s="1098"/>
      <c r="O337" s="695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>
        <f>A!H1910</f>
        <v>2.1737058396399007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>
        <f>A!H1911</f>
        <v>-1.558059972541344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>
        <f>A!H1912</f>
        <v>7.4544343974611467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>
        <f>A!H1913</f>
        <v>9.0124943700024911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>
        <f>A!H1914</f>
        <v>7.4938953579686851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>
        <f>A!H1915</f>
        <v>-3.9460960507538445E-2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>
        <f>A!H1916</f>
        <v>0.71169895038784414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>
        <f>A!H1917</f>
        <v>2.5667637107318342E-5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>
        <f>A!H1918</f>
        <v>5.7894964147105723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>
        <f>A!H1919</f>
        <v>0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>
        <f>A!H1920</f>
        <v>0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>
        <f>A!H1921</f>
        <v>4.7635052987165265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>
        <f>A!H1922</f>
        <v>4.762070133788451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>
        <f>A!H1923</f>
        <v>-1.1735005374990166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>
        <f>A!H1924</f>
        <v>0.34941545952550523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>
        <f>A!H1925</f>
        <v>0.87682379326009174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>
        <f>A!H1926</f>
        <v>-0.3898039376410467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>
        <f>A!H1927</f>
        <v>0.65034947293498524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6" t="s">
        <v>23</v>
      </c>
      <c r="K358" s="1097"/>
      <c r="L358" s="1097"/>
      <c r="M358" s="1098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>
        <f>A!H1940</f>
        <v>0.16522373703903109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>
        <f>A!H1941</f>
        <v>-0.1098321768525662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>
        <f>A!H1942</f>
        <v>-0.1098321768525662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>
        <f>A!H1943</f>
        <v>0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>
        <f>A!H1944</f>
        <v>-0.1098321768525662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>
        <f>A!H1946</f>
        <v>-5.5511151231257827E-16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>
        <f>A!H1947</f>
        <v>-8.504104152045229E-2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>
        <f>A!H1948</f>
        <v>-0.1098321768525662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>
        <f>A!H1951</f>
        <v>-0.1098321768525662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>
        <f>A!H1952</f>
        <v>-0.1098321768525662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>
        <f>A!H1953</f>
        <v>-0.1098321768525662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>
        <f>A!H1954</f>
        <v>0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>
        <f>A!H1955</f>
        <v>0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>
        <f>A!H1956</f>
        <v>0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>
        <f>A!H1957</f>
        <v>0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6" t="s">
        <v>23</v>
      </c>
      <c r="K382" s="1097"/>
      <c r="L382" s="1097"/>
      <c r="M382" s="1098"/>
      <c r="O382" s="695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>
        <f>A!H1970</f>
        <v>1.5539625566507063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>
        <f>A!H1971</f>
        <v>6.8403753103010025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>
        <f>A!H1972</f>
        <v>6.4931661569730359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>
        <f>A!H1973</f>
        <v>-0.34720915332796665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>
        <f>A!H1974</f>
        <v>7.5602470949561571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>
        <f>A!H1975</f>
        <v>-1.0670809379831212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>
        <f>A!H1976</f>
        <v>9.9988155544960087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>
        <f>A!H1977</f>
        <v>7.8169954895027551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>
        <f>A!H1978</f>
        <v>0.2622678408489314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>
        <f>A!H1979</f>
        <v>0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>
        <f>A!H1981</f>
        <v>2.3245898287882483E-4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>
        <f>A!H1982</f>
        <v>8.1712414612411521E-14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>
        <f>A!H1983</f>
        <v>-1.9447617406243012E-3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>
        <f>A!H1984</f>
        <v>8.5012602468736986E-7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>
        <f>A!H1985</f>
        <v>19.718814202041294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>
        <f>A!H1986</f>
        <v>1.2759785793470257E-3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>
        <f>A!H1987</f>
        <v>19.997248526139714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6" t="s">
        <v>23</v>
      </c>
      <c r="K403" s="1097"/>
      <c r="L403" s="1097"/>
      <c r="M403" s="1098"/>
      <c r="O403" s="697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>
        <f>A!H2000</f>
        <v>-7.7001830366185686E-5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>
        <f>A!H2001</f>
        <v>-0.96641357431806707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>
        <f>A!H2002</f>
        <v>-11.056210018520598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>
        <f>A!H2003</f>
        <v>-10.089796444202531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>
        <f>A!H2004</f>
        <v>-11.198519173522829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>
        <f>A!H2005</f>
        <v>0.14230915500223151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>
        <f>A!H2007</f>
        <v>1.8001142495727152E-4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>
        <f>A!H2008</f>
        <v>-5.0272674911866488E-11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>
        <f>A!H2011</f>
        <v>-5.0272674911866488E-11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>
        <f>A!H2012</f>
        <v>-5.0272674911866488E-11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>
        <f>A!H2013</f>
        <v>0.23259261140629484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>
        <f>A!H2014</f>
        <v>3.2195739407825386E-9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>
        <f>A!H2015</f>
        <v>0.20343879626775063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>
        <f>A!H2016</f>
        <v>-5.3018535981497195E-3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>
        <f>A!H2017</f>
        <v>0.19990213603611906</v>
      </c>
      <c r="Q423" s="30"/>
    </row>
    <row r="424" spans="2:25" ht="12" customHeight="1" thickTop="1">
      <c r="B424" s="774" t="s">
        <v>807</v>
      </c>
      <c r="D424" s="30"/>
      <c r="O424" s="689"/>
      <c r="Q424" s="30"/>
    </row>
    <row r="425" spans="2:25" ht="12" customHeight="1">
      <c r="O425" s="689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6" t="s">
        <v>23</v>
      </c>
      <c r="K427" s="1097"/>
      <c r="L427" s="1097"/>
      <c r="M427" s="1098"/>
      <c r="O427" s="695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>
        <f>A!H2030</f>
        <v>1.9809523274451433E-3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>
        <f>A!H2031</f>
        <v>4.1816011622102731E-3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>
        <f>A!H2032</f>
        <v>4.3025881886762027E-3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>
        <f>A!H2033</f>
        <v>1.2098702646592963E-4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>
        <f>A!H2034</f>
        <v>5.366919087217599E-3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>
        <f>A!H2035</f>
        <v>-1.0643308985413963E-3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>
        <f>A!H2036</f>
        <v>3.4245448585064273E-3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>
        <f>A!H2037</f>
        <v>-3.5294695168233692E-8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>
        <f>A!H2038</f>
        <v>2.5443427501669405E-3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>
        <f>A!H2039</f>
        <v>0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>
        <f>A!H2040</f>
        <v>0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>
        <f>A!H2041</f>
        <v>2.5443427503375679E-3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>
        <f>A!H2042</f>
        <v>-1.07211808875185E-12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>
        <f>A!H2043</f>
        <v>-2.1411198896345088E-3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>
        <f>A!H2044</f>
        <v>9.9851336781975331E-6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>
        <f>A!H2045</f>
        <v>1.0744499839446984E-2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>
        <f>A!H2046</f>
        <v>-8.5100459336184143E-3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>
        <f>A!H2047</f>
        <v>-5.5164206536062466E-16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6" t="s">
        <v>23</v>
      </c>
      <c r="K448" s="1097"/>
      <c r="L448" s="1097"/>
      <c r="M448" s="1098"/>
      <c r="O448" s="702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>
        <f>A!H2060</f>
        <v>1.4278866427038786E-5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>
        <f>A!H2061</f>
        <v>5.9195698027313202E-6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>
        <f>A!H2062</f>
        <v>-8.357965800898353E-5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>
        <f>A!H2063</f>
        <v>-8.949922781171485E-5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>
        <f>A!H2064</f>
        <v>-8.3614310944851548E-5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>
        <f>A!H2065</f>
        <v>3.4652935868018098E-8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>
        <f>A!H2067</f>
        <v>-2.2360109640587322E-11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>
        <f>A!H2068</f>
        <v>-3.5849944974436498E-11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>
        <f>A!H2071</f>
        <v>-3.5849944974436498E-11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>
        <f>A!H2072</f>
        <v>-3.6770954770642961E-11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>
        <f>A!H2073</f>
        <v>5.0897611047100062E-3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>
        <f>A!H2075</f>
        <v>8.0170627195530302E-4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>
        <f>A!H2076</f>
        <v>-4.1492488989017346E-3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>
        <f>A!H2077</f>
        <v>-1.0408340855860843E-17</v>
      </c>
      <c r="Q468" s="30"/>
    </row>
    <row r="469" spans="2:26" ht="12" customHeight="1" thickTop="1">
      <c r="B469" s="774" t="s">
        <v>807</v>
      </c>
      <c r="D469" s="30"/>
      <c r="O469" s="689"/>
      <c r="Q469" s="30"/>
    </row>
    <row r="470" spans="2:26" ht="12" customHeight="1">
      <c r="O470" s="689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6" t="s">
        <v>23</v>
      </c>
      <c r="K472" s="1097"/>
      <c r="L472" s="1097"/>
      <c r="M472" s="1098"/>
      <c r="O472" s="695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>
        <f>A!H2090</f>
        <v>10.147822200730317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>
        <f>A!H2091</f>
        <v>14.936143784396307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>
        <f>A!H2092</f>
        <v>22.293407163334962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>
        <f>A!H2093</f>
        <v>7.3572633789386543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>
        <f>A!H2094</f>
        <v>22.939754985274064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>
        <f>A!H2095</f>
        <v>-0.64634782193910212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>
        <f>A!H2096</f>
        <v>1.4210854715202004E-14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>
        <f>A!H2097</f>
        <v>-1.7316357769914248E-4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>
        <f>A!H2098</f>
        <v>21.972655674426989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>
        <f>A!H2099</f>
        <v>0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>
        <f>A!H2100</f>
        <v>0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>
        <f>A!H2101</f>
        <v>21.97294138275339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>
        <f>A!H2102</f>
        <v>4.4195324077457627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>
        <f>A!H2103</f>
        <v>32.222001029991389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>
        <f>A!H2105</f>
        <v>10.013251752097943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>
        <f>A!H2106</f>
        <v>-58.84143686445212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>
        <f>A!H2107</f>
        <v>-0.57144827439232415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6" t="s">
        <v>23</v>
      </c>
      <c r="K493" s="1097"/>
      <c r="L493" s="1097"/>
      <c r="M493" s="1098"/>
      <c r="O493" s="694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>
        <f>A!H2120</f>
        <v>3.7285164381552871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>
        <f>A!H2121</f>
        <v>0.40925636946485255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>
        <f>A!H2122</f>
        <v>2.1496895354966501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>
        <f>A!H2123</f>
        <v>1.7404331660317975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>
        <f>A!H2124</f>
        <v>2.0607431256736941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>
        <f>A!H2125</f>
        <v>8.8946409822955985E-2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>
        <f>A!H2126</f>
        <v>-1.1579251811716258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>
        <f>A!H2127</f>
        <v>-5.7584536961030608E-5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>
        <f>A!H2128</f>
        <v>1.94043028038414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>
        <f>A!H2129</f>
        <v>0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>
        <f>A!H2130</f>
        <v>0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>
        <f>A!H2131</f>
        <v>1.9404302798993012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>
        <f>A!H2132</f>
        <v>1.9404302785314353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>
        <f>A!H2133</f>
        <v>38.162643118086891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>
        <f>A!H2134</f>
        <v>-1.4085116568196554E-3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>
        <f>A!H2135</f>
        <v>-14.102299806588334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>
        <f>A!H2136</f>
        <v>-38.016104591876399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>
        <f>A!H2137</f>
        <v>-18.824436858801377</v>
      </c>
    </row>
    <row r="514" spans="2:26" ht="17" thickTop="1">
      <c r="B514" s="774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" enableFormatConditionsCalculation="0"/>
  <dimension ref="A1:AN2137"/>
  <sheetViews>
    <sheetView defaultGridColor="0" colorId="22" zoomScale="75" workbookViewId="0">
      <selection activeCell="B21" sqref="B21"/>
    </sheetView>
  </sheetViews>
  <sheetFormatPr baseColWidth="10" defaultColWidth="9.625" defaultRowHeight="16" x14ac:dyDescent="0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9" t="s">
        <v>141</v>
      </c>
      <c r="C117" s="1080"/>
      <c r="D117" s="1080"/>
      <c r="E117" s="1081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9" t="s">
        <v>141</v>
      </c>
      <c r="C126" s="1080"/>
      <c r="D126" s="1080"/>
      <c r="E126" s="1081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34997.782850431497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39393.138871772615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39325.153538822175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38614.298550136482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38773.44927413718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31355.340879914918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54912.288316025653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30732.144793916759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34997.782850431497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34997.782850431497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32069.005609284963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33232.179162841763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23053.414210332543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18030.777835579152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35791.072551083089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25788.215194031163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24362.730551355835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20760.960949552937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18434.560122231742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20230.768784891832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17012.08780708546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24135.69092147077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28531.046942810219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28463.061609859742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27752.206621174992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27911.357345175169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20493.248950954385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44050.196387062133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19870.052864956608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24135.69092147077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24135.69092147077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21206.913680324778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22370.087233881408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20423.777478614225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16000.004252944744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>
        <f>IF(ISBLANK(YourData!C76),"",YourData!C76)</f>
        <v>31725.211952393744</v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>
        <f>IF(ISBLANK(YourData!C77),"",YourData!C77)</f>
        <v>22648.597254662691</v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>
        <f>IF(ISBLANK(YourData!C78),"",YourData!C78)</f>
        <v>21484.759355393882</v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>
        <f>IF(ISBLANK(YourData!C79),"",YourData!C79)</f>
        <v>18569.464746657719</v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>
        <f>IF(ISBLANK(YourData!C80),"",YourData!C80)</f>
        <v>16229.638068334127</v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>
        <f>IF(ISBLANK(YourData!C81),"",YourData!C81)</f>
        <v>17716.797725405944</v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>
        <f>IF(ISBLANK(YourData!C82),"",YourData!C82)</f>
        <v>15068.844007626718</v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>tbd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>tbd</v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10862.091928959257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10862.091928959257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10862.091928959257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10862.091928959257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10862.091928959257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10862.091928959257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10862.091928959257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10862.091928959257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10862.091928959257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10862.091928959257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10862.091928959257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10862.091928959257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2629.6367317184104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2030.7735826344633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4065.8605986892976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3139.617939368432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2877.971195962029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2191.4962028951659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2204.9220538975933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2513.9710594858384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1943.2437994586953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78253.752773453205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97212.330295705498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97265.840042124706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99785.568700485092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100804.51687629499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66534.720928327006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162125.70500208394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63958.265697257331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78253.752773453205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78253.752773453205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68233.228632148879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72183.912064160555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65587.866207665094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50355.859411144811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112795.07769353074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66212.421246667684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65895.5840496327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65025.294736490418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47069.623673713744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47473.490394096545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46710.390467190773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55131.306124950672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55031.000880758067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61652.671902047157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52152.288559888089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52916.049844611975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48304.765032154421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134680.24688640083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41821.529969099603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55131.306124950672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55131.306124950672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46862.856773945605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49858.834113059202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47355.50127284247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36365.269914343487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81315.6422313972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47982.781339435533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47663.320548061594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46792.893913595901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47069.623673713744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47473.490394096545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46710.390467190773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23122.446648502693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42181.329414947504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35613.168140077498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47633.280140597366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47888.467031683154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18229.955896172622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27445.458115682726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22136.735728157786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23122.446648502693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23122.446648502693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21370.371858203169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22325.07795110127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18232.364934822508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13990.589496801318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31479.43546213345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18229.639907232278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18232.263501571153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18232.400822894397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2.5979591014081739E-12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1.1344498081674222E-12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4.3980949929586391E-12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1.7586448216737633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2.4292575989196035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2.2669861305503041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1.6001732211488251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1.8687658785343011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1.9603344477163667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2.6459646622679047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2.0139419798264062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1.7586448216737633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1.7586448216737633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1.9208597838746231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1.852526064227985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2.7309720331025287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2.6801442660534076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3.0378865271404321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2.4457994798297609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2.5866399794896382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3.0265361360813365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2.4337278091984551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2.2223337043022431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2.6314904540456747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24.099969717801184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24.102305048706331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24.243313891492633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20.690638171256222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20.75320413314294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26.244771809321705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25.440603645075463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23.179682004175095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24.099969717801184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24.099969717801184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23.210444759156783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23.370835509154869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20.536861060996166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24.982685106272509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24.959705933055609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13.675253771871583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17.127909321253522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27.326443624964107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20.547848738092608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13.682548485107993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27.338850055238318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9.1712529597124965E-3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1.116644505669075E-2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1.0041281396213804E-2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1.0760343235738072E-2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1.0923313223281285E-2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9.8004093251258476E-3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8.6136113188748833E-3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9.7693688102672722E-3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9.1712529597124965E-3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9.1712529597124965E-3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9.3803174264647758E-3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9.2284550672210308E-3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9.1794149529008263E-3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1.0999319598399013E-2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1.1007709968026068E-2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6.0029256976774298E-3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7.485739875481066E-3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1.3464409476657257E-2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2.8697004143861766E-3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2.8697004143861905E-3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2.8697004143861766E-3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47.9538131904797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58.005893986001269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51.455053141655128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66.353985344670846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66.831281928022577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44.610167223283916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41.383329876514111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53.702736845475286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47.9538131904797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47.9538131904797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51.645882143733672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50.230511644807947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57.756151224285503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55.660081589223303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55.77799583116164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60.624770364746439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59.417742675842611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53.607354385068902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21.474794005067292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30.243321104109818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16.965653800509251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19.914143835616347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>
        <f>IF(ISBLANK(YourData!N62),"",YourData!N62)</f>
        <v>1.1607902527993237E-2</v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2153.1974930921547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2166.8981750680218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2147.8016522554162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2109.6896867038581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2031.5053817816447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2181.598882712598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2926.9048581068446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3571.7853543805631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4771.7192117545865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5029.2896113763509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5485.5019499344899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5708.6427985642003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7233.1381060986587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7086.0674340476471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8690.0984856683717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8843.0109036850317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5791.2606503976976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5952.8977457733863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5617.9680591131009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5316.1877161284046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4369.7605277193097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4324.0227474500107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4216.2057752180208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4194.4797360433977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>
        <f>IF(ISBLANK(YourData!C89),"",YourData!C89)</f>
        <v>1239.9648320731494</v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>
        <f>IF(ISBLANK(YourData!C90),"",YourData!C90)</f>
        <v>1239.9648320731494</v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>
        <f>IF(ISBLANK(YourData!C91),"",YourData!C91)</f>
        <v>1239.9648320731494</v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>
        <f>IF(ISBLANK(YourData!C92),"",YourData!C92)</f>
        <v>1239.9648320731494</v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>
        <f>IF(ISBLANK(YourData!C93),"",YourData!C93)</f>
        <v>1239.9648320731494</v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>
        <f>IF(ISBLANK(YourData!C94),"",YourData!C94)</f>
        <v>1239.9648320731494</v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>
        <f>IF(ISBLANK(YourData!C95),"",YourData!C95)</f>
        <v>1239.9648320731494</v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>
        <f>IF(ISBLANK(YourData!C96),"",YourData!C96)</f>
        <v>1239.9648320731494</v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>
        <f>IF(ISBLANK(YourData!C97),"",YourData!C97)</f>
        <v>1239.9648320731494</v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>
        <f>IF(ISBLANK(YourData!C98),"",YourData!C98)</f>
        <v>1239.9648320731494</v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>
        <f>IF(ISBLANK(YourData!C99),"",YourData!C99)</f>
        <v>1239.9648320731494</v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>
        <f>IF(ISBLANK(YourData!C100),"",YourData!C100)</f>
        <v>1239.9648320731494</v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>
        <f>IF(ISBLANK(YourData!C101),"",YourData!C101)</f>
        <v>1239.9648320731494</v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>
        <f>IF(ISBLANK(YourData!C102),"",YourData!C102)</f>
        <v>1239.9648320731494</v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>
        <f>IF(ISBLANK(YourData!C103),"",YourData!C103)</f>
        <v>1239.9648320731494</v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>
        <f>IF(ISBLANK(YourData!C104),"",YourData!C104)</f>
        <v>1239.9648320731494</v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>
        <f>IF(ISBLANK(YourData!C105),"",YourData!C105)</f>
        <v>1239.9648320731494</v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>
        <f>IF(ISBLANK(YourData!C106),"",YourData!C106)</f>
        <v>1239.9648320731494</v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>
        <f>IF(ISBLANK(YourData!C107),"",YourData!C107)</f>
        <v>1239.9648320731494</v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>
        <f>IF(ISBLANK(YourData!C108),"",YourData!C108)</f>
        <v>1239.9648320731494</v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>
        <f>IF(ISBLANK(YourData!C109),"",YourData!C109)</f>
        <v>1239.9648320731494</v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>
        <f>IF(ISBLANK(YourData!C110),"",YourData!C110)</f>
        <v>1239.9648320731494</v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>
        <f>IF(ISBLANK(YourData!C111),"",YourData!C111)</f>
        <v>1239.9648320731494</v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>
        <f>IF(ISBLANK(YourData!C112),"",YourData!C112)</f>
        <v>1239.9648320731494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7602.3325139883082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7627.7649280128517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7579.2121880224968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7463.5694043259282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7218.5964429741716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7563.0647675631189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9393.2682884501555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10820.944327532779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14281.142396826372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15005.310486365437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16128.557835233223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16742.828178606414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21874.383964624409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20933.877551652131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26433.516830975779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26944.175707835377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16526.601780973317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17406.531327582157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17083.110759462295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16743.757409290411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13612.208947262734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13562.107727168252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13365.778675997582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13371.366736035701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5807.2505911441212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5849.7053703629099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5806.0059657960892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5740.2969423232034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5611.1240013571114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6012.0553229076231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7527.9994335477204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8751.4776705248751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11758.470189949308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11985.553870144005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12474.143132957011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12655.550622841072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17378.653053159294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17574.86256431225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22454.792551172584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22528.065067960873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13047.392756716177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12851.897020327926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12152.104847572622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11537.736074179897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9050.1018289498916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8939.9600729644699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8741.1668936169426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8661.4948753171484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1795.0819228441862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1778.0595576499411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1773.206222226408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1723.2724620027241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1607.4724416170604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1551.0094446554963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1865.2688549024347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2069.4666570079034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2522.6722068770632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3019.7566162214325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3654.4147022762113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4087.2775557653426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4495.7309114651107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3359.0149873398786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3978.7242798031957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4416.110639874506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3479.2090242571421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4554.6343072542331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4931.0059118896734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5206.0213351105158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4562.1071183128442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4622.1476542037808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4624.6117823806399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4709.8718607185529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9.2570841528790467E-3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9.2203521655446208E-3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9.2269175740431197E-3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9.170145126812709E-3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9.0482354892863319E-3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8.9019493166082302E-3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9.1708153823053754E-3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9.4820123151319186E-3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9.6210827941317009E-3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9.9776968727039173E-3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1.0392127552172916E-2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1.0700934294568573E-2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1.0128759142752528E-2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9.6941587174002083E-3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9.5211799232267184E-3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9.6239996786964752E-3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1.0361614287457587E-2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1.0924676746329126E-2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1.107499633196703E-2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1.1126557130449757E-2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1.1354851838694908E-2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1.1403685345879941E-2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1.1420493577569951E-2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1.1476604621397836E-2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2.1036658557314101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2.0523835516470448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2.091347031979641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2.1224838550070628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2.2682071792019056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2.0631182130211703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1.4589632969641888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1.4625578010786855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1.683791952377089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1.6298519269439691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1.4621212559588401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1.5541858845059557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2.0196534364788996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1.9067132109271845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2.0688532031699718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1.9601083752610269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1.2892800638219797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1.3983959934454386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1.6000229013631544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1.5743090913363429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1.2177798988286754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1.255978497926618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1.2820551407898706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1.2623377202944284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>tbd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>tbd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>tbd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>tbd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>tbd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>tbd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>tbd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>tbd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>tbd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>tbd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>tbd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>tbd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>tbd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>tbd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>tbd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>tbd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>tbd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>tbd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>tbd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>tbd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>tbd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>tbd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>tbd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>tbd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>tbd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>tbd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>tbd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>tbd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>tbd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>tbd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>tbd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>tbd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>tbd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>tbd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>tbd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>tbd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>tbd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>tbd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>tbd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>tbd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>tbd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>tbd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>tbd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>tbd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>tbd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>tbd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>tbd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>tbd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>
        <f>IF(ISBLANK(YourData!L89),"",YourData!L89)</f>
        <v>1.1201933285177858E-2</v>
      </c>
      <c r="I790" s="877"/>
      <c r="J790" s="877"/>
    </row>
    <row r="791" spans="1:10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>
        <f>IF(ISBLANK(YourData!L90),"",YourData!L90)</f>
        <v>1.1296221752077644E-2</v>
      </c>
      <c r="I791" s="877"/>
      <c r="J791" s="877"/>
    </row>
    <row r="792" spans="1:10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>
        <f>IF(ISBLANK(YourData!L91),"",YourData!L91)</f>
        <v>1.1199180694051271E-2</v>
      </c>
      <c r="I792" s="877"/>
      <c r="J792" s="877"/>
    </row>
    <row r="793" spans="1:10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>
        <f>IF(ISBLANK(YourData!L92),"",YourData!L92)</f>
        <v>1.1060818557718021E-2</v>
      </c>
      <c r="I793" s="877"/>
      <c r="J793" s="877"/>
    </row>
    <row r="794" spans="1:10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>
        <f>IF(ISBLANK(YourData!L93),"",YourData!L93)</f>
        <v>1.0484282348367383E-2</v>
      </c>
      <c r="I794" s="877"/>
      <c r="J794" s="877"/>
    </row>
    <row r="795" spans="1:10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>
        <f>IF(ISBLANK(YourData!L94),"",YourData!L94)</f>
        <v>1.0647858623207411E-2</v>
      </c>
      <c r="I795" s="877"/>
      <c r="J795" s="877"/>
    </row>
    <row r="796" spans="1:10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>
        <f>IF(ISBLANK(YourData!L95),"",YourData!L95)</f>
        <v>1.2287852269615058E-2</v>
      </c>
      <c r="I796" s="877"/>
      <c r="J796" s="877"/>
    </row>
    <row r="797" spans="1:10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>
        <f>IF(ISBLANK(YourData!L96),"",YourData!L96)</f>
        <v>1.1848777233207977E-2</v>
      </c>
      <c r="I797" s="877"/>
      <c r="J797" s="877"/>
    </row>
    <row r="798" spans="1:10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>
        <f>IF(ISBLANK(YourData!L97),"",YourData!L97)</f>
        <v>1.1579938656585562E-2</v>
      </c>
      <c r="I798" s="877"/>
      <c r="J798" s="877"/>
    </row>
    <row r="799" spans="1:10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>
        <f>IF(ISBLANK(YourData!L98),"",YourData!L98)</f>
        <v>1.2406033064600289E-2</v>
      </c>
      <c r="I799" s="877"/>
      <c r="J799" s="877"/>
    </row>
    <row r="800" spans="1:10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>
        <f>IF(ISBLANK(YourData!L99),"",YourData!L99)</f>
        <v>1.394889861200563E-2</v>
      </c>
      <c r="I800" s="877"/>
      <c r="J800" s="877"/>
    </row>
    <row r="801" spans="1:10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>
        <f>IF(ISBLANK(YourData!L100),"",YourData!L100)</f>
        <v>1.3760970538394923E-2</v>
      </c>
      <c r="I801" s="877"/>
      <c r="J801" s="877"/>
    </row>
    <row r="802" spans="1:10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>
        <f>IF(ISBLANK(YourData!L101),"",YourData!L101)</f>
        <v>1.1999212912461601E-2</v>
      </c>
      <c r="I802" s="877"/>
      <c r="J802" s="877"/>
    </row>
    <row r="803" spans="1:10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>
        <f>IF(ISBLANK(YourData!L102),"",YourData!L102)</f>
        <v>1.1528114554116958E-2</v>
      </c>
      <c r="I803" s="877"/>
      <c r="J803" s="877"/>
    </row>
    <row r="804" spans="1:10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>
        <f>IF(ISBLANK(YourData!L103),"",YourData!L103)</f>
        <v>1.2085903992729696E-2</v>
      </c>
      <c r="I804" s="877"/>
      <c r="J804" s="877"/>
    </row>
    <row r="805" spans="1:10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>
        <f>IF(ISBLANK(YourData!L104),"",YourData!L104)</f>
        <v>1.3492450429886123E-2</v>
      </c>
      <c r="I805" s="877"/>
      <c r="J805" s="877"/>
    </row>
    <row r="806" spans="1:10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>
        <f>IF(ISBLANK(YourData!L105),"",YourData!L105)</f>
        <v>1.4504382229875695E-2</v>
      </c>
      <c r="I806" s="877"/>
      <c r="J806" s="877"/>
    </row>
    <row r="807" spans="1:10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>
        <f>IF(ISBLANK(YourData!L106),"",YourData!L106)</f>
        <v>1.5287875616144336E-2</v>
      </c>
      <c r="I807" s="877"/>
      <c r="J807" s="877"/>
    </row>
    <row r="808" spans="1:10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>
        <f>IF(ISBLANK(YourData!L107),"",YourData!L107)</f>
        <v>1.492999549486943E-2</v>
      </c>
      <c r="I808" s="877"/>
      <c r="J808" s="877"/>
    </row>
    <row r="809" spans="1:10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>
        <f>IF(ISBLANK(YourData!L108),"",YourData!L108)</f>
        <v>1.5970058198740745E-2</v>
      </c>
      <c r="I809" s="877"/>
      <c r="J809" s="877"/>
    </row>
    <row r="810" spans="1:10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>
        <f>IF(ISBLANK(YourData!L109),"",YourData!L109)</f>
        <v>1.6809735798284518E-2</v>
      </c>
      <c r="I810" s="877"/>
      <c r="J810" s="877"/>
    </row>
    <row r="811" spans="1:10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>
        <f>IF(ISBLANK(YourData!L110),"",YourData!L110)</f>
        <v>1.6771127794541558E-2</v>
      </c>
      <c r="I811" s="877"/>
      <c r="J811" s="877"/>
    </row>
    <row r="812" spans="1:10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>
        <f>IF(ISBLANK(YourData!L111),"",YourData!L111)</f>
        <v>1.6784233128061054E-2</v>
      </c>
      <c r="I812" s="877"/>
      <c r="J812" s="877"/>
    </row>
    <row r="813" spans="1:10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>
        <f>IF(ISBLANK(YourData!L112),"",YourData!L112)</f>
        <v>1.707669006088456E-2</v>
      </c>
      <c r="I813" s="877"/>
      <c r="J813" s="877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4019.4005179513838</v>
      </c>
      <c r="I830" s="877"/>
      <c r="J830" s="87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5244.4305503927026</v>
      </c>
      <c r="I831" s="877"/>
      <c r="J831" s="877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3215.4095280665192</v>
      </c>
      <c r="I839" s="877"/>
      <c r="J839" s="87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4193.0069633784778</v>
      </c>
      <c r="I840" s="877"/>
      <c r="J840" s="87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3501.5101758647074</v>
      </c>
      <c r="I850" s="877"/>
      <c r="J850" s="87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4677.8292055465799</v>
      </c>
      <c r="I851" s="877"/>
      <c r="J851" s="877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>
        <f>IF(ISBLANK(YourData!C129),"",YourData!C129)</f>
        <v>2783.2508417308859</v>
      </c>
      <c r="I859" s="877"/>
      <c r="J859" s="87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>
        <f>IF(ISBLANK(YourData!C130),"",YourData!C130)</f>
        <v>3716.5231685054628</v>
      </c>
      <c r="I860" s="877"/>
      <c r="J860" s="87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517.89034208667601</v>
      </c>
      <c r="I870" s="877"/>
      <c r="J870" s="87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566.60134484612377</v>
      </c>
      <c r="I871" s="877"/>
      <c r="J871" s="877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>
        <f>IF(ISBLANK(YourData!D129),"",YourData!D129)</f>
        <v>432.15868633563349</v>
      </c>
      <c r="I879" s="877"/>
      <c r="J879" s="87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>
        <f>IF(ISBLANK(YourData!D130),"",YourData!D130)</f>
        <v>476.48379487301554</v>
      </c>
      <c r="I880" s="877"/>
      <c r="J880" s="87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>tbd</v>
      </c>
      <c r="I890" s="877"/>
      <c r="J890" s="87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>tbd</v>
      </c>
      <c r="I891" s="877"/>
      <c r="J891" s="877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>tbd</v>
      </c>
      <c r="I899" s="877"/>
      <c r="J899" s="87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>tbd</v>
      </c>
      <c r="I900" s="877"/>
      <c r="J900" s="87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13653.811898903352</v>
      </c>
      <c r="I910" s="877"/>
      <c r="J910" s="87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13734.138977907454</v>
      </c>
      <c r="I911" s="877"/>
      <c r="J911" s="877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9795.0028106503087</v>
      </c>
      <c r="I919" s="877"/>
      <c r="J919" s="87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9861.5361723056612</v>
      </c>
      <c r="I920" s="877"/>
      <c r="J920" s="87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9849.8797545516554</v>
      </c>
      <c r="I930" s="877"/>
      <c r="J930" s="877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9923.888363285485</v>
      </c>
      <c r="I931" s="877"/>
      <c r="J931" s="877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9795.0028106503087</v>
      </c>
      <c r="I939" s="877"/>
      <c r="J939" s="877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9861.5361723056612</v>
      </c>
      <c r="I940" s="877"/>
      <c r="J940" s="877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3803.932144351696</v>
      </c>
      <c r="I950" s="877"/>
      <c r="J950" s="877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3810.2506146219707</v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3.221127068779121E-13</v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6.7264712318622821E-13</v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>
        <f>IF(ISBLANK(YourData!I120),"",YourData!I120)</f>
        <v>1.0645775663806589E-2</v>
      </c>
      <c r="I970" s="877"/>
      <c r="J970" s="877"/>
      <c r="K970" s="117"/>
      <c r="L970" s="117"/>
      <c r="M970" s="117"/>
    </row>
    <row r="971" spans="1:13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>
        <f>IF(ISBLANK(YourData!I121),"",YourData!I121)</f>
        <v>1.1143658184264675E-2</v>
      </c>
      <c r="I971" s="877"/>
      <c r="J971" s="877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>
        <f>IF(ISBLANK(YourData!I129),"",YourData!I129)</f>
        <v>2.8697004143859732E-3</v>
      </c>
      <c r="I979" s="877"/>
      <c r="J979" s="877"/>
      <c r="K979" s="117"/>
      <c r="L979" s="117"/>
      <c r="M979" s="117"/>
    </row>
    <row r="980" spans="1:13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>
        <f>IF(ISBLANK(YourData!I130),"",YourData!I130)</f>
        <v>2.8697004143864321E-3</v>
      </c>
      <c r="I980" s="877"/>
      <c r="J980" s="877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3.2322751581283335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2.5061692186996081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2.8846127606384226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2.2386718122150024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16.814583333333328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29.516666666666666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16.814583333333328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29.516666666666666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>tbd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>tbd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>tbd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>tbd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>
        <f>IF(ISBLANK(YourData!$Q62),"",YourData!$Q62)</f>
        <v>11996.087101678157</v>
      </c>
      <c r="U1050" s="125" t="str">
        <f>IF(ISBLANK(YourData!$R62),"",YourData!$R62)</f>
        <v>20-Jul</v>
      </c>
      <c r="V1050" s="878">
        <f>IF(ISBLANK(YourData!$S62),"",YourData!$S62)</f>
        <v>15</v>
      </c>
      <c r="W1050" s="36"/>
      <c r="X1050" s="125"/>
      <c r="Y1050" s="878"/>
      <c r="Z1050" s="36"/>
      <c r="AA1050" s="125"/>
      <c r="AB1050" s="878"/>
    </row>
    <row r="1051" spans="1:28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>
        <f>IF(ISBLANK(YourData!$Q63),"",YourData!$Q63)</f>
        <v>12572.142915108285</v>
      </c>
      <c r="U1051" s="125" t="str">
        <f>IF(ISBLANK(YourData!$R63),"",YourData!$R63)</f>
        <v>20-Jul</v>
      </c>
      <c r="V1051" s="878">
        <f>IF(ISBLANK(YourData!$S63),"",YourData!$S63)</f>
        <v>15</v>
      </c>
      <c r="W1051" s="36"/>
      <c r="X1051" s="125"/>
      <c r="Y1051" s="878"/>
      <c r="Z1051" s="36"/>
      <c r="AA1051" s="125"/>
      <c r="AB1051" s="878"/>
    </row>
    <row r="1052" spans="1:28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>
        <f>IF(ISBLANK(YourData!$Q64),"",YourData!$Q64)</f>
        <v>12988.801615115517</v>
      </c>
      <c r="U1052" s="125" t="str">
        <f>IF(ISBLANK(YourData!$R64),"",YourData!$R64)</f>
        <v>20-Jul</v>
      </c>
      <c r="V1052" s="878">
        <f>IF(ISBLANK(YourData!$S64),"",YourData!$S64)</f>
        <v>15</v>
      </c>
      <c r="W1052" s="36"/>
      <c r="X1052" s="125"/>
      <c r="Y1052" s="878"/>
      <c r="Z1052" s="36"/>
      <c r="AA1052" s="125"/>
      <c r="AB1052" s="878"/>
    </row>
    <row r="1053" spans="1:28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>
        <f>IF(ISBLANK(YourData!$Q65),"",YourData!$Q65)</f>
        <v>13356.234896114123</v>
      </c>
      <c r="U1053" s="125" t="str">
        <f>IF(ISBLANK(YourData!$R65),"",YourData!$R65)</f>
        <v>20-Jul</v>
      </c>
      <c r="V1053" s="878">
        <f>IF(ISBLANK(YourData!$S65),"",YourData!$S65)</f>
        <v>15</v>
      </c>
      <c r="W1053" s="36"/>
      <c r="X1053" s="125"/>
      <c r="Y1053" s="878"/>
      <c r="Z1053" s="36"/>
      <c r="AA1053" s="125"/>
      <c r="AB1053" s="878"/>
    </row>
    <row r="1054" spans="1:28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>
        <f>IF(ISBLANK(YourData!$Q66),"",YourData!$Q66)</f>
        <v>13356.234896114123</v>
      </c>
      <c r="U1054" s="125" t="str">
        <f>IF(ISBLANK(YourData!$R66),"",YourData!$R66)</f>
        <v>20-Jul</v>
      </c>
      <c r="V1054" s="878">
        <f>IF(ISBLANK(YourData!$S66),"",YourData!$S66)</f>
        <v>15</v>
      </c>
      <c r="W1054" s="36"/>
      <c r="X1054" s="125"/>
      <c r="Y1054" s="878"/>
      <c r="Z1054" s="36"/>
      <c r="AA1054" s="125"/>
      <c r="AB1054" s="878"/>
    </row>
    <row r="1055" spans="1:28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>
        <f>IF(ISBLANK(YourData!$Q67),"",YourData!$Q67)</f>
        <v>11996.07787695876</v>
      </c>
      <c r="U1055" s="125" t="str">
        <f>IF(ISBLANK(YourData!$R67),"",YourData!$R67)</f>
        <v>20-Jul</v>
      </c>
      <c r="V1055" s="878">
        <f>IF(ISBLANK(YourData!$S67),"",YourData!$S67)</f>
        <v>15</v>
      </c>
      <c r="W1055" s="36"/>
      <c r="X1055" s="125"/>
      <c r="Y1055" s="878"/>
      <c r="Z1055" s="36"/>
      <c r="AA1055" s="125"/>
      <c r="AB1055" s="878"/>
    </row>
    <row r="1056" spans="1:28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>
        <f>IF(ISBLANK(YourData!$Q68),"",YourData!$Q68)</f>
        <v>12776.503103472951</v>
      </c>
      <c r="U1056" s="125" t="str">
        <f>IF(ISBLANK(YourData!$R68),"",YourData!$R68)</f>
        <v>20-Jul</v>
      </c>
      <c r="V1056" s="878">
        <f>IF(ISBLANK(YourData!$S68),"",YourData!$S68)</f>
        <v>15</v>
      </c>
      <c r="W1056" s="36"/>
      <c r="X1056" s="125"/>
      <c r="Y1056" s="878"/>
      <c r="Z1056" s="36"/>
      <c r="AA1056" s="125"/>
      <c r="AB1056" s="878"/>
    </row>
    <row r="1057" spans="1:29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>
        <f>IF(ISBLANK(YourData!$Q69),"",YourData!$Q69)</f>
        <v>11996.087101562398</v>
      </c>
      <c r="U1057" s="125" t="str">
        <f>IF(ISBLANK(YourData!$R69),"",YourData!$R69)</f>
        <v>20-Jul</v>
      </c>
      <c r="V1057" s="878">
        <f>IF(ISBLANK(YourData!$S69),"",YourData!$S69)</f>
        <v>15</v>
      </c>
      <c r="W1057" s="36"/>
      <c r="X1057" s="125"/>
      <c r="Y1057" s="878"/>
      <c r="Z1057" s="36"/>
      <c r="AA1057" s="125"/>
      <c r="AB1057" s="878"/>
    </row>
    <row r="1058" spans="1:29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>
        <f>IF(ISBLANK(YourData!$Q70),"",YourData!$Q70)</f>
        <v>11996.087101678157</v>
      </c>
      <c r="U1058" s="125" t="str">
        <f>IF(ISBLANK(YourData!$R70),"",YourData!$R70)</f>
        <v>20-Jul</v>
      </c>
      <c r="V1058" s="878">
        <f>IF(ISBLANK(YourData!$S70),"",YourData!$S70)</f>
        <v>15</v>
      </c>
      <c r="W1058" s="36"/>
      <c r="X1058" s="125"/>
      <c r="Y1058" s="878"/>
      <c r="Z1058" s="36"/>
      <c r="AA1058" s="125"/>
      <c r="AB1058" s="878"/>
    </row>
    <row r="1059" spans="1:29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>
        <f>IF(ISBLANK(YourData!$Q71),"",YourData!$Q71)</f>
        <v>11996.087101678157</v>
      </c>
      <c r="U1059" s="125" t="str">
        <f>IF(ISBLANK(YourData!$R71),"",YourData!$R71)</f>
        <v>20-Jul</v>
      </c>
      <c r="V1059" s="878">
        <f>IF(ISBLANK(YourData!$S71),"",YourData!$S71)</f>
        <v>15</v>
      </c>
      <c r="W1059" s="36"/>
      <c r="X1059" s="125"/>
      <c r="Y1059" s="878"/>
      <c r="Z1059" s="36"/>
      <c r="AA1059" s="125"/>
      <c r="AB1059" s="878"/>
    </row>
    <row r="1060" spans="1:29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>
        <f>IF(ISBLANK(YourData!$Q72),"",YourData!$Q72)</f>
        <v>11996.0871016781</v>
      </c>
      <c r="U1060" s="125" t="str">
        <f>IF(ISBLANK(YourData!$R72),"",YourData!$R72)</f>
        <v>20-Jul</v>
      </c>
      <c r="V1060" s="878">
        <f>IF(ISBLANK(YourData!$S72),"",YourData!$S72)</f>
        <v>15</v>
      </c>
      <c r="W1060" s="36"/>
      <c r="X1060" s="125"/>
      <c r="Y1060" s="878"/>
      <c r="Z1060" s="36"/>
      <c r="AA1060" s="125"/>
      <c r="AB1060" s="878"/>
    </row>
    <row r="1061" spans="1:29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>
        <f>IF(ISBLANK(YourData!$Q73),"",YourData!$Q73)</f>
        <v>11996.087101678171</v>
      </c>
      <c r="U1061" s="125" t="str">
        <f>IF(ISBLANK(YourData!$R73),"",YourData!$R73)</f>
        <v>20-Jul</v>
      </c>
      <c r="V1061" s="878">
        <f>IF(ISBLANK(YourData!$S73),"",YourData!$S73)</f>
        <v>15</v>
      </c>
      <c r="W1061" s="36"/>
      <c r="X1061" s="125"/>
      <c r="Y1061" s="878"/>
      <c r="Z1061" s="36"/>
      <c r="AA1061" s="125"/>
      <c r="AB1061" s="878"/>
    </row>
    <row r="1062" spans="1:29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>
        <f>IF(ISBLANK(YourData!$Q74),"",YourData!$Q74)</f>
        <v>10438.48225727353</v>
      </c>
      <c r="U1062" s="125" t="str">
        <f>IF(ISBLANK(YourData!$R74),"",YourData!$R74)</f>
        <v>20-Jul</v>
      </c>
      <c r="V1062" s="878">
        <f>IF(ISBLANK(YourData!$S74),"",YourData!$S74)</f>
        <v>15</v>
      </c>
      <c r="W1062" s="36"/>
      <c r="X1062" s="125"/>
      <c r="Y1062" s="878"/>
      <c r="Z1062" s="36"/>
      <c r="AA1062" s="125"/>
      <c r="AB1062" s="878"/>
    </row>
    <row r="1063" spans="1:29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>
        <f>IF(ISBLANK(YourData!$Q75),"",YourData!$Q75)</f>
        <v>11450.749929493639</v>
      </c>
      <c r="U1063" s="125" t="str">
        <f>IF(ISBLANK(YourData!$R75),"",YourData!$R75)</f>
        <v>20-Jul</v>
      </c>
      <c r="V1063" s="878">
        <f>IF(ISBLANK(YourData!$S75),"",YourData!$S75)</f>
        <v>15</v>
      </c>
      <c r="W1063" s="36"/>
      <c r="X1063" s="125"/>
      <c r="Y1063" s="878"/>
      <c r="Z1063" s="36"/>
      <c r="AA1063" s="125"/>
      <c r="AB1063" s="878"/>
    </row>
    <row r="1064" spans="1:29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>
        <f>IF(ISBLANK(YourData!$Q76),"",YourData!$Q76)</f>
        <v>11261.829833117608</v>
      </c>
      <c r="U1064" s="125" t="str">
        <f>IF(ISBLANK(YourData!$R76),"",YourData!$R76)</f>
        <v>20-Jul</v>
      </c>
      <c r="V1064" s="878">
        <f>IF(ISBLANK(YourData!$S76),"",YourData!$S76)</f>
        <v>15</v>
      </c>
      <c r="W1064" s="36"/>
      <c r="X1064" s="125"/>
      <c r="Y1064" s="878"/>
      <c r="Z1064" s="36"/>
      <c r="AA1064" s="125"/>
      <c r="AB1064" s="878"/>
    </row>
    <row r="1065" spans="1:29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>
        <f>IF(ISBLANK(YourData!$Q77),"",YourData!$Q77)</f>
        <v>10902.650610782122</v>
      </c>
      <c r="U1065" s="125" t="str">
        <f>IF(ISBLANK(YourData!$R77),"",YourData!$R77)</f>
        <v>20-Jul</v>
      </c>
      <c r="V1065" s="878">
        <f>IF(ISBLANK(YourData!$S77),"",YourData!$S77)</f>
        <v>15</v>
      </c>
      <c r="W1065" s="36"/>
      <c r="X1065" s="125"/>
      <c r="Y1065" s="878"/>
      <c r="Z1065" s="36"/>
      <c r="AA1065" s="125"/>
      <c r="AB1065" s="878"/>
    </row>
    <row r="1066" spans="1:29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>
        <f>IF(ISBLANK(YourData!$Q78),"",YourData!$Q78)</f>
        <v>9588.252809248972</v>
      </c>
      <c r="U1066" s="125" t="str">
        <f>IF(ISBLANK(YourData!$R78),"",YourData!$R78)</f>
        <v>20-Jul</v>
      </c>
      <c r="V1066" s="878">
        <f>IF(ISBLANK(YourData!$S78),"",YourData!$S78)</f>
        <v>15</v>
      </c>
      <c r="W1066" s="36"/>
      <c r="X1066" s="125"/>
      <c r="Y1066" s="878"/>
      <c r="Z1066" s="36"/>
      <c r="AA1066" s="125"/>
      <c r="AB1066" s="878"/>
    </row>
    <row r="1067" spans="1:29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>
        <f>IF(ISBLANK(YourData!$Q79),"",YourData!$Q79)</f>
        <v>8466.7977177859902</v>
      </c>
      <c r="U1067" s="125" t="str">
        <f>IF(ISBLANK(YourData!$R79),"",YourData!$R79)</f>
        <v>20-Jul</v>
      </c>
      <c r="V1067" s="878">
        <f>IF(ISBLANK(YourData!$S79),"",YourData!$S79)</f>
        <v>15</v>
      </c>
      <c r="W1067" s="36"/>
      <c r="X1067" s="125"/>
      <c r="Y1067" s="878"/>
      <c r="Z1067" s="36"/>
      <c r="AA1067" s="125"/>
      <c r="AB1067" s="878"/>
    </row>
    <row r="1068" spans="1:29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>
        <f>IF(ISBLANK(YourData!$Q80),"",YourData!$Q80)</f>
        <v>9126.9658205244796</v>
      </c>
      <c r="U1068" s="125" t="str">
        <f>IF(ISBLANK(YourData!$R80),"",YourData!$R80)</f>
        <v>20-Jul</v>
      </c>
      <c r="V1068" s="878">
        <f>IF(ISBLANK(YourData!$S80),"",YourData!$S80)</f>
        <v>15</v>
      </c>
      <c r="W1068" s="36"/>
      <c r="X1068" s="125"/>
      <c r="Y1068" s="878"/>
      <c r="Z1068" s="36"/>
      <c r="AA1068" s="125"/>
      <c r="AB1068" s="878"/>
    </row>
    <row r="1069" spans="1:29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>
        <f>IF(ISBLANK(YourData!$Q81),"",YourData!$Q81)</f>
        <v>7932.8215101565011</v>
      </c>
      <c r="U1069" s="125" t="str">
        <f>IF(ISBLANK(YourData!$R81),"",YourData!$R81)</f>
        <v>20-Jul</v>
      </c>
      <c r="V1069" s="878">
        <f>IF(ISBLANK(YourData!$S81),"",YourData!$S81)</f>
        <v>15</v>
      </c>
      <c r="W1069" s="36"/>
      <c r="X1069" s="125"/>
      <c r="Y1069" s="878"/>
      <c r="Z1069" s="36"/>
      <c r="AA1069" s="125"/>
      <c r="AB1069" s="878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>
        <f>IF(ISBLANK(YourData!$T62),"",YourData!$T62)</f>
        <v>23463.694086696138</v>
      </c>
      <c r="U1080" s="886" t="str">
        <f>IF(ISBLANK(YourData!$U62),"",YourData!$U62)</f>
        <v>20-Jul</v>
      </c>
      <c r="V1080" s="878">
        <f>IF(ISBLANK(YourData!$V62),"",YourData!$V62)</f>
        <v>15</v>
      </c>
      <c r="W1080" s="36"/>
      <c r="X1080" s="125"/>
      <c r="Y1080" s="878"/>
      <c r="Z1080" s="36"/>
      <c r="AA1080" s="125"/>
      <c r="AB1080" s="878"/>
    </row>
    <row r="1081" spans="1:29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>
        <f>IF(ISBLANK(YourData!$T63),"",YourData!$T63)</f>
        <v>23145.345087517955</v>
      </c>
      <c r="U1081" s="886" t="str">
        <f>IF(ISBLANK(YourData!$U63),"",YourData!$U63)</f>
        <v>11-Jul</v>
      </c>
      <c r="V1081" s="878">
        <f>IF(ISBLANK(YourData!$V63),"",YourData!$V63)</f>
        <v>16</v>
      </c>
      <c r="W1081" s="36"/>
      <c r="X1081" s="125"/>
      <c r="Y1081" s="878"/>
      <c r="Z1081" s="36"/>
      <c r="AA1081" s="125"/>
      <c r="AB1081" s="878"/>
    </row>
    <row r="1082" spans="1:29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>
        <f>IF(ISBLANK(YourData!$T64),"",YourData!$T64)</f>
        <v>31528.634540023773</v>
      </c>
      <c r="U1082" s="886" t="str">
        <f>IF(ISBLANK(YourData!$U64),"",YourData!$U64)</f>
        <v>24-Apr</v>
      </c>
      <c r="V1082" s="878">
        <f>IF(ISBLANK(YourData!$V64),"",YourData!$V64)</f>
        <v>15</v>
      </c>
      <c r="W1082" s="36"/>
      <c r="X1082" s="125"/>
      <c r="Y1082" s="878"/>
      <c r="Z1082" s="36"/>
      <c r="AA1082" s="125"/>
      <c r="AB1082" s="878"/>
    </row>
    <row r="1083" spans="1:29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>
        <f>IF(ISBLANK(YourData!$T65),"",YourData!$T65)</f>
        <v>34692.601542825563</v>
      </c>
      <c r="U1083" s="886" t="str">
        <f>IF(ISBLANK(YourData!$U65),"",YourData!$U65)</f>
        <v>14-Jun</v>
      </c>
      <c r="V1083" s="878">
        <f>IF(ISBLANK(YourData!$V65),"",YourData!$V65)</f>
        <v>14</v>
      </c>
      <c r="W1083" s="36"/>
      <c r="X1083" s="125"/>
      <c r="Y1083" s="878"/>
      <c r="Z1083" s="36"/>
      <c r="AA1083" s="125"/>
      <c r="AB1083" s="878"/>
    </row>
    <row r="1084" spans="1:29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>
        <f>IF(ISBLANK(YourData!$T66),"",YourData!$T66)</f>
        <v>34808.528343332022</v>
      </c>
      <c r="U1084" s="886" t="str">
        <f>IF(ISBLANK(YourData!$U66),"",YourData!$U66)</f>
        <v>14-Jun</v>
      </c>
      <c r="V1084" s="878">
        <f>IF(ISBLANK(YourData!$V66),"",YourData!$V66)</f>
        <v>14</v>
      </c>
      <c r="W1084" s="36"/>
      <c r="X1084" s="125"/>
      <c r="Y1084" s="878"/>
      <c r="Z1084" s="36"/>
      <c r="AA1084" s="125"/>
      <c r="AB1084" s="878"/>
    </row>
    <row r="1085" spans="1:29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>
        <f>IF(ISBLANK(YourData!$T67),"",YourData!$T67)</f>
        <v>23463.645735348247</v>
      </c>
      <c r="U1085" s="886" t="str">
        <f>IF(ISBLANK(YourData!$U67),"",YourData!$U67)</f>
        <v>20-Jul</v>
      </c>
      <c r="V1085" s="878">
        <f>IF(ISBLANK(YourData!$V67),"",YourData!$V67)</f>
        <v>15</v>
      </c>
      <c r="W1085" s="36"/>
      <c r="X1085" s="125"/>
      <c r="Y1085" s="878"/>
      <c r="Z1085" s="36"/>
      <c r="AA1085" s="125"/>
      <c r="AB1085" s="878"/>
    </row>
    <row r="1086" spans="1:29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>
        <f>IF(ISBLANK(YourData!$T68),"",YourData!$T68)</f>
        <v>32409.637699776766</v>
      </c>
      <c r="U1086" s="886" t="str">
        <f>IF(ISBLANK(YourData!$U68),"",YourData!$U68)</f>
        <v>24-Apr</v>
      </c>
      <c r="V1086" s="878">
        <f>IF(ISBLANK(YourData!$V68),"",YourData!$V68)</f>
        <v>16</v>
      </c>
      <c r="W1086" s="36"/>
      <c r="X1086" s="125"/>
      <c r="Y1086" s="878"/>
      <c r="Z1086" s="36"/>
      <c r="AA1086" s="125"/>
      <c r="AB1086" s="878"/>
    </row>
    <row r="1087" spans="1:29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>
        <f>IF(ISBLANK(YourData!$T69),"",YourData!$T69)</f>
        <v>23463.694086185722</v>
      </c>
      <c r="U1087" s="886" t="str">
        <f>IF(ISBLANK(YourData!$U69),"",YourData!$U69)</f>
        <v>20-Jul</v>
      </c>
      <c r="V1087" s="878">
        <f>IF(ISBLANK(YourData!$V69),"",YourData!$V69)</f>
        <v>15</v>
      </c>
      <c r="W1087" s="36"/>
      <c r="X1087" s="125"/>
      <c r="Y1087" s="878"/>
      <c r="Z1087" s="36"/>
      <c r="AA1087" s="125"/>
      <c r="AB1087" s="878"/>
    </row>
    <row r="1088" spans="1:29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>
        <f>IF(ISBLANK(YourData!$T70),"",YourData!$T70)</f>
        <v>23463.694086696138</v>
      </c>
      <c r="U1088" s="886" t="str">
        <f>IF(ISBLANK(YourData!$U70),"",YourData!$U70)</f>
        <v>20-Jul</v>
      </c>
      <c r="V1088" s="878">
        <f>IF(ISBLANK(YourData!$V70),"",YourData!$V70)</f>
        <v>15</v>
      </c>
      <c r="W1088" s="36"/>
      <c r="X1088" s="125"/>
      <c r="Y1088" s="878"/>
      <c r="Z1088" s="36"/>
      <c r="AA1088" s="125"/>
      <c r="AB1088" s="878"/>
    </row>
    <row r="1089" spans="1:33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>
        <f>IF(ISBLANK(YourData!$T71),"",YourData!$T71)</f>
        <v>23463.694086696138</v>
      </c>
      <c r="U1089" s="886" t="str">
        <f>IF(ISBLANK(YourData!$U71),"",YourData!$U71)</f>
        <v>20-Jul</v>
      </c>
      <c r="V1089" s="878">
        <f>IF(ISBLANK(YourData!$V71),"",YourData!$V71)</f>
        <v>15</v>
      </c>
      <c r="W1089" s="36"/>
      <c r="X1089" s="125"/>
      <c r="Y1089" s="878"/>
      <c r="Z1089" s="36"/>
      <c r="AA1089" s="125"/>
      <c r="AB1089" s="878"/>
    </row>
    <row r="1090" spans="1:33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>
        <f>IF(ISBLANK(YourData!$T72),"",YourData!$T72)</f>
        <v>23463.694086696014</v>
      </c>
      <c r="U1090" s="886" t="str">
        <f>IF(ISBLANK(YourData!$U72),"",YourData!$U72)</f>
        <v>20-Jul</v>
      </c>
      <c r="V1090" s="878">
        <f>IF(ISBLANK(YourData!$V72),"",YourData!$V72)</f>
        <v>15</v>
      </c>
      <c r="W1090" s="36"/>
      <c r="X1090" s="125"/>
      <c r="Y1090" s="878"/>
      <c r="Z1090" s="36"/>
      <c r="AA1090" s="125"/>
      <c r="AB1090" s="878"/>
    </row>
    <row r="1091" spans="1:33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>
        <f>IF(ISBLANK(YourData!$T73),"",YourData!$T73)</f>
        <v>23463.694086696527</v>
      </c>
      <c r="U1091" s="886" t="str">
        <f>IF(ISBLANK(YourData!$U73),"",YourData!$U73)</f>
        <v>20-Jul</v>
      </c>
      <c r="V1091" s="878">
        <f>IF(ISBLANK(YourData!$V73),"",YourData!$V73)</f>
        <v>15</v>
      </c>
      <c r="W1091" s="36"/>
      <c r="X1091" s="125"/>
      <c r="Y1091" s="878"/>
      <c r="Z1091" s="36"/>
      <c r="AA1091" s="125"/>
      <c r="AB1091" s="878"/>
    </row>
    <row r="1092" spans="1:33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>
        <f>IF(ISBLANK(YourData!$T74),"",YourData!$T74)</f>
        <v>19795.778871156166</v>
      </c>
      <c r="U1092" s="886" t="str">
        <f>IF(ISBLANK(YourData!$U74),"",YourData!$U74)</f>
        <v>20-Jul</v>
      </c>
      <c r="V1092" s="878">
        <f>IF(ISBLANK(YourData!$V74),"",YourData!$V74)</f>
        <v>15</v>
      </c>
      <c r="W1092" s="36"/>
      <c r="X1092" s="125"/>
      <c r="Y1092" s="878"/>
      <c r="Z1092" s="36"/>
      <c r="AA1092" s="125"/>
      <c r="AB1092" s="878"/>
    </row>
    <row r="1093" spans="1:33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>
        <f>IF(ISBLANK(YourData!$T75),"",YourData!$T75)</f>
        <v>22227.948962597715</v>
      </c>
      <c r="U1093" s="886" t="str">
        <f>IF(ISBLANK(YourData!$U75),"",YourData!$U75)</f>
        <v>20-Jul</v>
      </c>
      <c r="V1093" s="878">
        <f>IF(ISBLANK(YourData!$V75),"",YourData!$V75)</f>
        <v>16</v>
      </c>
      <c r="W1093" s="36"/>
      <c r="X1093" s="125"/>
      <c r="Y1093" s="878"/>
      <c r="Z1093" s="36"/>
      <c r="AA1093" s="125"/>
      <c r="AB1093" s="878"/>
    </row>
    <row r="1094" spans="1:33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>
        <f>IF(ISBLANK(YourData!$T76),"",YourData!$T76)</f>
        <v>20012.46101380371</v>
      </c>
      <c r="U1094" s="886" t="str">
        <f>IF(ISBLANK(YourData!$U76),"",YourData!$U76)</f>
        <v>30-Jul</v>
      </c>
      <c r="V1094" s="878">
        <f>IF(ISBLANK(YourData!$V76),"",YourData!$V76)</f>
        <v>16</v>
      </c>
      <c r="W1094" s="36"/>
      <c r="X1094" s="125"/>
      <c r="Y1094" s="878"/>
      <c r="Z1094" s="36"/>
      <c r="AA1094" s="125"/>
      <c r="AB1094" s="878"/>
    </row>
    <row r="1095" spans="1:33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>
        <f>IF(ISBLANK(YourData!$T77),"",YourData!$T77)</f>
        <v>19901.788214683849</v>
      </c>
      <c r="U1095" s="886" t="str">
        <f>IF(ISBLANK(YourData!$U77),"",YourData!$U77)</f>
        <v>20-Jul</v>
      </c>
      <c r="V1095" s="878">
        <f>IF(ISBLANK(YourData!$V77),"",YourData!$V77)</f>
        <v>15</v>
      </c>
      <c r="W1095" s="36"/>
      <c r="X1095" s="125"/>
      <c r="Y1095" s="878"/>
      <c r="Z1095" s="36"/>
      <c r="AA1095" s="125"/>
      <c r="AB1095" s="878"/>
    </row>
    <row r="1096" spans="1:33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>
        <f>IF(ISBLANK(YourData!$T78),"",YourData!$T78)</f>
        <v>19599.061322804799</v>
      </c>
      <c r="U1096" s="886" t="str">
        <f>IF(ISBLANK(YourData!$U78),"",YourData!$U78)</f>
        <v>20-Jul</v>
      </c>
      <c r="V1096" s="878">
        <f>IF(ISBLANK(YourData!$V78),"",YourData!$V78)</f>
        <v>15</v>
      </c>
      <c r="W1096" s="36"/>
      <c r="X1096" s="125"/>
      <c r="Y1096" s="878"/>
      <c r="Z1096" s="36"/>
      <c r="AA1096" s="125"/>
      <c r="AB1096" s="878"/>
    </row>
    <row r="1097" spans="1:33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>
        <f>IF(ISBLANK(YourData!$T79),"",YourData!$T79)</f>
        <v>19688.516857994</v>
      </c>
      <c r="U1097" s="886" t="str">
        <f>IF(ISBLANK(YourData!$U79),"",YourData!$U79)</f>
        <v>20-Jul</v>
      </c>
      <c r="V1097" s="878">
        <f>IF(ISBLANK(YourData!$V79),"",YourData!$V79)</f>
        <v>15</v>
      </c>
      <c r="W1097" s="36"/>
      <c r="X1097" s="125"/>
      <c r="Y1097" s="878"/>
      <c r="Z1097" s="36"/>
      <c r="AA1097" s="125"/>
      <c r="AB1097" s="878"/>
    </row>
    <row r="1098" spans="1:33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>
        <f>IF(ISBLANK(YourData!$T80),"",YourData!$T80)</f>
        <v>19820.563697124348</v>
      </c>
      <c r="U1098" s="886" t="str">
        <f>IF(ISBLANK(YourData!$U80),"",YourData!$U80)</f>
        <v>20-Jul</v>
      </c>
      <c r="V1098" s="878">
        <f>IF(ISBLANK(YourData!$V80),"",YourData!$V80)</f>
        <v>15</v>
      </c>
      <c r="W1098" s="36"/>
      <c r="X1098" s="125"/>
      <c r="Y1098" s="878"/>
      <c r="Z1098" s="36"/>
      <c r="AA1098" s="125"/>
      <c r="AB1098" s="878"/>
    </row>
    <row r="1099" spans="1:33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>
        <f>IF(ISBLANK(YourData!$T81),"",YourData!$T81)</f>
        <v>19570.147792494641</v>
      </c>
      <c r="U1099" s="886" t="str">
        <f>IF(ISBLANK(YourData!$U81),"",YourData!$U81)</f>
        <v>20-Jul</v>
      </c>
      <c r="V1099" s="878">
        <f>IF(ISBLANK(YourData!$V81),"",YourData!$V81)</f>
        <v>15</v>
      </c>
      <c r="W1099" s="36"/>
      <c r="X1099" s="125"/>
      <c r="Y1099" s="878"/>
      <c r="Z1099" s="36"/>
      <c r="AA1099" s="125"/>
      <c r="AB1099" s="878"/>
    </row>
    <row r="1100" spans="1:33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>
        <f>IF(ISBLANK(YourData!$W62),"",YourData!$W62)</f>
        <v>10596.29529817346</v>
      </c>
      <c r="U1110" s="886" t="str">
        <f>IF(ISBLANK(YourData!$X62),"",YourData!$X62)</f>
        <v>10-Jul</v>
      </c>
      <c r="V1110" s="878">
        <f>IF(ISBLANK(YourData!$Y62),"",YourData!$Y62)</f>
        <v>13</v>
      </c>
      <c r="W1110" s="36"/>
      <c r="X1110" s="125"/>
      <c r="Y1110" s="878"/>
      <c r="Z1110" s="36"/>
      <c r="AA1110" s="125"/>
      <c r="AB1110" s="878"/>
    </row>
    <row r="1111" spans="1:33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>
        <f>IF(ISBLANK(YourData!$W63),"",YourData!$W63)</f>
        <v>16645.113848390782</v>
      </c>
      <c r="U1111" s="886" t="str">
        <f>IF(ISBLANK(YourData!$X63),"",YourData!$X63)</f>
        <v>04-Aug</v>
      </c>
      <c r="V1111" s="878">
        <f>IF(ISBLANK(YourData!$Y63),"",YourData!$Y63)</f>
        <v>15</v>
      </c>
      <c r="W1111" s="36"/>
      <c r="X1111" s="125"/>
      <c r="Y1111" s="878"/>
      <c r="Z1111" s="36"/>
      <c r="AA1111" s="125"/>
      <c r="AB1111" s="878"/>
    </row>
    <row r="1112" spans="1:33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>
        <f>IF(ISBLANK(YourData!$W64),"",YourData!$W64)</f>
        <v>22755.867250174771</v>
      </c>
      <c r="U1112" s="886" t="str">
        <f>IF(ISBLANK(YourData!$X64),"",YourData!$X64)</f>
        <v>02-Oct</v>
      </c>
      <c r="V1112" s="878">
        <f>IF(ISBLANK(YourData!$Y64),"",YourData!$Y64)</f>
        <v>10</v>
      </c>
      <c r="W1112" s="36"/>
      <c r="X1112" s="125"/>
      <c r="Y1112" s="878"/>
      <c r="Z1112" s="36"/>
      <c r="AA1112" s="125"/>
      <c r="AB1112" s="878"/>
    </row>
    <row r="1113" spans="1:33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>
        <f>IF(ISBLANK(YourData!$W65),"",YourData!$W65)</f>
        <v>27596.700484402732</v>
      </c>
      <c r="U1113" s="886" t="str">
        <f>IF(ISBLANK(YourData!$X65),"",YourData!$X65)</f>
        <v>18-Sep</v>
      </c>
      <c r="V1113" s="878">
        <f>IF(ISBLANK(YourData!$Y65),"",YourData!$Y65)</f>
        <v>16</v>
      </c>
      <c r="W1113" s="36"/>
      <c r="X1113" s="125"/>
      <c r="Y1113" s="878"/>
      <c r="Z1113" s="36"/>
      <c r="AA1113" s="125"/>
      <c r="AB1113" s="878"/>
    </row>
    <row r="1114" spans="1:33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>
        <f>IF(ISBLANK(YourData!$W66),"",YourData!$W66)</f>
        <v>27596.700484402732</v>
      </c>
      <c r="U1114" s="886" t="str">
        <f>IF(ISBLANK(YourData!$X66),"",YourData!$X66)</f>
        <v>18-Sep</v>
      </c>
      <c r="V1114" s="878">
        <f>IF(ISBLANK(YourData!$Y66),"",YourData!$Y66)</f>
        <v>16</v>
      </c>
      <c r="W1114" s="36"/>
      <c r="X1114" s="125"/>
      <c r="Y1114" s="878"/>
      <c r="Z1114" s="36"/>
      <c r="AA1114" s="125"/>
      <c r="AB1114" s="878"/>
    </row>
    <row r="1115" spans="1:33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>
        <f>IF(ISBLANK(YourData!$W67),"",YourData!$W67)</f>
        <v>10596.867715247454</v>
      </c>
      <c r="U1115" s="886" t="str">
        <f>IF(ISBLANK(YourData!$X67),"",YourData!$X67)</f>
        <v>10-Jul</v>
      </c>
      <c r="V1115" s="878">
        <f>IF(ISBLANK(YourData!$Y67),"",YourData!$Y67)</f>
        <v>13</v>
      </c>
      <c r="W1115" s="36"/>
      <c r="X1115" s="125"/>
      <c r="Y1115" s="878"/>
      <c r="Z1115" s="36"/>
      <c r="AA1115" s="125"/>
      <c r="AB1115" s="878"/>
    </row>
    <row r="1116" spans="1:33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>
        <f>IF(ISBLANK(YourData!$W68),"",YourData!$W68)</f>
        <v>8908.3109457046012</v>
      </c>
      <c r="U1116" s="886" t="str">
        <f>IF(ISBLANK(YourData!$X68),"",YourData!$X68)</f>
        <v>02-Oct</v>
      </c>
      <c r="V1116" s="878">
        <f>IF(ISBLANK(YourData!$Y68),"",YourData!$Y68)</f>
        <v>10</v>
      </c>
      <c r="W1116" s="36"/>
      <c r="X1116" s="125"/>
      <c r="Y1116" s="878"/>
      <c r="Z1116" s="36"/>
      <c r="AA1116" s="125"/>
      <c r="AB1116" s="878"/>
    </row>
    <row r="1117" spans="1:33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>
        <f>IF(ISBLANK(YourData!$W69),"",YourData!$W69)</f>
        <v>22715.837179116537</v>
      </c>
      <c r="U1117" s="886" t="str">
        <f>IF(ISBLANK(YourData!$X69),"",YourData!$X69)</f>
        <v>17-Jun</v>
      </c>
      <c r="V1117" s="878">
        <f>IF(ISBLANK(YourData!$Y69),"",YourData!$Y69)</f>
        <v>16</v>
      </c>
      <c r="W1117" s="36"/>
      <c r="X1117" s="125"/>
      <c r="Y1117" s="878"/>
      <c r="Z1117" s="36"/>
      <c r="AA1117" s="125"/>
      <c r="AB1117" s="878"/>
    </row>
    <row r="1118" spans="1:33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>
        <f>IF(ISBLANK(YourData!$W70),"",YourData!$W70)</f>
        <v>10596.29529817346</v>
      </c>
      <c r="U1118" s="886" t="str">
        <f>IF(ISBLANK(YourData!$X70),"",YourData!$X70)</f>
        <v>10-Jul</v>
      </c>
      <c r="V1118" s="878">
        <f>IF(ISBLANK(YourData!$Y70),"",YourData!$Y70)</f>
        <v>13</v>
      </c>
      <c r="W1118" s="36"/>
      <c r="X1118" s="125"/>
      <c r="Y1118" s="878"/>
      <c r="Z1118" s="36"/>
      <c r="AA1118" s="125"/>
      <c r="AB1118" s="878"/>
    </row>
    <row r="1119" spans="1:33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>
        <f>IF(ISBLANK(YourData!$W71),"",YourData!$W71)</f>
        <v>10596.29529817346</v>
      </c>
      <c r="U1119" s="886" t="str">
        <f>IF(ISBLANK(YourData!$X71),"",YourData!$X71)</f>
        <v>10-Jul</v>
      </c>
      <c r="V1119" s="878">
        <f>IF(ISBLANK(YourData!$Y71),"",YourData!$Y71)</f>
        <v>13</v>
      </c>
      <c r="W1119" s="36"/>
      <c r="X1119" s="125"/>
      <c r="Y1119" s="878"/>
      <c r="Z1119" s="36"/>
      <c r="AA1119" s="125"/>
      <c r="AB1119" s="878"/>
    </row>
    <row r="1120" spans="1:33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>
        <f>IF(ISBLANK(YourData!$W72),"",YourData!$W72)</f>
        <v>11373.717900767882</v>
      </c>
      <c r="U1120" s="886" t="str">
        <f>IF(ISBLANK(YourData!$X72),"",YourData!$X72)</f>
        <v>24-Oct</v>
      </c>
      <c r="V1120" s="878">
        <f>IF(ISBLANK(YourData!$Y72),"",YourData!$Y72)</f>
        <v>13</v>
      </c>
      <c r="W1120" s="36"/>
      <c r="X1120" s="125"/>
      <c r="Y1120" s="878"/>
      <c r="Z1120" s="36"/>
      <c r="AA1120" s="125"/>
      <c r="AB1120" s="878"/>
    </row>
    <row r="1121" spans="1:30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>
        <f>IF(ISBLANK(YourData!$W73),"",YourData!$W73)</f>
        <v>10596.295298173616</v>
      </c>
      <c r="U1121" s="886" t="str">
        <f>IF(ISBLANK(YourData!$X73),"",YourData!$X73)</f>
        <v>10-Jul</v>
      </c>
      <c r="V1121" s="878">
        <f>IF(ISBLANK(YourData!$Y73),"",YourData!$Y73)</f>
        <v>13</v>
      </c>
      <c r="W1121" s="36"/>
      <c r="X1121" s="125"/>
      <c r="Y1121" s="878"/>
      <c r="Z1121" s="36"/>
      <c r="AA1121" s="125"/>
      <c r="AB1121" s="878"/>
    </row>
    <row r="1122" spans="1:30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>
        <f>IF(ISBLANK(YourData!$W74),"",YourData!$W74)</f>
        <v>7908.9775784557996</v>
      </c>
      <c r="U1122" s="886" t="str">
        <f>IF(ISBLANK(YourData!$X74),"",YourData!$X74)</f>
        <v>29-Jun</v>
      </c>
      <c r="V1122" s="878">
        <f>IF(ISBLANK(YourData!$Y74),"",YourData!$Y74)</f>
        <v>16</v>
      </c>
      <c r="W1122" s="36"/>
      <c r="X1122" s="125"/>
      <c r="Y1122" s="878"/>
      <c r="Z1122" s="36"/>
      <c r="AA1122" s="125"/>
      <c r="AB1122" s="878"/>
    </row>
    <row r="1123" spans="1:30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>
        <f>IF(ISBLANK(YourData!$W75),"",YourData!$W75)</f>
        <v>9048.2118954287907</v>
      </c>
      <c r="U1123" s="886" t="str">
        <f>IF(ISBLANK(YourData!$X75),"",YourData!$X75)</f>
        <v>20-Apr</v>
      </c>
      <c r="V1123" s="878">
        <f>IF(ISBLANK(YourData!$Y75),"",YourData!$Y75)</f>
        <v>1</v>
      </c>
      <c r="W1123" s="36"/>
      <c r="X1123" s="125"/>
      <c r="Y1123" s="878"/>
      <c r="Z1123" s="36"/>
      <c r="AA1123" s="125"/>
      <c r="AB1123" s="878"/>
    </row>
    <row r="1124" spans="1:30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>
        <f>IF(ISBLANK(YourData!$W76),"",YourData!$W76)</f>
        <v>7785.2374354168951</v>
      </c>
      <c r="U1124" s="886" t="str">
        <f>IF(ISBLANK(YourData!$X76),"",YourData!$X76)</f>
        <v>29-Jun</v>
      </c>
      <c r="V1124" s="878">
        <f>IF(ISBLANK(YourData!$Y76),"",YourData!$Y76)</f>
        <v>16</v>
      </c>
      <c r="W1124" s="36"/>
      <c r="X1124" s="125"/>
      <c r="Y1124" s="878"/>
      <c r="Z1124" s="36"/>
      <c r="AA1124" s="125"/>
      <c r="AB1124" s="878"/>
    </row>
    <row r="1125" spans="1:30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>
        <f>IF(ISBLANK(YourData!$W77),"",YourData!$W77)</f>
        <v>7850.1813418618249</v>
      </c>
      <c r="U1125" s="886" t="str">
        <f>IF(ISBLANK(YourData!$X77),"",YourData!$X77)</f>
        <v>29-Jun</v>
      </c>
      <c r="V1125" s="878">
        <f>IF(ISBLANK(YourData!$Y77),"",YourData!$Y77)</f>
        <v>16</v>
      </c>
      <c r="W1125" s="36"/>
      <c r="X1125" s="125"/>
      <c r="Y1125" s="878"/>
      <c r="Z1125" s="36"/>
      <c r="AA1125" s="125"/>
      <c r="AB1125" s="878"/>
    </row>
    <row r="1126" spans="1:30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>
        <f>IF(ISBLANK(YourData!$W78),"",YourData!$W78)</f>
        <v>8006.5357830712182</v>
      </c>
      <c r="U1126" s="886" t="str">
        <f>IF(ISBLANK(YourData!$X78),"",YourData!$X78)</f>
        <v>29-Jun</v>
      </c>
      <c r="V1126" s="878">
        <f>IF(ISBLANK(YourData!$Y78),"",YourData!$Y78)</f>
        <v>16</v>
      </c>
      <c r="W1126" s="36"/>
      <c r="X1126" s="125"/>
      <c r="Y1126" s="878"/>
      <c r="Z1126" s="36"/>
      <c r="AA1126" s="125"/>
      <c r="AB1126" s="878"/>
    </row>
    <row r="1127" spans="1:30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>
        <f>IF(ISBLANK(YourData!$W79),"",YourData!$W79)</f>
        <v>5.4569682106375694E-12</v>
      </c>
      <c r="U1127" s="886" t="str">
        <f>IF(ISBLANK(YourData!$X79),"",YourData!$X79)</f>
        <v>04-Jun</v>
      </c>
      <c r="V1127" s="878">
        <f>IF(ISBLANK(YourData!$Y79),"",YourData!$Y79)</f>
        <v>15</v>
      </c>
      <c r="W1127" s="36"/>
      <c r="X1127" s="125"/>
      <c r="Y1127" s="878"/>
      <c r="Z1127" s="36"/>
      <c r="AA1127" s="125"/>
      <c r="AB1127" s="878"/>
    </row>
    <row r="1128" spans="1:30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>
        <f>IF(ISBLANK(YourData!$W80),"",YourData!$W80)</f>
        <v>3.637978807091713E-12</v>
      </c>
      <c r="U1128" s="886" t="str">
        <f>IF(ISBLANK(YourData!$X80),"",YourData!$X80)</f>
        <v>09-Jun</v>
      </c>
      <c r="V1128" s="878">
        <f>IF(ISBLANK(YourData!$Y80),"",YourData!$Y80)</f>
        <v>13</v>
      </c>
      <c r="W1128" s="36"/>
      <c r="X1128" s="125"/>
      <c r="Y1128" s="878"/>
      <c r="Z1128" s="36"/>
      <c r="AA1128" s="125"/>
      <c r="AB1128" s="878"/>
    </row>
    <row r="1129" spans="1:30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>
        <f>IF(ISBLANK(YourData!$W81),"",YourData!$W81)</f>
        <v>1.2732925824820995E-11</v>
      </c>
      <c r="U1129" s="886" t="str">
        <f>IF(ISBLANK(YourData!$X81),"",YourData!$X81)</f>
        <v>11-Jun</v>
      </c>
      <c r="V1129" s="878">
        <f>IF(ISBLANK(YourData!$Y81),"",YourData!$Y81)</f>
        <v>15</v>
      </c>
      <c r="W1129" s="36"/>
      <c r="X1129" s="125"/>
      <c r="Y1129" s="878"/>
      <c r="Z1129" s="36"/>
      <c r="AA1129" s="125"/>
      <c r="AB1129" s="878"/>
    </row>
    <row r="1130" spans="1:30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>
        <f>IF(ISBLANK(YourData!$Z62),"",YourData!$Z62)</f>
        <v>33059.131596184387</v>
      </c>
      <c r="U1140" s="886" t="str">
        <f>IF(ISBLANK(YourData!$AA62),"",YourData!$AA62)</f>
        <v>20-Jul</v>
      </c>
      <c r="V1140" s="887">
        <f>IF(ISBLANK(YourData!$AB62),"",YourData!$AB62)</f>
        <v>15</v>
      </c>
      <c r="W1140" s="36"/>
      <c r="X1140" s="125"/>
      <c r="Y1140" s="878"/>
      <c r="Z1140" s="36"/>
      <c r="AA1140" s="125"/>
      <c r="AB1140" s="878"/>
    </row>
    <row r="1141" spans="1:30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>
        <f>IF(ISBLANK(YourData!$Z63),"",YourData!$Z63)</f>
        <v>37373.129739375217</v>
      </c>
      <c r="U1141" s="886" t="str">
        <f>IF(ISBLANK(YourData!$AA63),"",YourData!$AA63)</f>
        <v>17-Sep</v>
      </c>
      <c r="V1141" s="887">
        <f>IF(ISBLANK(YourData!$AB63),"",YourData!$AB63)</f>
        <v>15</v>
      </c>
      <c r="W1141" s="36"/>
      <c r="X1141" s="125"/>
      <c r="Y1141" s="878"/>
      <c r="Z1141" s="36"/>
      <c r="AA1141" s="125"/>
      <c r="AB1141" s="878"/>
    </row>
    <row r="1142" spans="1:30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>
        <f>IF(ISBLANK(YourData!$Z64),"",YourData!$Z64)</f>
        <v>40096.66450346692</v>
      </c>
      <c r="U1142" s="886" t="str">
        <f>IF(ISBLANK(YourData!$AA64),"",YourData!$AA64)</f>
        <v>02-Oct</v>
      </c>
      <c r="V1142" s="887">
        <f>IF(ISBLANK(YourData!$AB64),"",YourData!$AB64)</f>
        <v>10</v>
      </c>
      <c r="W1142" s="36"/>
      <c r="X1142" s="125"/>
      <c r="Y1142" s="878"/>
      <c r="Z1142" s="36"/>
      <c r="AA1142" s="125"/>
      <c r="AB1142" s="878"/>
    </row>
    <row r="1143" spans="1:30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>
        <f>IF(ISBLANK(YourData!$Z65),"",YourData!$Z65)</f>
        <v>43597.944904315256</v>
      </c>
      <c r="U1143" s="886" t="str">
        <f>IF(ISBLANK(YourData!$AA65),"",YourData!$AA65)</f>
        <v>02-Oct</v>
      </c>
      <c r="V1143" s="887">
        <f>IF(ISBLANK(YourData!$AB65),"",YourData!$AB65)</f>
        <v>9</v>
      </c>
      <c r="W1143" s="36"/>
      <c r="X1143" s="125"/>
      <c r="Y1143" s="878"/>
      <c r="Z1143" s="36"/>
      <c r="AA1143" s="125"/>
      <c r="AB1143" s="878"/>
    </row>
    <row r="1144" spans="1:30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>
        <f>IF(ISBLANK(YourData!$Z66),"",YourData!$Z66)</f>
        <v>43597.944904315256</v>
      </c>
      <c r="U1144" s="886" t="str">
        <f>IF(ISBLANK(YourData!$AA66),"",YourData!$AA66)</f>
        <v>02-Oct</v>
      </c>
      <c r="V1144" s="887">
        <f>IF(ISBLANK(YourData!$AB66),"",YourData!$AB66)</f>
        <v>9</v>
      </c>
      <c r="W1144" s="36"/>
      <c r="X1144" s="125"/>
      <c r="Y1144" s="878"/>
      <c r="Z1144" s="36"/>
      <c r="AA1144" s="125"/>
      <c r="AB1144" s="878"/>
    </row>
    <row r="1145" spans="1:30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>
        <f>IF(ISBLANK(YourData!$Z67),"",YourData!$Z67)</f>
        <v>33059.098195552026</v>
      </c>
      <c r="U1145" s="886" t="str">
        <f>IF(ISBLANK(YourData!$AA67),"",YourData!$AA67)</f>
        <v>20-Jul</v>
      </c>
      <c r="V1145" s="887">
        <f>IF(ISBLANK(YourData!$AB67),"",YourData!$AB67)</f>
        <v>15</v>
      </c>
      <c r="W1145" s="36"/>
      <c r="X1145" s="125"/>
      <c r="Y1145" s="878"/>
      <c r="Z1145" s="36"/>
      <c r="AA1145" s="125"/>
      <c r="AB1145" s="878"/>
    </row>
    <row r="1146" spans="1:30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>
        <f>IF(ISBLANK(YourData!$Z68),"",YourData!$Z68)</f>
        <v>38692.080186578118</v>
      </c>
      <c r="U1146" s="886" t="str">
        <f>IF(ISBLANK(YourData!$AA68),"",YourData!$AA68)</f>
        <v>02-Oct</v>
      </c>
      <c r="V1146" s="887">
        <f>IF(ISBLANK(YourData!$AB68),"",YourData!$AB68)</f>
        <v>11</v>
      </c>
      <c r="W1146" s="36"/>
      <c r="X1146" s="125"/>
      <c r="Y1146" s="878"/>
      <c r="Z1146" s="36"/>
      <c r="AA1146" s="125"/>
      <c r="AB1146" s="878"/>
    </row>
    <row r="1147" spans="1:30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>
        <f>IF(ISBLANK(YourData!$Z69),"",YourData!$Z69)</f>
        <v>39122.29538524407</v>
      </c>
      <c r="U1147" s="886" t="str">
        <f>IF(ISBLANK(YourData!$AA69),"",YourData!$AA69)</f>
        <v>25-Oct</v>
      </c>
      <c r="V1147" s="887">
        <f>IF(ISBLANK(YourData!$AB69),"",YourData!$AB69)</f>
        <v>15</v>
      </c>
      <c r="W1147" s="36"/>
      <c r="X1147" s="125"/>
      <c r="Y1147" s="878"/>
      <c r="Z1147" s="36"/>
      <c r="AA1147" s="125"/>
      <c r="AB1147" s="878"/>
    </row>
    <row r="1148" spans="1:30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>
        <f>IF(ISBLANK(YourData!$Z70),"",YourData!$Z70)</f>
        <v>33059.131596184387</v>
      </c>
      <c r="U1148" s="886" t="str">
        <f>IF(ISBLANK(YourData!$AA70),"",YourData!$AA70)</f>
        <v>20-Jul</v>
      </c>
      <c r="V1148" s="887">
        <f>IF(ISBLANK(YourData!$AB70),"",YourData!$AB70)</f>
        <v>15</v>
      </c>
      <c r="W1148" s="36"/>
      <c r="X1148" s="125"/>
      <c r="Y1148" s="878"/>
      <c r="Z1148" s="36"/>
      <c r="AA1148" s="125"/>
      <c r="AB1148" s="878"/>
    </row>
    <row r="1149" spans="1:30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>
        <f>IF(ISBLANK(YourData!$Z71),"",YourData!$Z71)</f>
        <v>33059.131596184387</v>
      </c>
      <c r="U1149" s="886" t="str">
        <f>IF(ISBLANK(YourData!$AA71),"",YourData!$AA71)</f>
        <v>20-Jul</v>
      </c>
      <c r="V1149" s="887">
        <f>IF(ISBLANK(YourData!$AB71),"",YourData!$AB71)</f>
        <v>15</v>
      </c>
      <c r="W1149" s="36"/>
      <c r="X1149" s="125"/>
      <c r="Y1149" s="878"/>
      <c r="Z1149" s="36"/>
      <c r="AA1149" s="125"/>
      <c r="AB1149" s="878"/>
    </row>
    <row r="1150" spans="1:30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>
        <f>IF(ISBLANK(YourData!$Z72),"",YourData!$Z72)</f>
        <v>33059.131596184176</v>
      </c>
      <c r="U1150" s="886" t="str">
        <f>IF(ISBLANK(YourData!$AA72),"",YourData!$AA72)</f>
        <v>20-Jul</v>
      </c>
      <c r="V1150" s="887">
        <f>IF(ISBLANK(YourData!$AB72),"",YourData!$AB72)</f>
        <v>15</v>
      </c>
      <c r="W1150" s="36"/>
      <c r="X1150" s="125"/>
      <c r="Y1150" s="878"/>
      <c r="Z1150" s="36"/>
      <c r="AA1150" s="125"/>
      <c r="AB1150" s="878"/>
    </row>
    <row r="1151" spans="1:30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>
        <f>IF(ISBLANK(YourData!$Z73),"",YourData!$Z73)</f>
        <v>33059.131596184452</v>
      </c>
      <c r="U1151" s="886" t="str">
        <f>IF(ISBLANK(YourData!$AA73),"",YourData!$AA73)</f>
        <v>20-Jul</v>
      </c>
      <c r="V1151" s="887">
        <f>IF(ISBLANK(YourData!$AB73),"",YourData!$AB73)</f>
        <v>15</v>
      </c>
      <c r="W1151" s="36"/>
      <c r="X1151" s="125"/>
      <c r="Y1151" s="878"/>
      <c r="Z1151" s="36"/>
      <c r="AA1151" s="125"/>
      <c r="AB1151" s="878"/>
    </row>
    <row r="1152" spans="1:30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>
        <f>IF(ISBLANK(YourData!$Z74),"",YourData!$Z74)</f>
        <v>27656.384975967103</v>
      </c>
      <c r="U1152" s="886" t="str">
        <f>IF(ISBLANK(YourData!$AA74),"",YourData!$AA74)</f>
        <v>29-Jun</v>
      </c>
      <c r="V1152" s="887">
        <f>IF(ISBLANK(YourData!$AB74),"",YourData!$AB74)</f>
        <v>16</v>
      </c>
      <c r="W1152" s="36"/>
      <c r="X1152" s="125"/>
      <c r="Y1152" s="878"/>
      <c r="Z1152" s="36"/>
      <c r="AA1152" s="125"/>
      <c r="AB1152" s="878"/>
    </row>
    <row r="1153" spans="1:28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>
        <f>IF(ISBLANK(YourData!$Z75),"",YourData!$Z75)</f>
        <v>31194.489709234629</v>
      </c>
      <c r="U1153" s="886" t="str">
        <f>IF(ISBLANK(YourData!$AA75),"",YourData!$AA75)</f>
        <v>17-Jun</v>
      </c>
      <c r="V1153" s="887">
        <f>IF(ISBLANK(YourData!$AB75),"",YourData!$AB75)</f>
        <v>14</v>
      </c>
      <c r="W1153" s="36"/>
      <c r="X1153" s="125"/>
      <c r="Y1153" s="878"/>
      <c r="Z1153" s="36"/>
      <c r="AA1153" s="125"/>
      <c r="AB1153" s="878"/>
    </row>
    <row r="1154" spans="1:28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>
        <f>IF(ISBLANK(YourData!$Z76),"",YourData!$Z76)</f>
        <v>27731.138064104824</v>
      </c>
      <c r="U1154" s="886" t="str">
        <f>IF(ISBLANK(YourData!$AA76),"",YourData!$AA76)</f>
        <v>29-Jun</v>
      </c>
      <c r="V1154" s="887">
        <f>IF(ISBLANK(YourData!$AB76),"",YourData!$AB76)</f>
        <v>16</v>
      </c>
      <c r="W1154" s="36"/>
      <c r="X1154" s="125"/>
      <c r="Y1154" s="878"/>
      <c r="Z1154" s="36"/>
      <c r="AA1154" s="125"/>
      <c r="AB1154" s="878"/>
    </row>
    <row r="1155" spans="1:28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>
        <f>IF(ISBLANK(YourData!$Z77),"",YourData!$Z77)</f>
        <v>27698.350646599745</v>
      </c>
      <c r="U1155" s="886" t="str">
        <f>IF(ISBLANK(YourData!$AA77),"",YourData!$AA77)</f>
        <v>29-Jun</v>
      </c>
      <c r="V1155" s="887">
        <f>IF(ISBLANK(YourData!$AB77),"",YourData!$AB77)</f>
        <v>16</v>
      </c>
      <c r="W1155" s="36"/>
      <c r="X1155" s="125"/>
      <c r="Y1155" s="878"/>
      <c r="Z1155" s="36"/>
      <c r="AA1155" s="125"/>
      <c r="AB1155" s="878"/>
    </row>
    <row r="1156" spans="1:28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>
        <f>IF(ISBLANK(YourData!$Z78),"",YourData!$Z78)</f>
        <v>27564.79756733809</v>
      </c>
      <c r="U1156" s="886" t="str">
        <f>IF(ISBLANK(YourData!$AA78),"",YourData!$AA78)</f>
        <v>29-Jun</v>
      </c>
      <c r="V1156" s="887">
        <f>IF(ISBLANK(YourData!$AB78),"",YourData!$AB78)</f>
        <v>16</v>
      </c>
      <c r="W1156" s="36"/>
      <c r="X1156" s="125"/>
      <c r="Y1156" s="878"/>
      <c r="Z1156" s="36"/>
      <c r="AA1156" s="125"/>
      <c r="AB1156" s="878"/>
    </row>
    <row r="1157" spans="1:28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>
        <f>IF(ISBLANK(YourData!$Z79),"",YourData!$Z79)</f>
        <v>19688.516857994</v>
      </c>
      <c r="U1157" s="886" t="str">
        <f>IF(ISBLANK(YourData!$AA79),"",YourData!$AA79)</f>
        <v>20-Jul</v>
      </c>
      <c r="V1157" s="887">
        <f>IF(ISBLANK(YourData!$AB79),"",YourData!$AB79)</f>
        <v>15</v>
      </c>
      <c r="W1157" s="36"/>
      <c r="X1157" s="125"/>
      <c r="Y1157" s="878"/>
      <c r="Z1157" s="36"/>
      <c r="AA1157" s="125"/>
      <c r="AB1157" s="878"/>
    </row>
    <row r="1158" spans="1:28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>
        <f>IF(ISBLANK(YourData!$Z80),"",YourData!$Z80)</f>
        <v>19820.563697124348</v>
      </c>
      <c r="U1158" s="886" t="str">
        <f>IF(ISBLANK(YourData!$AA80),"",YourData!$AA80)</f>
        <v>20-Jul</v>
      </c>
      <c r="V1158" s="887">
        <f>IF(ISBLANK(YourData!$AB80),"",YourData!$AB80)</f>
        <v>15</v>
      </c>
      <c r="W1158" s="36"/>
      <c r="X1158" s="125"/>
      <c r="Y1158" s="878"/>
      <c r="Z1158" s="36"/>
      <c r="AA1158" s="125"/>
      <c r="AB1158" s="878"/>
    </row>
    <row r="1159" spans="1:28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>
        <f>IF(ISBLANK(YourData!$Z81),"",YourData!$Z81)</f>
        <v>19570.147792494645</v>
      </c>
      <c r="U1159" s="886" t="str">
        <f>IF(ISBLANK(YourData!$AA81),"",YourData!$AA81)</f>
        <v>20-Jul</v>
      </c>
      <c r="V1159" s="887">
        <f>IF(ISBLANK(YourData!$AB81),"",YourData!$AB81)</f>
        <v>15</v>
      </c>
      <c r="W1159" s="36"/>
      <c r="X1159" s="125"/>
      <c r="Y1159" s="878"/>
      <c r="Z1159" s="36"/>
      <c r="AA1159" s="125"/>
      <c r="AB1159" s="878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>
        <f>IF(ISBLANK(YourData!$AC62),"",YourData!$AC62)</f>
        <v>34.774999999999999</v>
      </c>
      <c r="U1170" s="886" t="str">
        <f>IF(ISBLANK(YourData!$AD62),"",YourData!$AD62)</f>
        <v>20-Jul</v>
      </c>
      <c r="V1170" s="887">
        <f>IF(ISBLANK(YourData!$AE62),"",YourData!$AE62)</f>
        <v>15</v>
      </c>
      <c r="W1170" s="36"/>
      <c r="X1170" s="125"/>
      <c r="Y1170" s="878"/>
      <c r="Z1170" s="36"/>
      <c r="AA1170" s="125"/>
      <c r="AB1170" s="878"/>
    </row>
    <row r="1171" spans="1:28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>
        <f>IF(ISBLANK(YourData!$AF62),"",YourData!$AF62)</f>
        <v>2.1867908064606263E-2</v>
      </c>
      <c r="U1171" s="886" t="str">
        <f>IF(ISBLANK(YourData!$AG62),"",YourData!$AG62)</f>
        <v>02-Oct</v>
      </c>
      <c r="V1171" s="887">
        <f>IF(ISBLANK(YourData!$AH62),"",YourData!$AH62)</f>
        <v>9</v>
      </c>
      <c r="W1171" s="36"/>
      <c r="X1171" s="125"/>
      <c r="Y1171" s="878"/>
      <c r="Z1171" s="36"/>
      <c r="AA1171" s="125"/>
      <c r="AB1171" s="878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>
        <f>IF(ISBLANK(YourData!$Q89),"",YourData!$Q89)</f>
        <v>4.9675135951390539</v>
      </c>
      <c r="U1190" s="886" t="str">
        <f>IF(ISBLANK(YourData!$R89),"",YourData!$R89)</f>
        <v>31-DEC</v>
      </c>
      <c r="V1190" s="887">
        <f>IF(ISBLANK(YourData!$S89),"",YourData!$S89)</f>
        <v>23</v>
      </c>
      <c r="W1190" s="36"/>
      <c r="X1190" s="125"/>
      <c r="Y1190" s="878"/>
      <c r="Z1190" s="36"/>
      <c r="AA1190" s="125"/>
      <c r="AB1190" s="878"/>
    </row>
    <row r="1191" spans="1:28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>
        <f>IF(ISBLANK(YourData!$Q90),"",YourData!$Q90)</f>
        <v>7.1412194347789546</v>
      </c>
      <c r="U1191" s="886" t="str">
        <f>IF(ISBLANK(YourData!$R90),"",YourData!$R90)</f>
        <v>31-DEC</v>
      </c>
      <c r="V1191" s="887">
        <f>IF(ISBLANK(YourData!$S90),"",YourData!$S90)</f>
        <v>23</v>
      </c>
      <c r="W1191" s="36"/>
      <c r="X1191" s="125"/>
      <c r="Y1191" s="878"/>
      <c r="Z1191" s="36"/>
      <c r="AA1191" s="125"/>
      <c r="AB1191" s="878"/>
    </row>
    <row r="1192" spans="1:28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>
        <f>IF(ISBLANK(YourData!$Q91),"",YourData!$Q91)</f>
        <v>3.4094536225977099</v>
      </c>
      <c r="U1192" s="886" t="str">
        <f>IF(ISBLANK(YourData!$R91),"",YourData!$R91)</f>
        <v>31-DEC</v>
      </c>
      <c r="V1192" s="887">
        <f>IF(ISBLANK(YourData!$S91),"",YourData!$S91)</f>
        <v>23</v>
      </c>
      <c r="W1192" s="36"/>
      <c r="X1192" s="125"/>
      <c r="Y1192" s="878"/>
      <c r="Z1192" s="36"/>
      <c r="AA1192" s="125"/>
      <c r="AB1192" s="878"/>
    </row>
    <row r="1193" spans="1:28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>
        <f>IF(ISBLANK(YourData!$Q92),"",YourData!$Q92)</f>
        <v>12.421947992600201</v>
      </c>
      <c r="U1193" s="886" t="str">
        <f>IF(ISBLANK(YourData!$R92),"",YourData!$R92)</f>
        <v>31-DEC</v>
      </c>
      <c r="V1193" s="887">
        <f>IF(ISBLANK(YourData!$S92),"",YourData!$S92)</f>
        <v>23</v>
      </c>
      <c r="W1193" s="36"/>
      <c r="X1193" s="125"/>
      <c r="Y1193" s="878"/>
      <c r="Z1193" s="36"/>
      <c r="AA1193" s="125"/>
      <c r="AB1193" s="878"/>
    </row>
    <row r="1194" spans="1:28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>
        <f>IF(ISBLANK(YourData!$Q93),"",YourData!$Q93)</f>
        <v>12.461408953107739</v>
      </c>
      <c r="U1194" s="886" t="str">
        <f>IF(ISBLANK(YourData!$R93),"",YourData!$R93)</f>
        <v>31-DEC</v>
      </c>
      <c r="V1194" s="887">
        <f>IF(ISBLANK(YourData!$S93),"",YourData!$S93)</f>
        <v>23</v>
      </c>
      <c r="W1194" s="36"/>
      <c r="X1194" s="125"/>
      <c r="Y1194" s="878"/>
      <c r="Z1194" s="36"/>
      <c r="AA1194" s="125"/>
      <c r="AB1194" s="878"/>
    </row>
    <row r="1195" spans="1:28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>
        <f>IF(ISBLANK(YourData!$Q94),"",YourData!$Q94)</f>
        <v>5.679212545526898</v>
      </c>
      <c r="U1195" s="886" t="str">
        <f>IF(ISBLANK(YourData!$R94),"",YourData!$R94)</f>
        <v>31-DEC</v>
      </c>
      <c r="V1195" s="887">
        <f>IF(ISBLANK(YourData!$S94),"",YourData!$S94)</f>
        <v>23</v>
      </c>
      <c r="W1195" s="36"/>
      <c r="X1195" s="125"/>
      <c r="Y1195" s="878"/>
      <c r="Z1195" s="36"/>
      <c r="AA1195" s="125"/>
      <c r="AB1195" s="878"/>
    </row>
    <row r="1196" spans="1:28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>
        <f>IF(ISBLANK(YourData!$Q95),"",YourData!$Q95)</f>
        <v>4.9675392627761612</v>
      </c>
      <c r="U1196" s="886" t="str">
        <f>IF(ISBLANK(YourData!$R95),"",YourData!$R95)</f>
        <v>31-DEC</v>
      </c>
      <c r="V1196" s="887">
        <f>IF(ISBLANK(YourData!$S95),"",YourData!$S95)</f>
        <v>23</v>
      </c>
      <c r="W1196" s="36"/>
      <c r="X1196" s="125"/>
      <c r="Y1196" s="878"/>
      <c r="Z1196" s="36"/>
      <c r="AA1196" s="125"/>
      <c r="AB1196" s="878"/>
    </row>
    <row r="1197" spans="1:28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>
        <f>IF(ISBLANK(YourData!$Q96),"",YourData!$Q96)</f>
        <v>10.757010009849626</v>
      </c>
      <c r="U1197" s="886" t="str">
        <f>IF(ISBLANK(YourData!$R96),"",YourData!$R96)</f>
        <v>31-DEC</v>
      </c>
      <c r="V1197" s="887">
        <f>IF(ISBLANK(YourData!$S96),"",YourData!$S96)</f>
        <v>23</v>
      </c>
      <c r="W1197" s="36"/>
      <c r="X1197" s="125"/>
      <c r="Y1197" s="878"/>
      <c r="Z1197" s="36"/>
      <c r="AA1197" s="125"/>
      <c r="AB1197" s="878"/>
    </row>
    <row r="1198" spans="1:28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>
        <f>IF(ISBLANK(YourData!$Q97),"",YourData!$Q97)</f>
        <v>4.9675135951390539</v>
      </c>
      <c r="U1198" s="886" t="str">
        <f>IF(ISBLANK(YourData!$R97),"",YourData!$R97)</f>
        <v>31-DEC</v>
      </c>
      <c r="V1198" s="887">
        <f>IF(ISBLANK(YourData!$S97),"",YourData!$S97)</f>
        <v>23</v>
      </c>
      <c r="W1198" s="36"/>
      <c r="X1198" s="125"/>
      <c r="Y1198" s="878"/>
      <c r="Z1198" s="36"/>
      <c r="AA1198" s="125"/>
      <c r="AB1198" s="878"/>
    </row>
    <row r="1199" spans="1:28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>
        <f>IF(ISBLANK(YourData!$Q98),"",YourData!$Q98)</f>
        <v>4.9675135951390539</v>
      </c>
      <c r="U1199" s="886" t="str">
        <f>IF(ISBLANK(YourData!$R98),"",YourData!$R98)</f>
        <v>31-DEC</v>
      </c>
      <c r="V1199" s="887">
        <f>IF(ISBLANK(YourData!$S98),"",YourData!$S98)</f>
        <v>23</v>
      </c>
      <c r="W1199" s="36"/>
      <c r="X1199" s="125"/>
      <c r="Y1199" s="878"/>
      <c r="Z1199" s="36"/>
      <c r="AA1199" s="125"/>
      <c r="AB1199" s="878"/>
    </row>
    <row r="1200" spans="1:28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>
        <f>IF(ISBLANK(YourData!$Q99),"",YourData!$Q99)</f>
        <v>9.7310188938555804</v>
      </c>
      <c r="U1200" s="886" t="str">
        <f>IF(ISBLANK(YourData!$R99),"",YourData!$R99)</f>
        <v>31-DEC</v>
      </c>
      <c r="V1200" s="887">
        <f>IF(ISBLANK(YourData!$S99),"",YourData!$S99)</f>
        <v>23</v>
      </c>
      <c r="W1200" s="36"/>
      <c r="X1200" s="125"/>
      <c r="Y1200" s="878"/>
      <c r="Z1200" s="36"/>
      <c r="AA1200" s="125"/>
      <c r="AB1200" s="878"/>
    </row>
    <row r="1201" spans="1:28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>
        <f>IF(ISBLANK(YourData!$Q100),"",YourData!$Q100)</f>
        <v>9.7295837289275049</v>
      </c>
      <c r="U1201" s="886" t="str">
        <f>IF(ISBLANK(YourData!$R100),"",YourData!$R100)</f>
        <v>31-DEC</v>
      </c>
      <c r="V1201" s="887">
        <f>IF(ISBLANK(YourData!$S100),"",YourData!$S100)</f>
        <v>23</v>
      </c>
      <c r="W1201" s="36"/>
      <c r="X1201" s="125"/>
      <c r="Y1201" s="878"/>
      <c r="Z1201" s="36"/>
      <c r="AA1201" s="125"/>
      <c r="AB1201" s="878"/>
    </row>
    <row r="1202" spans="1:28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>
        <f>IF(ISBLANK(YourData!$Q101),"",YourData!$Q101)</f>
        <v>3.7940130576400373</v>
      </c>
      <c r="U1202" s="886" t="str">
        <f>IF(ISBLANK(YourData!$R101),"",YourData!$R101)</f>
        <v>02-OCT</v>
      </c>
      <c r="V1202" s="887">
        <f>IF(ISBLANK(YourData!$S101),"",YourData!$S101)</f>
        <v>23</v>
      </c>
      <c r="W1202" s="36"/>
      <c r="X1202" s="125"/>
      <c r="Y1202" s="878"/>
      <c r="Z1202" s="36"/>
      <c r="AA1202" s="125"/>
      <c r="AB1202" s="878"/>
    </row>
    <row r="1203" spans="1:28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>
        <f>IF(ISBLANK(YourData!$Q102),"",YourData!$Q102)</f>
        <v>4.1434285171655425</v>
      </c>
      <c r="U1203" s="886" t="str">
        <f>IF(ISBLANK(YourData!$R102),"",YourData!$R102)</f>
        <v>02-OCT</v>
      </c>
      <c r="V1203" s="887">
        <f>IF(ISBLANK(YourData!$S102),"",YourData!$S102)</f>
        <v>23</v>
      </c>
      <c r="W1203" s="36"/>
      <c r="X1203" s="125"/>
      <c r="Y1203" s="878"/>
      <c r="Z1203" s="36"/>
      <c r="AA1203" s="125"/>
      <c r="AB1203" s="878"/>
    </row>
    <row r="1204" spans="1:28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>
        <f>IF(ISBLANK(YourData!$Q103),"",YourData!$Q103)</f>
        <v>3.3523469831006305</v>
      </c>
      <c r="U1204" s="886" t="str">
        <f>IF(ISBLANK(YourData!$R103),"",YourData!$R103)</f>
        <v>02-OCT</v>
      </c>
      <c r="V1204" s="887">
        <f>IF(ISBLANK(YourData!$S103),"",YourData!$S103)</f>
        <v>23</v>
      </c>
      <c r="W1204" s="36"/>
      <c r="X1204" s="125"/>
      <c r="Y1204" s="878"/>
      <c r="Z1204" s="36"/>
      <c r="AA1204" s="125"/>
      <c r="AB1204" s="878"/>
    </row>
    <row r="1205" spans="1:28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>
        <f>IF(ISBLANK(YourData!$Q104),"",YourData!$Q104)</f>
        <v>3.5724701777539498</v>
      </c>
      <c r="U1205" s="886" t="str">
        <f>IF(ISBLANK(YourData!$R104),"",YourData!$R104)</f>
        <v>02-OCT</v>
      </c>
      <c r="V1205" s="887">
        <f>IF(ISBLANK(YourData!$S104),"",YourData!$S104)</f>
        <v>23</v>
      </c>
      <c r="W1205" s="36"/>
      <c r="X1205" s="125"/>
      <c r="Y1205" s="878"/>
      <c r="Z1205" s="36"/>
      <c r="AA1205" s="125"/>
      <c r="AB1205" s="878"/>
    </row>
    <row r="1206" spans="1:28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>
        <f>IF(ISBLANK(YourData!$Q105),"",YourData!$Q105)</f>
        <v>4.2291707763607223</v>
      </c>
      <c r="U1206" s="886" t="str">
        <f>IF(ISBLANK(YourData!$R105),"",YourData!$R105)</f>
        <v>02-OCT</v>
      </c>
      <c r="V1206" s="887">
        <f>IF(ISBLANK(YourData!$S105),"",YourData!$S105)</f>
        <v>23</v>
      </c>
      <c r="W1206" s="36"/>
      <c r="X1206" s="125"/>
      <c r="Y1206" s="878"/>
      <c r="Z1206" s="36"/>
      <c r="AA1206" s="125"/>
      <c r="AB1206" s="878"/>
    </row>
    <row r="1207" spans="1:28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>
        <f>IF(ISBLANK(YourData!$Q106),"",YourData!$Q106)</f>
        <v>3.4042091199989906</v>
      </c>
      <c r="U1207" s="886" t="str">
        <f>IF(ISBLANK(YourData!$R106),"",YourData!$R106)</f>
        <v>02-OCT</v>
      </c>
      <c r="V1207" s="887">
        <f>IF(ISBLANK(YourData!$S106),"",YourData!$S106)</f>
        <v>23</v>
      </c>
      <c r="W1207" s="36"/>
      <c r="X1207" s="125"/>
      <c r="Y1207" s="878"/>
      <c r="Z1207" s="36"/>
      <c r="AA1207" s="125"/>
      <c r="AB1207" s="878"/>
    </row>
    <row r="1208" spans="1:28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>
        <f>IF(ISBLANK(YourData!$Q107),"",YourData!$Q107)</f>
        <v>3.0650924903653185</v>
      </c>
      <c r="U1208" s="886" t="str">
        <f>IF(ISBLANK(YourData!$R107),"",YourData!$R107)</f>
        <v>02-OCT</v>
      </c>
      <c r="V1208" s="887">
        <f>IF(ISBLANK(YourData!$S107),"",YourData!$S107)</f>
        <v>23</v>
      </c>
      <c r="W1208" s="36"/>
      <c r="X1208" s="125"/>
      <c r="Y1208" s="878"/>
      <c r="Z1208" s="36"/>
      <c r="AA1208" s="125"/>
      <c r="AB1208" s="878"/>
    </row>
    <row r="1209" spans="1:28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>
        <f>IF(ISBLANK(YourData!$Q108),"",YourData!$Q108)</f>
        <v>3.7154419633003037</v>
      </c>
      <c r="U1209" s="886" t="str">
        <f>IF(ISBLANK(YourData!$R108),"",YourData!$R108)</f>
        <v>02-OCT</v>
      </c>
      <c r="V1209" s="887">
        <f>IF(ISBLANK(YourData!$S108),"",YourData!$S108)</f>
        <v>23</v>
      </c>
      <c r="W1209" s="36"/>
      <c r="X1209" s="125"/>
      <c r="Y1209" s="878"/>
      <c r="Z1209" s="36"/>
      <c r="AA1209" s="125"/>
      <c r="AB1209" s="878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>
        <f>IF(ISBLANK(YourData!$T89),"",YourData!$T89)</f>
        <v>0.1098321768525662</v>
      </c>
      <c r="U1220" s="886" t="str">
        <f>IF(ISBLANK(YourData!$U89),"",YourData!$U89)</f>
        <v>01-JAN</v>
      </c>
      <c r="V1220" s="887">
        <f>IF(ISBLANK(YourData!$V89),"",YourData!$V89)</f>
        <v>0</v>
      </c>
      <c r="W1220" s="36"/>
      <c r="X1220" s="125"/>
      <c r="Y1220" s="878"/>
      <c r="Z1220" s="36"/>
      <c r="AA1220" s="125"/>
      <c r="AB1220" s="878"/>
    </row>
    <row r="1221" spans="1:28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>
        <f>IF(ISBLANK(YourData!$T90),"",YourData!$T90)</f>
        <v>0.27505591389159728</v>
      </c>
      <c r="U1221" s="886" t="str">
        <f>IF(ISBLANK(YourData!$U90),"",YourData!$U90)</f>
        <v>01-JAN</v>
      </c>
      <c r="V1221" s="887">
        <f>IF(ISBLANK(YourData!$V90),"",YourData!$V90)</f>
        <v>0</v>
      </c>
      <c r="W1221" s="36"/>
      <c r="X1221" s="125"/>
      <c r="Y1221" s="878"/>
      <c r="Z1221" s="36"/>
      <c r="AA1221" s="125"/>
      <c r="AB1221" s="878"/>
    </row>
    <row r="1222" spans="1:28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>
        <f>IF(ISBLANK(YourData!$T91),"",YourData!$T91)</f>
        <v>0</v>
      </c>
      <c r="U1222" s="886" t="str">
        <f>IF(ISBLANK(YourData!$U91),"",YourData!$U91)</f>
        <v>01-JAN</v>
      </c>
      <c r="V1222" s="887">
        <f>IF(ISBLANK(YourData!$V91),"",YourData!$V91)</f>
        <v>0</v>
      </c>
      <c r="W1222" s="36"/>
      <c r="X1222" s="125"/>
      <c r="Y1222" s="878"/>
      <c r="Z1222" s="36"/>
      <c r="AA1222" s="125"/>
      <c r="AB1222" s="878"/>
    </row>
    <row r="1223" spans="1:28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>
        <f>IF(ISBLANK(YourData!$T92),"",YourData!$T92)</f>
        <v>0</v>
      </c>
      <c r="U1223" s="886" t="str">
        <f>IF(ISBLANK(YourData!$U92),"",YourData!$U92)</f>
        <v>01-JAN</v>
      </c>
      <c r="V1223" s="887">
        <f>IF(ISBLANK(YourData!$V92),"",YourData!$V92)</f>
        <v>0</v>
      </c>
      <c r="W1223" s="36"/>
      <c r="X1223" s="125"/>
      <c r="Y1223" s="878"/>
      <c r="Z1223" s="36"/>
      <c r="AA1223" s="125"/>
      <c r="AB1223" s="878"/>
    </row>
    <row r="1224" spans="1:28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>
        <f>IF(ISBLANK(YourData!$T93),"",YourData!$T93)</f>
        <v>0</v>
      </c>
      <c r="U1224" s="886" t="str">
        <f>IF(ISBLANK(YourData!$U93),"",YourData!$U93)</f>
        <v>01-JAN</v>
      </c>
      <c r="V1224" s="887">
        <f>IF(ISBLANK(YourData!$V93),"",YourData!$V93)</f>
        <v>0</v>
      </c>
      <c r="W1224" s="36"/>
      <c r="X1224" s="125"/>
      <c r="Y1224" s="878"/>
      <c r="Z1224" s="36"/>
      <c r="AA1224" s="125"/>
      <c r="AB1224" s="878"/>
    </row>
    <row r="1225" spans="1:28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>
        <f>IF(ISBLANK(YourData!$T94),"",YourData!$T94)</f>
        <v>0.10983217685256565</v>
      </c>
      <c r="U1225" s="886" t="str">
        <f>IF(ISBLANK(YourData!$U94),"",YourData!$U94)</f>
        <v>01-JAN</v>
      </c>
      <c r="V1225" s="887">
        <f>IF(ISBLANK(YourData!$V94),"",YourData!$V94)</f>
        <v>0</v>
      </c>
      <c r="W1225" s="36"/>
      <c r="X1225" s="125"/>
      <c r="Y1225" s="878"/>
      <c r="Z1225" s="36"/>
      <c r="AA1225" s="125"/>
      <c r="AB1225" s="878"/>
    </row>
    <row r="1226" spans="1:28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>
        <f>IF(ISBLANK(YourData!$T95),"",YourData!$T95)</f>
        <v>2.4791135332113912E-2</v>
      </c>
      <c r="U1226" s="886" t="str">
        <f>IF(ISBLANK(YourData!$U95),"",YourData!$U95)</f>
        <v>01-JAN</v>
      </c>
      <c r="V1226" s="887">
        <f>IF(ISBLANK(YourData!$V95),"",YourData!$V95)</f>
        <v>0</v>
      </c>
      <c r="W1226" s="36"/>
      <c r="X1226" s="125"/>
      <c r="Y1226" s="878"/>
      <c r="Z1226" s="36"/>
      <c r="AA1226" s="125"/>
      <c r="AB1226" s="878"/>
    </row>
    <row r="1227" spans="1:28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>
        <f>IF(ISBLANK(YourData!$T96),"",YourData!$T96)</f>
        <v>0</v>
      </c>
      <c r="U1227" s="886" t="str">
        <f>IF(ISBLANK(YourData!$U96),"",YourData!$U96)</f>
        <v>01-JAN</v>
      </c>
      <c r="V1227" s="887">
        <f>IF(ISBLANK(YourData!$V96),"",YourData!$V96)</f>
        <v>0</v>
      </c>
      <c r="W1227" s="36"/>
      <c r="X1227" s="125"/>
      <c r="Y1227" s="878"/>
      <c r="Z1227" s="36"/>
      <c r="AA1227" s="125"/>
      <c r="AB1227" s="878"/>
    </row>
    <row r="1228" spans="1:28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>
        <f>IF(ISBLANK(YourData!$T97),"",YourData!$T97)</f>
        <v>0.1098321768525662</v>
      </c>
      <c r="U1228" s="886" t="str">
        <f>IF(ISBLANK(YourData!$U97),"",YourData!$U97)</f>
        <v>01-JAN</v>
      </c>
      <c r="V1228" s="887">
        <f>IF(ISBLANK(YourData!$V97),"",YourData!$V97)</f>
        <v>0</v>
      </c>
      <c r="W1228" s="36"/>
      <c r="X1228" s="125"/>
      <c r="Y1228" s="878"/>
      <c r="Z1228" s="36"/>
      <c r="AA1228" s="125"/>
      <c r="AB1228" s="878"/>
    </row>
    <row r="1229" spans="1:28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>
        <f>IF(ISBLANK(YourData!$T98),"",YourData!$T98)</f>
        <v>0.1098321768525662</v>
      </c>
      <c r="U1229" s="886" t="str">
        <f>IF(ISBLANK(YourData!$U98),"",YourData!$U98)</f>
        <v>01-JAN</v>
      </c>
      <c r="V1229" s="887">
        <f>IF(ISBLANK(YourData!$V98),"",YourData!$V98)</f>
        <v>0</v>
      </c>
      <c r="W1229" s="36"/>
      <c r="X1229" s="125"/>
      <c r="Y1229" s="878"/>
      <c r="Z1229" s="36"/>
      <c r="AA1229" s="125"/>
      <c r="AB1229" s="878"/>
    </row>
    <row r="1230" spans="1:28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>
        <f>IF(ISBLANK(YourData!$T99),"",YourData!$T99)</f>
        <v>0</v>
      </c>
      <c r="U1230" s="886" t="str">
        <f>IF(ISBLANK(YourData!$U99),"",YourData!$U99)</f>
        <v>01-JAN</v>
      </c>
      <c r="V1230" s="887">
        <f>IF(ISBLANK(YourData!$V99),"",YourData!$V99)</f>
        <v>0</v>
      </c>
      <c r="W1230" s="36"/>
      <c r="X1230" s="125"/>
      <c r="Y1230" s="878"/>
      <c r="Z1230" s="36"/>
      <c r="AA1230" s="125"/>
      <c r="AB1230" s="878"/>
    </row>
    <row r="1231" spans="1:28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>
        <f>IF(ISBLANK(YourData!$T100),"",YourData!$T100)</f>
        <v>0</v>
      </c>
      <c r="U1231" s="886" t="str">
        <f>IF(ISBLANK(YourData!$U100),"",YourData!$U100)</f>
        <v>01-JAN</v>
      </c>
      <c r="V1231" s="887">
        <f>IF(ISBLANK(YourData!$V100),"",YourData!$V100)</f>
        <v>0</v>
      </c>
      <c r="W1231" s="36"/>
      <c r="X1231" s="125"/>
      <c r="Y1231" s="878"/>
      <c r="Z1231" s="36"/>
      <c r="AA1231" s="125"/>
      <c r="AB1231" s="878"/>
    </row>
    <row r="1232" spans="1:28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>
        <f>IF(ISBLANK(YourData!$T101),"",YourData!$T101)</f>
        <v>0</v>
      </c>
      <c r="U1232" s="886" t="str">
        <f>IF(ISBLANK(YourData!$U101),"",YourData!$U101)</f>
        <v>01-JAN</v>
      </c>
      <c r="V1232" s="887">
        <f>IF(ISBLANK(YourData!$V101),"",YourData!$V101)</f>
        <v>0</v>
      </c>
      <c r="W1232" s="36"/>
      <c r="X1232" s="125"/>
      <c r="Y1232" s="878"/>
      <c r="Z1232" s="36"/>
      <c r="AA1232" s="125"/>
      <c r="AB1232" s="878"/>
    </row>
    <row r="1233" spans="1:28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>
        <f>IF(ISBLANK(YourData!$T102),"",YourData!$T102)</f>
        <v>0</v>
      </c>
      <c r="U1233" s="886" t="str">
        <f>IF(ISBLANK(YourData!$U102),"",YourData!$U102)</f>
        <v>01-JAN</v>
      </c>
      <c r="V1233" s="887">
        <f>IF(ISBLANK(YourData!$V102),"",YourData!$V102)</f>
        <v>0</v>
      </c>
      <c r="W1233" s="36"/>
      <c r="X1233" s="125"/>
      <c r="Y1233" s="878"/>
      <c r="Z1233" s="36"/>
      <c r="AA1233" s="125"/>
      <c r="AB1233" s="878"/>
    </row>
    <row r="1234" spans="1:28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>
        <f>IF(ISBLANK(YourData!$T103),"",YourData!$T103)</f>
        <v>0</v>
      </c>
      <c r="U1234" s="886" t="str">
        <f>IF(ISBLANK(YourData!$U103),"",YourData!$U103)</f>
        <v>01-JAN</v>
      </c>
      <c r="V1234" s="887">
        <f>IF(ISBLANK(YourData!$V103),"",YourData!$V103)</f>
        <v>0</v>
      </c>
      <c r="W1234" s="36"/>
      <c r="X1234" s="125"/>
      <c r="Y1234" s="878"/>
      <c r="Z1234" s="36"/>
      <c r="AA1234" s="125"/>
      <c r="AB1234" s="878"/>
    </row>
    <row r="1235" spans="1:28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>
        <f>IF(ISBLANK(YourData!$T104),"",YourData!$T104)</f>
        <v>0</v>
      </c>
      <c r="U1235" s="886" t="str">
        <f>IF(ISBLANK(YourData!$U104),"",YourData!$U104)</f>
        <v>01-JAN</v>
      </c>
      <c r="V1235" s="887">
        <f>IF(ISBLANK(YourData!$V104),"",YourData!$V104)</f>
        <v>0</v>
      </c>
      <c r="W1235" s="36"/>
      <c r="X1235" s="125"/>
      <c r="Y1235" s="878"/>
      <c r="Z1235" s="36"/>
      <c r="AA1235" s="125"/>
      <c r="AB1235" s="878"/>
    </row>
    <row r="1236" spans="1:28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>
        <f>IF(ISBLANK(YourData!$T105),"",YourData!$T105)</f>
        <v>0</v>
      </c>
      <c r="U1236" s="886" t="str">
        <f>IF(ISBLANK(YourData!$U105),"",YourData!$U105)</f>
        <v>01-JAN</v>
      </c>
      <c r="V1236" s="887">
        <f>IF(ISBLANK(YourData!$V105),"",YourData!$V105)</f>
        <v>0</v>
      </c>
      <c r="W1236" s="36"/>
      <c r="X1236" s="125"/>
      <c r="Y1236" s="878"/>
      <c r="Z1236" s="36"/>
      <c r="AA1236" s="125"/>
      <c r="AB1236" s="878"/>
    </row>
    <row r="1237" spans="1:28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>
        <f>IF(ISBLANK(YourData!$T106),"",YourData!$T106)</f>
        <v>0</v>
      </c>
      <c r="U1237" s="886" t="str">
        <f>IF(ISBLANK(YourData!$U106),"",YourData!$U106)</f>
        <v>01-JAN</v>
      </c>
      <c r="V1237" s="887">
        <f>IF(ISBLANK(YourData!$V106),"",YourData!$V106)</f>
        <v>0</v>
      </c>
      <c r="W1237" s="36"/>
      <c r="X1237" s="125"/>
      <c r="Y1237" s="878"/>
      <c r="Z1237" s="36"/>
      <c r="AA1237" s="125"/>
      <c r="AB1237" s="878"/>
    </row>
    <row r="1238" spans="1:28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>
        <f>IF(ISBLANK(YourData!$T107),"",YourData!$T107)</f>
        <v>0</v>
      </c>
      <c r="U1238" s="886" t="str">
        <f>IF(ISBLANK(YourData!$U107),"",YourData!$U107)</f>
        <v>01-JAN</v>
      </c>
      <c r="V1238" s="887">
        <f>IF(ISBLANK(YourData!$V107),"",YourData!$V107)</f>
        <v>0</v>
      </c>
      <c r="W1238" s="36"/>
      <c r="X1238" s="125"/>
      <c r="Y1238" s="878"/>
      <c r="Z1238" s="36"/>
      <c r="AA1238" s="125"/>
      <c r="AB1238" s="878"/>
    </row>
    <row r="1239" spans="1:28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>
        <f>IF(ISBLANK(YourData!$T108),"",YourData!$T108)</f>
        <v>0</v>
      </c>
      <c r="U1239" s="886" t="str">
        <f>IF(ISBLANK(YourData!$U108),"",YourData!$U108)</f>
        <v>01-JAN</v>
      </c>
      <c r="V1239" s="887">
        <f>IF(ISBLANK(YourData!$V108),"",YourData!$V108)</f>
        <v>0</v>
      </c>
      <c r="W1239" s="36"/>
      <c r="X1239" s="125"/>
      <c r="Y1239" s="878"/>
      <c r="Z1239" s="36"/>
      <c r="AA1239" s="125"/>
      <c r="AB1239" s="878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>
        <f>IF(ISBLANK(YourData!$W89),"",YourData!$W89)</f>
        <v>25.003276100065396</v>
      </c>
      <c r="U1250" s="886" t="str">
        <f>IF(ISBLANK(YourData!$X89),"",YourData!$X89)</f>
        <v>23-Sep</v>
      </c>
      <c r="V1250" s="887">
        <f>IF(ISBLANK(YourData!$Y89),"",YourData!$Y89)</f>
        <v>8</v>
      </c>
      <c r="W1250" s="36"/>
      <c r="X1250" s="125"/>
      <c r="Y1250" s="878"/>
      <c r="Z1250" s="36"/>
      <c r="AA1250" s="125"/>
      <c r="AB1250" s="878"/>
    </row>
    <row r="1251" spans="1:28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>
        <f>IF(ISBLANK(YourData!$W90),"",YourData!$W90)</f>
        <v>26.557238656716102</v>
      </c>
      <c r="U1251" s="886" t="str">
        <f>IF(ISBLANK(YourData!$X90),"",YourData!$X90)</f>
        <v>20-Jul</v>
      </c>
      <c r="V1251" s="887">
        <f>IF(ISBLANK(YourData!$Y90),"",YourData!$Y90)</f>
        <v>16</v>
      </c>
      <c r="W1251" s="36"/>
      <c r="X1251" s="125"/>
      <c r="Y1251" s="878"/>
      <c r="Z1251" s="36"/>
      <c r="AA1251" s="125"/>
      <c r="AB1251" s="878"/>
    </row>
    <row r="1252" spans="1:28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>
        <f>IF(ISBLANK(YourData!$W91),"",YourData!$W91)</f>
        <v>31.843651410366398</v>
      </c>
      <c r="U1252" s="886" t="str">
        <f>IF(ISBLANK(YourData!$X91),"",YourData!$X91)</f>
        <v>20-Jul</v>
      </c>
      <c r="V1252" s="887">
        <f>IF(ISBLANK(YourData!$Y91),"",YourData!$Y91)</f>
        <v>15</v>
      </c>
      <c r="W1252" s="36"/>
      <c r="X1252" s="125"/>
      <c r="Y1252" s="878"/>
      <c r="Z1252" s="36"/>
      <c r="AA1252" s="125"/>
      <c r="AB1252" s="878"/>
    </row>
    <row r="1253" spans="1:28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>
        <f>IF(ISBLANK(YourData!$W92),"",YourData!$W92)</f>
        <v>31.496442257038431</v>
      </c>
      <c r="U1253" s="886" t="str">
        <f>IF(ISBLANK(YourData!$X92),"",YourData!$X92)</f>
        <v>20-Jul</v>
      </c>
      <c r="V1253" s="887">
        <f>IF(ISBLANK(YourData!$Y92),"",YourData!$Y92)</f>
        <v>15</v>
      </c>
      <c r="W1253" s="36"/>
      <c r="X1253" s="125"/>
      <c r="Y1253" s="878"/>
      <c r="Z1253" s="36"/>
      <c r="AA1253" s="125"/>
      <c r="AB1253" s="878"/>
    </row>
    <row r="1254" spans="1:28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>
        <f>IF(ISBLANK(YourData!$W93),"",YourData!$W93)</f>
        <v>32.563523195021553</v>
      </c>
      <c r="U1254" s="886" t="str">
        <f>IF(ISBLANK(YourData!$X93),"",YourData!$X93)</f>
        <v>20-Jul</v>
      </c>
      <c r="V1254" s="887">
        <f>IF(ISBLANK(YourData!$Y93),"",YourData!$Y93)</f>
        <v>15</v>
      </c>
      <c r="W1254" s="36"/>
      <c r="X1254" s="125"/>
      <c r="Y1254" s="878"/>
      <c r="Z1254" s="36"/>
      <c r="AA1254" s="125"/>
      <c r="AB1254" s="878"/>
    </row>
    <row r="1255" spans="1:28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>
        <f>IF(ISBLANK(YourData!$W94),"",YourData!$W94)</f>
        <v>35.002091654561404</v>
      </c>
      <c r="U1255" s="886" t="str">
        <f>IF(ISBLANK(YourData!$X94),"",YourData!$X94)</f>
        <v>01-Oct</v>
      </c>
      <c r="V1255" s="887">
        <f>IF(ISBLANK(YourData!$Y94),"",YourData!$Y94)</f>
        <v>2</v>
      </c>
      <c r="W1255" s="36"/>
      <c r="X1255" s="125"/>
      <c r="Y1255" s="878"/>
      <c r="Z1255" s="36"/>
      <c r="AA1255" s="125"/>
      <c r="AB1255" s="878"/>
    </row>
    <row r="1256" spans="1:28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>
        <f>IF(ISBLANK(YourData!$W95),"",YourData!$W95)</f>
        <v>32.820271589568151</v>
      </c>
      <c r="U1256" s="886" t="str">
        <f>IF(ISBLANK(YourData!$X95),"",YourData!$X95)</f>
        <v>10-Jul</v>
      </c>
      <c r="V1256" s="887">
        <f>IF(ISBLANK(YourData!$Y95),"",YourData!$Y95)</f>
        <v>13</v>
      </c>
      <c r="W1256" s="36"/>
      <c r="X1256" s="125"/>
      <c r="Y1256" s="878"/>
      <c r="Z1256" s="36"/>
      <c r="AA1256" s="125"/>
      <c r="AB1256" s="878"/>
    </row>
    <row r="1257" spans="1:28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>
        <f>IF(ISBLANK(YourData!$W96),"",YourData!$W96)</f>
        <v>25.265543940914327</v>
      </c>
      <c r="U1257" s="886" t="str">
        <f>IF(ISBLANK(YourData!$X96),"",YourData!$X96)</f>
        <v>16-Jun</v>
      </c>
      <c r="V1257" s="887">
        <f>IF(ISBLANK(YourData!$Y96),"",YourData!$Y96)</f>
        <v>15</v>
      </c>
      <c r="W1257" s="36"/>
      <c r="X1257" s="125"/>
      <c r="Y1257" s="878"/>
      <c r="Z1257" s="36"/>
      <c r="AA1257" s="125"/>
      <c r="AB1257" s="878"/>
    </row>
    <row r="1258" spans="1:28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>
        <f>IF(ISBLANK(YourData!$W97),"",YourData!$W97)</f>
        <v>25.003276100065396</v>
      </c>
      <c r="U1258" s="886" t="str">
        <f>IF(ISBLANK(YourData!$X97),"",YourData!$X97)</f>
        <v>23-Sep</v>
      </c>
      <c r="V1258" s="887">
        <f>IF(ISBLANK(YourData!$Y97),"",YourData!$Y97)</f>
        <v>8</v>
      </c>
      <c r="W1258" s="36"/>
      <c r="X1258" s="125"/>
      <c r="Y1258" s="878"/>
      <c r="Z1258" s="36"/>
      <c r="AA1258" s="125"/>
      <c r="AB1258" s="878"/>
    </row>
    <row r="1259" spans="1:28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>
        <f>IF(ISBLANK(YourData!$W98),"",YourData!$W98)</f>
        <v>25.003276100065396</v>
      </c>
      <c r="U1259" s="886" t="str">
        <f>IF(ISBLANK(YourData!$X98),"",YourData!$X98)</f>
        <v>23-Sep</v>
      </c>
      <c r="V1259" s="887">
        <f>IF(ISBLANK(YourData!$Y98),"",YourData!$Y98)</f>
        <v>8</v>
      </c>
      <c r="W1259" s="36"/>
      <c r="X1259" s="125"/>
      <c r="Y1259" s="878"/>
      <c r="Z1259" s="36"/>
      <c r="AA1259" s="125"/>
      <c r="AB1259" s="878"/>
    </row>
    <row r="1260" spans="1:28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>
        <f>IF(ISBLANK(YourData!$W99),"",YourData!$W99)</f>
        <v>25.003508559048274</v>
      </c>
      <c r="U1260" s="886" t="str">
        <f>IF(ISBLANK(YourData!$X99),"",YourData!$X99)</f>
        <v>18-May</v>
      </c>
      <c r="V1260" s="887">
        <f>IF(ISBLANK(YourData!$Y99),"",YourData!$Y99)</f>
        <v>19</v>
      </c>
      <c r="W1260" s="36"/>
      <c r="X1260" s="125"/>
      <c r="Y1260" s="878"/>
      <c r="Z1260" s="36"/>
      <c r="AA1260" s="125"/>
      <c r="AB1260" s="878"/>
    </row>
    <row r="1261" spans="1:28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>
        <f>IF(ISBLANK(YourData!$W100),"",YourData!$W100)</f>
        <v>25.003276100065477</v>
      </c>
      <c r="U1261" s="886" t="str">
        <f>IF(ISBLANK(YourData!$X100),"",YourData!$X100)</f>
        <v>23-Sep</v>
      </c>
      <c r="V1261" s="887">
        <f>IF(ISBLANK(YourData!$Y100),"",YourData!$Y100)</f>
        <v>8</v>
      </c>
      <c r="W1261" s="36"/>
      <c r="X1261" s="125"/>
      <c r="Y1261" s="878"/>
      <c r="Z1261" s="36"/>
      <c r="AA1261" s="125"/>
      <c r="AB1261" s="878"/>
    </row>
    <row r="1262" spans="1:28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>
        <f>IF(ISBLANK(YourData!$W101),"",YourData!$W101)</f>
        <v>25.001331338324771</v>
      </c>
      <c r="U1262" s="886" t="str">
        <f>IF(ISBLANK(YourData!$X101),"",YourData!$X101)</f>
        <v>05-Apr</v>
      </c>
      <c r="V1262" s="887">
        <f>IF(ISBLANK(YourData!$Y101),"",YourData!$Y101)</f>
        <v>19</v>
      </c>
      <c r="W1262" s="36"/>
      <c r="X1262" s="125"/>
      <c r="Y1262" s="878"/>
      <c r="Z1262" s="36"/>
      <c r="AA1262" s="125"/>
      <c r="AB1262" s="878"/>
    </row>
    <row r="1263" spans="1:28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>
        <f>IF(ISBLANK(YourData!$W102),"",YourData!$W102)</f>
        <v>25.001332188450796</v>
      </c>
      <c r="U1263" s="886" t="str">
        <f>IF(ISBLANK(YourData!$X102),"",YourData!$X102)</f>
        <v>05-Apr</v>
      </c>
      <c r="V1263" s="887">
        <f>IF(ISBLANK(YourData!$Y102),"",YourData!$Y102)</f>
        <v>19</v>
      </c>
      <c r="W1263" s="36"/>
      <c r="X1263" s="125"/>
      <c r="Y1263" s="878"/>
      <c r="Z1263" s="36"/>
      <c r="AA1263" s="125"/>
      <c r="AB1263" s="878"/>
    </row>
    <row r="1264" spans="1:28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>
        <f>IF(ISBLANK(YourData!$W103),"",YourData!$W103)</f>
        <v>15.266824001704343</v>
      </c>
      <c r="U1264" s="886" t="str">
        <f>IF(ISBLANK(YourData!$X103),"",YourData!$X103)</f>
        <v>20-Jul</v>
      </c>
      <c r="V1264" s="887">
        <f>IF(ISBLANK(YourData!$Y103),"",YourData!$Y103)</f>
        <v>16</v>
      </c>
      <c r="W1264" s="36"/>
      <c r="X1264" s="125"/>
      <c r="Y1264" s="878"/>
      <c r="Z1264" s="36"/>
      <c r="AA1264" s="125"/>
      <c r="AB1264" s="878"/>
    </row>
    <row r="1265" spans="1:28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>
        <f>IF(ISBLANK(YourData!$W104),"",YourData!$W104)</f>
        <v>20.002660769698238</v>
      </c>
      <c r="U1265" s="886" t="str">
        <f>IF(ISBLANK(YourData!$X104),"",YourData!$X104)</f>
        <v>02-Apr</v>
      </c>
      <c r="V1265" s="887">
        <f>IF(ISBLANK(YourData!$Y104),"",YourData!$Y104)</f>
        <v>3</v>
      </c>
      <c r="W1265" s="36"/>
      <c r="X1265" s="125"/>
      <c r="Y1265" s="878"/>
      <c r="Z1265" s="36"/>
      <c r="AA1265" s="125"/>
      <c r="AB1265" s="878"/>
    </row>
    <row r="1266" spans="1:28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>
        <f>IF(ISBLANK(YourData!$W105),"",YourData!$W105)</f>
        <v>34.985638203745637</v>
      </c>
      <c r="U1266" s="886" t="str">
        <f>IF(ISBLANK(YourData!$X105),"",YourData!$X105)</f>
        <v>14-Jun</v>
      </c>
      <c r="V1266" s="887">
        <f>IF(ISBLANK(YourData!$Y105),"",YourData!$Y105)</f>
        <v>8</v>
      </c>
      <c r="W1266" s="36"/>
      <c r="X1266" s="125"/>
      <c r="Y1266" s="878"/>
      <c r="Z1266" s="36"/>
      <c r="AA1266" s="125"/>
      <c r="AB1266" s="878"/>
    </row>
    <row r="1267" spans="1:28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>
        <f>IF(ISBLANK(YourData!$W106),"",YourData!$W106)</f>
        <v>25.002607316904118</v>
      </c>
      <c r="U1267" s="886" t="str">
        <f>IF(ISBLANK(YourData!$X106),"",YourData!$X106)</f>
        <v>05-Apr</v>
      </c>
      <c r="V1267" s="887">
        <f>IF(ISBLANK(YourData!$Y106),"",YourData!$Y106)</f>
        <v>20</v>
      </c>
      <c r="W1267" s="36"/>
      <c r="X1267" s="125"/>
      <c r="Y1267" s="878"/>
      <c r="Z1267" s="36"/>
      <c r="AA1267" s="125"/>
      <c r="AB1267" s="878"/>
    </row>
    <row r="1268" spans="1:28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>
        <f>IF(ISBLANK(YourData!$W107),"",YourData!$W107)</f>
        <v>15.003061445630408</v>
      </c>
      <c r="U1268" s="886" t="str">
        <f>IF(ISBLANK(YourData!$X107),"",YourData!$X107)</f>
        <v>26-Oct</v>
      </c>
      <c r="V1268" s="887">
        <f>IF(ISBLANK(YourData!$Y107),"",YourData!$Y107)</f>
        <v>7</v>
      </c>
      <c r="W1268" s="36"/>
      <c r="X1268" s="125"/>
      <c r="Y1268" s="878"/>
      <c r="Z1268" s="36"/>
      <c r="AA1268" s="125"/>
      <c r="AB1268" s="878"/>
    </row>
    <row r="1269" spans="1:28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>
        <f>IF(ISBLANK(YourData!$W108),"",YourData!$W108)</f>
        <v>35.000309971770122</v>
      </c>
      <c r="U1269" s="886" t="str">
        <f>IF(ISBLANK(YourData!$X108),"",YourData!$X108)</f>
        <v>14-Jul</v>
      </c>
      <c r="V1269" s="887">
        <f>IF(ISBLANK(YourData!$Y108),"",YourData!$Y108)</f>
        <v>18</v>
      </c>
      <c r="W1269" s="36"/>
      <c r="X1269" s="125"/>
      <c r="Y1269" s="878"/>
      <c r="Z1269" s="36"/>
      <c r="AA1269" s="125"/>
      <c r="AB1269" s="878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>
        <f>IF(ISBLANK(YourData!$Z89),"",YourData!$Z89)</f>
        <v>8.7240160235187183</v>
      </c>
      <c r="U1280" s="886" t="str">
        <f>IF(ISBLANK(YourData!$AA89),"",YourData!$AA89)</f>
        <v>06-Jan</v>
      </c>
      <c r="V1280" s="887">
        <f>IF(ISBLANK(YourData!$AB89),"",YourData!$AB89)</f>
        <v>6</v>
      </c>
      <c r="W1280" s="36"/>
      <c r="X1280" s="125"/>
      <c r="Y1280" s="878"/>
      <c r="Z1280" s="36"/>
      <c r="AA1280" s="125"/>
      <c r="AB1280" s="878"/>
    </row>
    <row r="1281" spans="1:28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>
        <f>IF(ISBLANK(YourData!$Z90),"",YourData!$Z90)</f>
        <v>8.7239390216883521</v>
      </c>
      <c r="U1281" s="886" t="str">
        <f>IF(ISBLANK(YourData!$AA90),"",YourData!$AA90)</f>
        <v>06-Jan</v>
      </c>
      <c r="V1281" s="887">
        <f>IF(ISBLANK(YourData!$AB90),"",YourData!$AB90)</f>
        <v>6</v>
      </c>
      <c r="W1281" s="36"/>
      <c r="X1281" s="125"/>
      <c r="Y1281" s="878"/>
      <c r="Z1281" s="36"/>
      <c r="AA1281" s="125"/>
      <c r="AB1281" s="878"/>
    </row>
    <row r="1282" spans="1:28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>
        <f>IF(ISBLANK(YourData!$Z91),"",YourData!$Z91)</f>
        <v>7.7576024492006512</v>
      </c>
      <c r="U1282" s="886" t="str">
        <f>IF(ISBLANK(YourData!$AA91),"",YourData!$AA91)</f>
        <v>06-Jan</v>
      </c>
      <c r="V1282" s="887">
        <f>IF(ISBLANK(YourData!$AB91),"",YourData!$AB91)</f>
        <v>6</v>
      </c>
      <c r="W1282" s="36"/>
      <c r="X1282" s="125"/>
      <c r="Y1282" s="878"/>
      <c r="Z1282" s="36"/>
      <c r="AA1282" s="125"/>
      <c r="AB1282" s="878"/>
    </row>
    <row r="1283" spans="1:28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>
        <f>IF(ISBLANK(YourData!$Z92),"",YourData!$Z92)</f>
        <v>-2.3321939950018797</v>
      </c>
      <c r="U1283" s="886" t="str">
        <f>IF(ISBLANK(YourData!$AA92),"",YourData!$AA92)</f>
        <v>06-Jan</v>
      </c>
      <c r="V1283" s="887">
        <f>IF(ISBLANK(YourData!$AB92),"",YourData!$AB92)</f>
        <v>6</v>
      </c>
      <c r="W1283" s="36"/>
      <c r="X1283" s="125"/>
      <c r="Y1283" s="878"/>
      <c r="Z1283" s="36"/>
      <c r="AA1283" s="125"/>
      <c r="AB1283" s="878"/>
    </row>
    <row r="1284" spans="1:28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>
        <f>IF(ISBLANK(YourData!$Z93),"",YourData!$Z93)</f>
        <v>-2.4745031500041113</v>
      </c>
      <c r="U1284" s="886" t="str">
        <f>IF(ISBLANK(YourData!$AA93),"",YourData!$AA93)</f>
        <v>06-Jan</v>
      </c>
      <c r="V1284" s="887">
        <f>IF(ISBLANK(YourData!$AB93),"",YourData!$AB93)</f>
        <v>5</v>
      </c>
      <c r="W1284" s="36"/>
      <c r="X1284" s="125"/>
      <c r="Y1284" s="878"/>
      <c r="Z1284" s="36"/>
      <c r="AA1284" s="125"/>
      <c r="AB1284" s="878"/>
    </row>
    <row r="1285" spans="1:28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>
        <f>IF(ISBLANK(YourData!$Z94),"",YourData!$Z94)</f>
        <v>8.7240160235187183</v>
      </c>
      <c r="U1285" s="886" t="str">
        <f>IF(ISBLANK(YourData!$AA94),"",YourData!$AA94)</f>
        <v>06-Jan</v>
      </c>
      <c r="V1285" s="887">
        <f>IF(ISBLANK(YourData!$AB94),"",YourData!$AB94)</f>
        <v>6</v>
      </c>
      <c r="W1285" s="36"/>
      <c r="X1285" s="125"/>
      <c r="Y1285" s="878"/>
      <c r="Z1285" s="36"/>
      <c r="AA1285" s="125"/>
      <c r="AB1285" s="878"/>
    </row>
    <row r="1286" spans="1:28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>
        <f>IF(ISBLANK(YourData!$Z95),"",YourData!$Z95)</f>
        <v>8.7241960349436756</v>
      </c>
      <c r="U1286" s="886" t="str">
        <f>IF(ISBLANK(YourData!$AA95),"",YourData!$AA95)</f>
        <v>06-Jan</v>
      </c>
      <c r="V1286" s="887">
        <f>IF(ISBLANK(YourData!$AB95),"",YourData!$AB95)</f>
        <v>6</v>
      </c>
      <c r="W1286" s="36"/>
      <c r="X1286" s="125"/>
      <c r="Y1286" s="878"/>
      <c r="Z1286" s="36"/>
      <c r="AA1286" s="125"/>
      <c r="AB1286" s="878"/>
    </row>
    <row r="1287" spans="1:28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>
        <f>IF(ISBLANK(YourData!$Z96),"",YourData!$Z96)</f>
        <v>8.7240160234684456</v>
      </c>
      <c r="U1287" s="886" t="str">
        <f>IF(ISBLANK(YourData!$AA96),"",YourData!$AA96)</f>
        <v>06-Jan</v>
      </c>
      <c r="V1287" s="887">
        <f>IF(ISBLANK(YourData!$AB96),"",YourData!$AB96)</f>
        <v>6</v>
      </c>
      <c r="W1287" s="36"/>
      <c r="X1287" s="125"/>
      <c r="Y1287" s="878"/>
      <c r="Z1287" s="36"/>
      <c r="AA1287" s="125"/>
      <c r="AB1287" s="878"/>
    </row>
    <row r="1288" spans="1:28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>
        <f>IF(ISBLANK(YourData!$Z97),"",YourData!$Z97)</f>
        <v>8.7240160235187183</v>
      </c>
      <c r="U1288" s="886" t="str">
        <f>IF(ISBLANK(YourData!$AA97),"",YourData!$AA97)</f>
        <v>06-Jan</v>
      </c>
      <c r="V1288" s="887">
        <f>IF(ISBLANK(YourData!$AB97),"",YourData!$AB97)</f>
        <v>6</v>
      </c>
      <c r="W1288" s="36"/>
      <c r="X1288" s="125"/>
      <c r="Y1288" s="878"/>
      <c r="Z1288" s="36"/>
      <c r="AA1288" s="125"/>
      <c r="AB1288" s="878"/>
    </row>
    <row r="1289" spans="1:28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>
        <f>IF(ISBLANK(YourData!$Z98),"",YourData!$Z98)</f>
        <v>8.7240160235187183</v>
      </c>
      <c r="U1289" s="886" t="str">
        <f>IF(ISBLANK(YourData!$AA98),"",YourData!$AA98)</f>
        <v>06-Jan</v>
      </c>
      <c r="V1289" s="887">
        <f>IF(ISBLANK(YourData!$AB98),"",YourData!$AB98)</f>
        <v>6</v>
      </c>
      <c r="W1289" s="36"/>
      <c r="X1289" s="125"/>
      <c r="Y1289" s="878"/>
      <c r="Z1289" s="36"/>
      <c r="AA1289" s="125"/>
      <c r="AB1289" s="878"/>
    </row>
    <row r="1290" spans="1:28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>
        <f>IF(ISBLANK(YourData!$Z99),"",YourData!$Z99)</f>
        <v>8.7240160234684456</v>
      </c>
      <c r="U1290" s="886" t="str">
        <f>IF(ISBLANK(YourData!$AA99),"",YourData!$AA99)</f>
        <v>06-Jan</v>
      </c>
      <c r="V1290" s="887">
        <f>IF(ISBLANK(YourData!$AB99),"",YourData!$AB99)</f>
        <v>6</v>
      </c>
      <c r="W1290" s="36"/>
      <c r="X1290" s="125"/>
      <c r="Y1290" s="878"/>
      <c r="Z1290" s="36"/>
      <c r="AA1290" s="125"/>
      <c r="AB1290" s="878"/>
    </row>
    <row r="1291" spans="1:28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>
        <f>IF(ISBLANK(YourData!$Z100),"",YourData!$Z100)</f>
        <v>8.7240160234684456</v>
      </c>
      <c r="U1291" s="886" t="str">
        <f>IF(ISBLANK(YourData!$AA100),"",YourData!$AA100)</f>
        <v>06-Jan</v>
      </c>
      <c r="V1291" s="887">
        <f>IF(ISBLANK(YourData!$AB100),"",YourData!$AB100)</f>
        <v>6</v>
      </c>
      <c r="W1291" s="36"/>
      <c r="X1291" s="125"/>
      <c r="Y1291" s="878"/>
      <c r="Z1291" s="36"/>
      <c r="AA1291" s="125"/>
      <c r="AB1291" s="878"/>
    </row>
    <row r="1292" spans="1:28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>
        <f>IF(ISBLANK(YourData!$Z101),"",YourData!$Z101)</f>
        <v>8.9566086349250131</v>
      </c>
      <c r="U1292" s="886" t="str">
        <f>IF(ISBLANK(YourData!$AA101),"",YourData!$AA101)</f>
        <v>21-Dec</v>
      </c>
      <c r="V1292" s="887">
        <f>IF(ISBLANK(YourData!$AB101),"",YourData!$AB101)</f>
        <v>2</v>
      </c>
      <c r="W1292" s="36"/>
      <c r="X1292" s="125"/>
      <c r="Y1292" s="878"/>
      <c r="Z1292" s="36"/>
      <c r="AA1292" s="125"/>
      <c r="AB1292" s="878"/>
    </row>
    <row r="1293" spans="1:28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>
        <f>IF(ISBLANK(YourData!$Z102),"",YourData!$Z102)</f>
        <v>8.9566086381445871</v>
      </c>
      <c r="U1293" s="886" t="str">
        <f>IF(ISBLANK(YourData!$AA102),"",YourData!$AA102)</f>
        <v>21-Dec</v>
      </c>
      <c r="V1293" s="887">
        <f>IF(ISBLANK(YourData!$AB102),"",YourData!$AB102)</f>
        <v>2</v>
      </c>
      <c r="W1293" s="36"/>
      <c r="X1293" s="125"/>
      <c r="Y1293" s="878"/>
      <c r="Z1293" s="36"/>
      <c r="AA1293" s="125"/>
      <c r="AB1293" s="878"/>
    </row>
    <row r="1294" spans="1:28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>
        <f>IF(ISBLANK(YourData!$Z103),"",YourData!$Z103)</f>
        <v>8.8322686714648242</v>
      </c>
      <c r="U1294" s="886" t="str">
        <f>IF(ISBLANK(YourData!$AA103),"",YourData!$AA103)</f>
        <v>21-Dec</v>
      </c>
      <c r="V1294" s="887">
        <f>IF(ISBLANK(YourData!$AB103),"",YourData!$AB103)</f>
        <v>1</v>
      </c>
      <c r="W1294" s="36"/>
      <c r="X1294" s="125"/>
      <c r="Y1294" s="878"/>
      <c r="Z1294" s="36"/>
      <c r="AA1294" s="125"/>
      <c r="AB1294" s="878"/>
    </row>
    <row r="1295" spans="1:28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>
        <f>IF(ISBLANK(YourData!$Z104),"",YourData!$Z104)</f>
        <v>8.9024784150775123</v>
      </c>
      <c r="U1295" s="886" t="str">
        <f>IF(ISBLANK(YourData!$AA104),"",YourData!$AA104)</f>
        <v>21-Dec</v>
      </c>
      <c r="V1295" s="887">
        <f>IF(ISBLANK(YourData!$AB104),"",YourData!$AB104)</f>
        <v>1</v>
      </c>
      <c r="W1295" s="36"/>
      <c r="X1295" s="125"/>
      <c r="Y1295" s="878"/>
      <c r="Z1295" s="36"/>
      <c r="AA1295" s="125"/>
      <c r="AB1295" s="878"/>
    </row>
    <row r="1296" spans="1:28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>
        <f>IF(ISBLANK(YourData!$Z105),"",YourData!$Z105)</f>
        <v>9.0357074677325748</v>
      </c>
      <c r="U1296" s="886" t="str">
        <f>IF(ISBLANK(YourData!$AA105),"",YourData!$AA105)</f>
        <v>21-Dec</v>
      </c>
      <c r="V1296" s="887">
        <f>IF(ISBLANK(YourData!$AB105),"",YourData!$AB105)</f>
        <v>2</v>
      </c>
      <c r="W1296" s="36"/>
      <c r="X1296" s="125"/>
      <c r="Y1296" s="878"/>
      <c r="Z1296" s="36"/>
      <c r="AA1296" s="125"/>
      <c r="AB1296" s="878"/>
    </row>
    <row r="1297" spans="1:28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>
        <f>IF(ISBLANK(YourData!$Z106),"",YourData!$Z106)</f>
        <v>8.9513067813268634</v>
      </c>
      <c r="U1297" s="886" t="str">
        <f>IF(ISBLANK(YourData!$AA106),"",YourData!$AA106)</f>
        <v>21-Dec</v>
      </c>
      <c r="V1297" s="887">
        <f>IF(ISBLANK(YourData!$AB106),"",YourData!$AB106)</f>
        <v>2</v>
      </c>
      <c r="W1297" s="36"/>
      <c r="X1297" s="125"/>
      <c r="Y1297" s="878"/>
      <c r="Z1297" s="36"/>
      <c r="AA1297" s="125"/>
      <c r="AB1297" s="878"/>
    </row>
    <row r="1298" spans="1:28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>
        <f>IF(ISBLANK(YourData!$Z107),"",YourData!$Z107)</f>
        <v>8.8311215790059308</v>
      </c>
      <c r="U1298" s="886" t="str">
        <f>IF(ISBLANK(YourData!$AA107),"",YourData!$AA107)</f>
        <v>21-Dec</v>
      </c>
      <c r="V1298" s="887">
        <f>IF(ISBLANK(YourData!$AB107),"",YourData!$AB107)</f>
        <v>1</v>
      </c>
      <c r="W1298" s="36"/>
      <c r="X1298" s="125"/>
      <c r="Y1298" s="878"/>
      <c r="Z1298" s="36"/>
      <c r="AA1298" s="125"/>
      <c r="AB1298" s="878"/>
    </row>
    <row r="1299" spans="1:28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>
        <f>IF(ISBLANK(YourData!$Z108),"",YourData!$Z108)</f>
        <v>9.0310237150420498</v>
      </c>
      <c r="U1299" s="886" t="str">
        <f>IF(ISBLANK(YourData!$AA108),"",YourData!$AA108)</f>
        <v>21-Dec</v>
      </c>
      <c r="V1299" s="887">
        <f>IF(ISBLANK(YourData!$AB108),"",YourData!$AB108)</f>
        <v>2</v>
      </c>
      <c r="W1299" s="36"/>
      <c r="X1299" s="125"/>
      <c r="Y1299" s="878"/>
      <c r="Z1299" s="36"/>
      <c r="AA1299" s="125"/>
      <c r="AB1299" s="878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>
        <f>IF(ISBLANK(YourData!$AC89),"",YourData!$AC89)</f>
        <v>1.3520866237640809E-2</v>
      </c>
      <c r="U1310" s="886" t="str">
        <f>IF(ISBLANK(YourData!$AD89),"",YourData!$AD89)</f>
        <v>16-Nov</v>
      </c>
      <c r="V1310" s="887">
        <f>IF(ISBLANK(YourData!$AE89),"",YourData!$AE89)</f>
        <v>17</v>
      </c>
      <c r="W1310" s="36"/>
      <c r="X1310" s="125"/>
      <c r="Y1310" s="878"/>
      <c r="Z1310" s="36"/>
      <c r="AA1310" s="125"/>
      <c r="AB1310" s="878"/>
    </row>
    <row r="1311" spans="1:28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>
        <f>IF(ISBLANK(YourData!$AC90),"",YourData!$AC90)</f>
        <v>1.5501818565085953E-2</v>
      </c>
      <c r="U1311" s="886" t="str">
        <f>IF(ISBLANK(YourData!$AD90),"",YourData!$AD90)</f>
        <v>01-Oct</v>
      </c>
      <c r="V1311" s="887">
        <f>IF(ISBLANK(YourData!$AE90),"",YourData!$AE90)</f>
        <v>8</v>
      </c>
      <c r="W1311" s="36"/>
      <c r="X1311" s="125"/>
      <c r="Y1311" s="878"/>
      <c r="Z1311" s="36"/>
      <c r="AA1311" s="125"/>
      <c r="AB1311" s="878"/>
    </row>
    <row r="1312" spans="1:28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>
        <f>IF(ISBLANK(YourData!$AC91),"",YourData!$AC91)</f>
        <v>1.7702467399851082E-2</v>
      </c>
      <c r="U1312" s="886" t="str">
        <f>IF(ISBLANK(YourData!$AD91),"",YourData!$AD91)</f>
        <v>01-Oct</v>
      </c>
      <c r="V1312" s="887">
        <f>IF(ISBLANK(YourData!$AE91),"",YourData!$AE91)</f>
        <v>11</v>
      </c>
      <c r="W1312" s="36"/>
      <c r="X1312" s="125"/>
      <c r="Y1312" s="878"/>
      <c r="Z1312" s="36"/>
      <c r="AA1312" s="125"/>
      <c r="AB1312" s="878"/>
    </row>
    <row r="1313" spans="1:28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>
        <f>IF(ISBLANK(YourData!$AC92),"",YourData!$AC92)</f>
        <v>1.7823454426317012E-2</v>
      </c>
      <c r="U1313" s="886" t="str">
        <f>IF(ISBLANK(YourData!$AD92),"",YourData!$AD92)</f>
        <v>10-Jul</v>
      </c>
      <c r="V1313" s="887">
        <f>IF(ISBLANK(YourData!$AE92),"",YourData!$AE92)</f>
        <v>12</v>
      </c>
      <c r="W1313" s="36"/>
      <c r="X1313" s="125"/>
      <c r="Y1313" s="878"/>
      <c r="Z1313" s="36"/>
      <c r="AA1313" s="125"/>
      <c r="AB1313" s="878"/>
    </row>
    <row r="1314" spans="1:28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>
        <f>IF(ISBLANK(YourData!$AC93),"",YourData!$AC93)</f>
        <v>1.8887785324858408E-2</v>
      </c>
      <c r="U1314" s="886" t="str">
        <f>IF(ISBLANK(YourData!$AD93),"",YourData!$AD93)</f>
        <v>10-Jul</v>
      </c>
      <c r="V1314" s="887">
        <f>IF(ISBLANK(YourData!$AE93),"",YourData!$AE93)</f>
        <v>12</v>
      </c>
      <c r="W1314" s="36"/>
      <c r="X1314" s="125"/>
      <c r="Y1314" s="878"/>
      <c r="Z1314" s="36"/>
      <c r="AA1314" s="125"/>
      <c r="AB1314" s="878"/>
    </row>
    <row r="1315" spans="1:28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>
        <f>IF(ISBLANK(YourData!$AC94),"",YourData!$AC94)</f>
        <v>1.6945411096147237E-2</v>
      </c>
      <c r="U1315" s="886" t="str">
        <f>IF(ISBLANK(YourData!$AD94),"",YourData!$AD94)</f>
        <v>02-Oct</v>
      </c>
      <c r="V1315" s="887">
        <f>IF(ISBLANK(YourData!$AE94),"",YourData!$AE94)</f>
        <v>1</v>
      </c>
      <c r="W1315" s="36"/>
      <c r="X1315" s="125"/>
      <c r="Y1315" s="878"/>
      <c r="Z1315" s="36"/>
      <c r="AA1315" s="125"/>
      <c r="AB1315" s="878"/>
    </row>
    <row r="1316" spans="1:28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>
        <f>IF(ISBLANK(YourData!$AC95),"",YourData!$AC95)</f>
        <v>1.3520830942945641E-2</v>
      </c>
      <c r="U1316" s="886" t="str">
        <f>IF(ISBLANK(YourData!$AD95),"",YourData!$AD95)</f>
        <v>16-Nov</v>
      </c>
      <c r="V1316" s="887">
        <f>IF(ISBLANK(YourData!$AE95),"",YourData!$AE95)</f>
        <v>17</v>
      </c>
      <c r="W1316" s="36"/>
      <c r="X1316" s="125"/>
      <c r="Y1316" s="878"/>
      <c r="Z1316" s="36"/>
      <c r="AA1316" s="125"/>
      <c r="AB1316" s="878"/>
    </row>
    <row r="1317" spans="1:28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>
        <f>IF(ISBLANK(YourData!$AC96),"",YourData!$AC96)</f>
        <v>1.606520898780775E-2</v>
      </c>
      <c r="U1317" s="886" t="str">
        <f>IF(ISBLANK(YourData!$AD96),"",YourData!$AD96)</f>
        <v>02-Apr</v>
      </c>
      <c r="V1317" s="887">
        <f>IF(ISBLANK(YourData!$AE96),"",YourData!$AE96)</f>
        <v>5</v>
      </c>
      <c r="W1317" s="36"/>
      <c r="X1317" s="125"/>
      <c r="Y1317" s="878"/>
      <c r="Z1317" s="36"/>
      <c r="AA1317" s="125"/>
      <c r="AB1317" s="878"/>
    </row>
    <row r="1318" spans="1:28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>
        <f>IF(ISBLANK(YourData!$AC97),"",YourData!$AC97)</f>
        <v>1.3520866237640809E-2</v>
      </c>
      <c r="U1318" s="886" t="str">
        <f>IF(ISBLANK(YourData!$AD97),"",YourData!$AD97)</f>
        <v>16-Nov</v>
      </c>
      <c r="V1318" s="887">
        <f>IF(ISBLANK(YourData!$AE97),"",YourData!$AE97)</f>
        <v>17</v>
      </c>
      <c r="W1318" s="36"/>
      <c r="X1318" s="125"/>
      <c r="Y1318" s="878"/>
      <c r="Z1318" s="36"/>
      <c r="AA1318" s="125"/>
      <c r="AB1318" s="878"/>
    </row>
    <row r="1319" spans="1:28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>
        <f>IF(ISBLANK(YourData!$AC98),"",YourData!$AC98)</f>
        <v>1.3520866237640809E-2</v>
      </c>
      <c r="U1319" s="886" t="str">
        <f>IF(ISBLANK(YourData!$AD98),"",YourData!$AD98)</f>
        <v>16-Nov</v>
      </c>
      <c r="V1319" s="887">
        <f>IF(ISBLANK(YourData!$AE98),"",YourData!$AE98)</f>
        <v>17</v>
      </c>
      <c r="W1319" s="36"/>
      <c r="X1319" s="125"/>
      <c r="Y1319" s="878"/>
      <c r="Z1319" s="36"/>
      <c r="AA1319" s="125"/>
      <c r="AB1319" s="878"/>
    </row>
    <row r="1320" spans="1:28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>
        <f>IF(ISBLANK(YourData!$AC99),"",YourData!$AC99)</f>
        <v>1.6065208987978377E-2</v>
      </c>
      <c r="U1320" s="886" t="str">
        <f>IF(ISBLANK(YourData!$AD99),"",YourData!$AD99)</f>
        <v>02-Apr</v>
      </c>
      <c r="V1320" s="887">
        <f>IF(ISBLANK(YourData!$AE99),"",YourData!$AE99)</f>
        <v>5</v>
      </c>
      <c r="W1320" s="36"/>
      <c r="X1320" s="125"/>
      <c r="Y1320" s="878"/>
      <c r="Z1320" s="36"/>
      <c r="AA1320" s="125"/>
      <c r="AB1320" s="878"/>
    </row>
    <row r="1321" spans="1:28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>
        <f>IF(ISBLANK(YourData!$AC100),"",YourData!$AC100)</f>
        <v>1.3520866236568691E-2</v>
      </c>
      <c r="U1321" s="886" t="str">
        <f>IF(ISBLANK(YourData!$AD100),"",YourData!$AD100)</f>
        <v>16-Nov</v>
      </c>
      <c r="V1321" s="887">
        <f>IF(ISBLANK(YourData!$AE100),"",YourData!$AE100)</f>
        <v>17</v>
      </c>
      <c r="W1321" s="36"/>
      <c r="X1321" s="125"/>
      <c r="Y1321" s="878"/>
      <c r="Z1321" s="36"/>
      <c r="AA1321" s="125"/>
      <c r="AB1321" s="878"/>
    </row>
    <row r="1322" spans="1:28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>
        <f>IF(ISBLANK(YourData!$AC101),"",YourData!$AC101)</f>
        <v>1.13797463480063E-2</v>
      </c>
      <c r="U1322" s="886" t="str">
        <f>IF(ISBLANK(YourData!$AD101),"",YourData!$AD101)</f>
        <v>20-Jul</v>
      </c>
      <c r="V1322" s="887">
        <f>IF(ISBLANK(YourData!$AE101),"",YourData!$AE101)</f>
        <v>15</v>
      </c>
      <c r="W1322" s="36"/>
      <c r="X1322" s="125"/>
      <c r="Y1322" s="878"/>
      <c r="Z1322" s="36"/>
      <c r="AA1322" s="125"/>
      <c r="AB1322" s="878"/>
    </row>
    <row r="1323" spans="1:28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>
        <f>IF(ISBLANK(YourData!$AC102),"",YourData!$AC102)</f>
        <v>1.1389731481684498E-2</v>
      </c>
      <c r="U1323" s="886" t="str">
        <f>IF(ISBLANK(YourData!$AD102),"",YourData!$AD102)</f>
        <v>20-Jul</v>
      </c>
      <c r="V1323" s="887">
        <f>IF(ISBLANK(YourData!$AE102),"",YourData!$AE102)</f>
        <v>15</v>
      </c>
      <c r="W1323" s="36"/>
      <c r="X1323" s="125"/>
      <c r="Y1323" s="878"/>
      <c r="Z1323" s="36"/>
      <c r="AA1323" s="125"/>
      <c r="AB1323" s="878"/>
    </row>
    <row r="1324" spans="1:28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>
        <f>IF(ISBLANK(YourData!$AC103),"",YourData!$AC103)</f>
        <v>7.1039698131051595E-3</v>
      </c>
      <c r="U1324" s="886" t="str">
        <f>IF(ISBLANK(YourData!$AD103),"",YourData!$AD103)</f>
        <v>20-Jul</v>
      </c>
      <c r="V1324" s="887">
        <f>IF(ISBLANK(YourData!$AE103),"",YourData!$AE103)</f>
        <v>16</v>
      </c>
      <c r="W1324" s="36"/>
      <c r="X1324" s="125"/>
      <c r="Y1324" s="878"/>
      <c r="Z1324" s="36"/>
      <c r="AA1324" s="125"/>
      <c r="AB1324" s="878"/>
    </row>
    <row r="1325" spans="1:28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>
        <f>IF(ISBLANK(YourData!$AC104),"",YourData!$AC104)</f>
        <v>8.9745219252133721E-3</v>
      </c>
      <c r="U1325" s="886" t="str">
        <f>IF(ISBLANK(YourData!$AD104),"",YourData!$AD104)</f>
        <v>20-Jul</v>
      </c>
      <c r="V1325" s="887">
        <f>IF(ISBLANK(YourData!$AE104),"",YourData!$AE104)</f>
        <v>15</v>
      </c>
      <c r="W1325" s="36"/>
      <c r="X1325" s="125"/>
      <c r="Y1325" s="878"/>
      <c r="Z1325" s="36"/>
      <c r="AA1325" s="125"/>
      <c r="AB1325" s="878"/>
    </row>
    <row r="1326" spans="1:28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>
        <f>IF(ISBLANK(YourData!$AC105),"",YourData!$AC105)</f>
        <v>1.7848469652552143E-2</v>
      </c>
      <c r="U1326" s="886" t="str">
        <f>IF(ISBLANK(YourData!$AD105),"",YourData!$AD105)</f>
        <v>20-Jul</v>
      </c>
      <c r="V1326" s="887">
        <f>IF(ISBLANK(YourData!$AE105),"",YourData!$AE105)</f>
        <v>15</v>
      </c>
      <c r="W1326" s="36"/>
      <c r="X1326" s="125"/>
      <c r="Y1326" s="878"/>
      <c r="Z1326" s="36"/>
      <c r="AA1326" s="125"/>
      <c r="AB1326" s="878"/>
    </row>
    <row r="1327" spans="1:28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>
        <f>IF(ISBLANK(YourData!$AC106),"",YourData!$AC106)</f>
        <v>2.8697004143878858E-3</v>
      </c>
      <c r="U1327" s="886" t="str">
        <f>IF(ISBLANK(YourData!$AD106),"",YourData!$AD106)</f>
        <v>01-Jan</v>
      </c>
      <c r="V1327" s="887">
        <f>IF(ISBLANK(YourData!$AE106),"",YourData!$AE106)</f>
        <v>0</v>
      </c>
      <c r="W1327" s="36"/>
      <c r="X1327" s="125"/>
      <c r="Y1327" s="878"/>
      <c r="Z1327" s="36"/>
      <c r="AA1327" s="125"/>
      <c r="AB1327" s="878"/>
    </row>
    <row r="1328" spans="1:28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>
        <f>IF(ISBLANK(YourData!$AC107),"",YourData!$AC107)</f>
        <v>2.8697004143880362E-3</v>
      </c>
      <c r="U1328" s="886" t="str">
        <f>IF(ISBLANK(YourData!$AD107),"",YourData!$AD107)</f>
        <v>01-Jan</v>
      </c>
      <c r="V1328" s="887">
        <f>IF(ISBLANK(YourData!$AE107),"",YourData!$AE107)</f>
        <v>0</v>
      </c>
      <c r="W1328" s="36"/>
      <c r="X1328" s="125"/>
      <c r="Y1328" s="878"/>
      <c r="Z1328" s="36"/>
      <c r="AA1328" s="125"/>
      <c r="AB1328" s="878"/>
    </row>
    <row r="1329" spans="1:28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>
        <f>IF(ISBLANK(YourData!$AC108),"",YourData!$AC108)</f>
        <v>2.8697004143874846E-3</v>
      </c>
      <c r="U1329" s="886" t="str">
        <f>IF(ISBLANK(YourData!$AD108),"",YourData!$AD108)</f>
        <v>29-Dec</v>
      </c>
      <c r="V1329" s="887">
        <f>IF(ISBLANK(YourData!$AE108),"",YourData!$AE108)</f>
        <v>8</v>
      </c>
      <c r="W1329" s="36"/>
      <c r="X1329" s="125"/>
      <c r="Y1329" s="878"/>
      <c r="Z1329" s="36"/>
      <c r="AA1329" s="125"/>
      <c r="AB1329" s="878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>
        <f>IF(ISBLANK(YourData!$AF89),"",YourData!$AF89)</f>
        <v>1.9291882085774371E-3</v>
      </c>
      <c r="U1340" s="886" t="str">
        <f>IF(ISBLANK(YourData!$AG89),"",YourData!$AG89)</f>
        <v>11-Jan</v>
      </c>
      <c r="V1340" s="887">
        <f>IF(ISBLANK(YourData!$AH89),"",YourData!$AH89)</f>
        <v>3</v>
      </c>
      <c r="W1340" s="36"/>
      <c r="X1340" s="125"/>
      <c r="Y1340" s="878"/>
      <c r="Z1340" s="36"/>
      <c r="AA1340" s="125"/>
      <c r="AB1340" s="878"/>
    </row>
    <row r="1341" spans="1:28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>
        <f>IF(ISBLANK(YourData!$AF90),"",YourData!$AF90)</f>
        <v>1.9434670750044759E-3</v>
      </c>
      <c r="U1341" s="886" t="str">
        <f>IF(ISBLANK(YourData!$AG90),"",YourData!$AG90)</f>
        <v>05-Jan</v>
      </c>
      <c r="V1341" s="887">
        <f>IF(ISBLANK(YourData!$AH90),"",YourData!$AH90)</f>
        <v>7</v>
      </c>
      <c r="W1341" s="36"/>
      <c r="X1341" s="125"/>
      <c r="Y1341" s="878"/>
      <c r="Z1341" s="36"/>
      <c r="AA1341" s="125"/>
      <c r="AB1341" s="878"/>
    </row>
    <row r="1342" spans="1:28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>
        <f>IF(ISBLANK(YourData!$AF91),"",YourData!$AF91)</f>
        <v>1.9351077783801684E-3</v>
      </c>
      <c r="U1342" s="886" t="str">
        <f>IF(ISBLANK(YourData!$AG91),"",YourData!$AG91)</f>
        <v>11-Jan</v>
      </c>
      <c r="V1342" s="887">
        <f>IF(ISBLANK(YourData!$AH91),"",YourData!$AH91)</f>
        <v>3</v>
      </c>
      <c r="W1342" s="36"/>
      <c r="X1342" s="125"/>
      <c r="Y1342" s="878"/>
      <c r="Z1342" s="36"/>
      <c r="AA1342" s="125"/>
      <c r="AB1342" s="878"/>
    </row>
    <row r="1343" spans="1:28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>
        <f>IF(ISBLANK(YourData!$AF92),"",YourData!$AF92)</f>
        <v>1.8456085505684536E-3</v>
      </c>
      <c r="U1343" s="886" t="str">
        <f>IF(ISBLANK(YourData!$AG92),"",YourData!$AG92)</f>
        <v>11-Jan</v>
      </c>
      <c r="V1343" s="887">
        <f>IF(ISBLANK(YourData!$AH92),"",YourData!$AH92)</f>
        <v>2</v>
      </c>
      <c r="W1343" s="36"/>
      <c r="X1343" s="125"/>
      <c r="Y1343" s="878"/>
      <c r="Z1343" s="36"/>
      <c r="AA1343" s="125"/>
      <c r="AB1343" s="878"/>
    </row>
    <row r="1344" spans="1:28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>
        <f>IF(ISBLANK(YourData!$AF93),"",YourData!$AF93)</f>
        <v>1.8455738976325855E-3</v>
      </c>
      <c r="U1344" s="886" t="str">
        <f>IF(ISBLANK(YourData!$AG93),"",YourData!$AG93)</f>
        <v>11-Jan</v>
      </c>
      <c r="V1344" s="887">
        <f>IF(ISBLANK(YourData!$AH93),"",YourData!$AH93)</f>
        <v>2</v>
      </c>
      <c r="W1344" s="36"/>
      <c r="X1344" s="125"/>
      <c r="Y1344" s="878"/>
      <c r="Z1344" s="36"/>
      <c r="AA1344" s="125"/>
      <c r="AB1344" s="878"/>
    </row>
    <row r="1345" spans="1:28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>
        <f>IF(ISBLANK(YourData!$AF94),"",YourData!$AF94)</f>
        <v>1.9291882085774371E-3</v>
      </c>
      <c r="U1345" s="886" t="str">
        <f>IF(ISBLANK(YourData!$AG94),"",YourData!$AG94)</f>
        <v>11-Jan</v>
      </c>
      <c r="V1345" s="887">
        <f>IF(ISBLANK(YourData!$AH94),"",YourData!$AH94)</f>
        <v>3</v>
      </c>
      <c r="W1345" s="36"/>
      <c r="X1345" s="125"/>
      <c r="Y1345" s="878"/>
      <c r="Z1345" s="36"/>
      <c r="AA1345" s="125"/>
      <c r="AB1345" s="878"/>
    </row>
    <row r="1346" spans="1:28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>
        <f>IF(ISBLANK(YourData!$AF95),"",YourData!$AF95)</f>
        <v>1.9291881862173274E-3</v>
      </c>
      <c r="U1346" s="886" t="str">
        <f>IF(ISBLANK(YourData!$AG95),"",YourData!$AG95)</f>
        <v>11-Jan</v>
      </c>
      <c r="V1346" s="887">
        <f>IF(ISBLANK(YourData!$AH95),"",YourData!$AH95)</f>
        <v>3</v>
      </c>
      <c r="W1346" s="36"/>
      <c r="X1346" s="125"/>
      <c r="Y1346" s="878"/>
      <c r="Z1346" s="36"/>
      <c r="AA1346" s="125"/>
      <c r="AB1346" s="878"/>
    </row>
    <row r="1347" spans="1:28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>
        <f>IF(ISBLANK(YourData!$AF96),"",YourData!$AF96)</f>
        <v>1.9291881727274921E-3</v>
      </c>
      <c r="U1347" s="886" t="str">
        <f>IF(ISBLANK(YourData!$AG96),"",YourData!$AG96)</f>
        <v>11-Jan</v>
      </c>
      <c r="V1347" s="887">
        <f>IF(ISBLANK(YourData!$AH96),"",YourData!$AH96)</f>
        <v>3</v>
      </c>
      <c r="W1347" s="36"/>
      <c r="X1347" s="125"/>
      <c r="Y1347" s="878"/>
      <c r="Z1347" s="36"/>
      <c r="AA1347" s="125"/>
      <c r="AB1347" s="878"/>
    </row>
    <row r="1348" spans="1:28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>
        <f>IF(ISBLANK(YourData!$AF97),"",YourData!$AF97)</f>
        <v>1.9291882085774371E-3</v>
      </c>
      <c r="U1348" s="886" t="str">
        <f>IF(ISBLANK(YourData!$AG97),"",YourData!$AG97)</f>
        <v>11-Jan</v>
      </c>
      <c r="V1348" s="887">
        <f>IF(ISBLANK(YourData!$AH97),"",YourData!$AH97)</f>
        <v>3</v>
      </c>
      <c r="W1348" s="36"/>
      <c r="X1348" s="125"/>
      <c r="Y1348" s="878"/>
      <c r="Z1348" s="36"/>
      <c r="AA1348" s="125"/>
      <c r="AB1348" s="878"/>
    </row>
    <row r="1349" spans="1:28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>
        <f>IF(ISBLANK(YourData!$AF98),"",YourData!$AF98)</f>
        <v>1.9291882085774371E-3</v>
      </c>
      <c r="U1349" s="886" t="str">
        <f>IF(ISBLANK(YourData!$AG98),"",YourData!$AG98)</f>
        <v>11-Jan</v>
      </c>
      <c r="V1349" s="887">
        <f>IF(ISBLANK(YourData!$AH98),"",YourData!$AH98)</f>
        <v>3</v>
      </c>
      <c r="W1349" s="36"/>
      <c r="X1349" s="125"/>
      <c r="Y1349" s="878"/>
      <c r="Z1349" s="36"/>
      <c r="AA1349" s="125"/>
      <c r="AB1349" s="878"/>
    </row>
    <row r="1350" spans="1:28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>
        <f>IF(ISBLANK(YourData!$AF99),"",YourData!$AF99)</f>
        <v>1.9291881727274921E-3</v>
      </c>
      <c r="U1350" s="886" t="str">
        <f>IF(ISBLANK(YourData!$AG99),"",YourData!$AG99)</f>
        <v>11-Jan</v>
      </c>
      <c r="V1350" s="887">
        <f>IF(ISBLANK(YourData!$AH99),"",YourData!$AH99)</f>
        <v>3</v>
      </c>
      <c r="W1350" s="36"/>
      <c r="X1350" s="125"/>
      <c r="Y1350" s="878"/>
      <c r="Z1350" s="36"/>
      <c r="AA1350" s="125"/>
      <c r="AB1350" s="878"/>
    </row>
    <row r="1351" spans="1:28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>
        <f>IF(ISBLANK(YourData!$AF100),"",YourData!$AF100)</f>
        <v>1.9291881718064823E-3</v>
      </c>
      <c r="U1351" s="886" t="str">
        <f>IF(ISBLANK(YourData!$AG100),"",YourData!$AG100)</f>
        <v>11-Jan</v>
      </c>
      <c r="V1351" s="887">
        <f>IF(ISBLANK(YourData!$AH100),"",YourData!$AH100)</f>
        <v>3</v>
      </c>
      <c r="W1351" s="36"/>
      <c r="X1351" s="125"/>
      <c r="Y1351" s="878"/>
      <c r="Z1351" s="36"/>
      <c r="AA1351" s="125"/>
      <c r="AB1351" s="878"/>
    </row>
    <row r="1352" spans="1:28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>
        <f>IF(ISBLANK(YourData!$AF101),"",YourData!$AF101)</f>
        <v>7.0189493132874429E-3</v>
      </c>
      <c r="U1352" s="886" t="str">
        <f>IF(ISBLANK(YourData!$AG101),"",YourData!$AG101)</f>
        <v>20-Dec</v>
      </c>
      <c r="V1352" s="887">
        <f>IF(ISBLANK(YourData!$AH101),"",YourData!$AH101)</f>
        <v>12</v>
      </c>
      <c r="W1352" s="36"/>
      <c r="X1352" s="125"/>
      <c r="Y1352" s="878"/>
      <c r="Z1352" s="36"/>
      <c r="AA1352" s="125"/>
      <c r="AB1352" s="878"/>
    </row>
    <row r="1353" spans="1:28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>
        <f>IF(ISBLANK(YourData!$AF102),"",YourData!$AF102)</f>
        <v>7.0189493132874429E-3</v>
      </c>
      <c r="U1353" s="886" t="str">
        <f>IF(ISBLANK(YourData!$AG102),"",YourData!$AG102)</f>
        <v>20-Dec</v>
      </c>
      <c r="V1353" s="887">
        <f>IF(ISBLANK(YourData!$AH102),"",YourData!$AH102)</f>
        <v>12</v>
      </c>
      <c r="W1353" s="36"/>
      <c r="X1353" s="125"/>
      <c r="Y1353" s="878"/>
      <c r="Z1353" s="36"/>
      <c r="AA1353" s="125"/>
      <c r="AB1353" s="878"/>
    </row>
    <row r="1354" spans="1:28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>
        <f>IF(ISBLANK(YourData!$AF103),"",YourData!$AF103)</f>
        <v>6.256190201000475E-3</v>
      </c>
      <c r="U1354" s="886" t="str">
        <f>IF(ISBLANK(YourData!$AG103),"",YourData!$AG103)</f>
        <v>10-Nov</v>
      </c>
      <c r="V1354" s="887">
        <f>IF(ISBLANK(YourData!$AH103),"",YourData!$AH103)</f>
        <v>7</v>
      </c>
      <c r="W1354" s="36"/>
      <c r="X1354" s="125"/>
      <c r="Y1354" s="878"/>
      <c r="Z1354" s="36"/>
      <c r="AA1354" s="125"/>
      <c r="AB1354" s="878"/>
    </row>
    <row r="1355" spans="1:28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>
        <f>IF(ISBLANK(YourData!$AF104),"",YourData!$AF104)</f>
        <v>6.9924050082213795E-3</v>
      </c>
      <c r="U1355" s="886" t="str">
        <f>IF(ISBLANK(YourData!$AG104),"",YourData!$AG104)</f>
        <v>20-Dec</v>
      </c>
      <c r="V1355" s="887">
        <f>IF(ISBLANK(YourData!$AH104),"",YourData!$AH104)</f>
        <v>12</v>
      </c>
      <c r="W1355" s="36"/>
      <c r="X1355" s="125"/>
      <c r="Y1355" s="878"/>
      <c r="Z1355" s="36"/>
      <c r="AA1355" s="125"/>
      <c r="AB1355" s="878"/>
    </row>
    <row r="1356" spans="1:28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>
        <f>IF(ISBLANK(YourData!$AF105),"",YourData!$AF105)</f>
        <v>7.057896472955778E-3</v>
      </c>
      <c r="U1356" s="886" t="str">
        <f>IF(ISBLANK(YourData!$AG105),"",YourData!$AG105)</f>
        <v>20-Dec</v>
      </c>
      <c r="V1356" s="887">
        <f>IF(ISBLANK(YourData!$AH105),"",YourData!$AH105)</f>
        <v>12</v>
      </c>
      <c r="W1356" s="36"/>
      <c r="X1356" s="125"/>
      <c r="Y1356" s="878"/>
      <c r="Z1356" s="36"/>
      <c r="AA1356" s="125"/>
      <c r="AB1356" s="878"/>
    </row>
    <row r="1357" spans="1:28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>
        <f>IF(ISBLANK(YourData!$AF106),"",YourData!$AF106)</f>
        <v>2.8697004143857082E-3</v>
      </c>
      <c r="U1357" s="886" t="str">
        <f>IF(ISBLANK(YourData!$AG106),"",YourData!$AG106)</f>
        <v>01-Apr</v>
      </c>
      <c r="V1357" s="887">
        <f>IF(ISBLANK(YourData!$AH106),"",YourData!$AH106)</f>
        <v>4</v>
      </c>
      <c r="W1357" s="36"/>
      <c r="X1357" s="125"/>
      <c r="Y1357" s="878"/>
      <c r="Z1357" s="36"/>
      <c r="AA1357" s="125"/>
      <c r="AB1357" s="878"/>
    </row>
    <row r="1358" spans="1:28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>
        <f>IF(ISBLANK(YourData!$AF107),"",YourData!$AF107)</f>
        <v>2.8697004143857971E-3</v>
      </c>
      <c r="U1358" s="886" t="str">
        <f>IF(ISBLANK(YourData!$AG107),"",YourData!$AG107)</f>
        <v>01-Apr</v>
      </c>
      <c r="V1358" s="887">
        <f>IF(ISBLANK(YourData!$AH107),"",YourData!$AH107)</f>
        <v>9</v>
      </c>
      <c r="W1358" s="36"/>
      <c r="X1358" s="125"/>
      <c r="Y1358" s="878"/>
      <c r="Z1358" s="36"/>
      <c r="AA1358" s="125"/>
      <c r="AB1358" s="878"/>
    </row>
    <row r="1359" spans="1:28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>
        <f>IF(ISBLANK(YourData!$AF108),"",YourData!$AF108)</f>
        <v>2.8697004143857867E-3</v>
      </c>
      <c r="U1359" s="886" t="str">
        <f>IF(ISBLANK(YourData!$AG108),"",YourData!$AG108)</f>
        <v>01-Apr</v>
      </c>
      <c r="V1359" s="887">
        <f>IF(ISBLANK(YourData!$AH108),"",YourData!$AH108)</f>
        <v>4</v>
      </c>
      <c r="W1359" s="36"/>
      <c r="X1359" s="125"/>
      <c r="Y1359" s="878"/>
      <c r="Z1359" s="36"/>
      <c r="AA1359" s="125"/>
      <c r="AB1359" s="878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>
        <f>IF(ISBLANK(YourData!$AI89),"",YourData!$AI89)</f>
        <v>67.777998970008611</v>
      </c>
      <c r="U1370" s="886" t="str">
        <f>IF(ISBLANK(YourData!$AJ89),"",YourData!$AJ89)</f>
        <v>16-Nov</v>
      </c>
      <c r="V1370" s="887">
        <f>IF(ISBLANK(YourData!$AK89),"",YourData!$AK89)</f>
        <v>17</v>
      </c>
      <c r="W1370" s="36"/>
      <c r="X1370" s="125"/>
      <c r="Y1370" s="878"/>
      <c r="Z1370" s="36"/>
      <c r="AA1370" s="125"/>
      <c r="AB1370" s="878"/>
    </row>
    <row r="1371" spans="1:28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>
        <f>IF(ISBLANK(YourData!$AI90),"",YourData!$AI90)</f>
        <v>77.925821170738928</v>
      </c>
      <c r="U1371" s="886" t="str">
        <f>IF(ISBLANK(YourData!$AJ90),"",YourData!$AJ90)</f>
        <v>02-Oct</v>
      </c>
      <c r="V1371" s="887">
        <f>IF(ISBLANK(YourData!$AK90),"",YourData!$AK90)</f>
        <v>8</v>
      </c>
      <c r="W1371" s="36"/>
      <c r="X1371" s="125"/>
      <c r="Y1371" s="878"/>
      <c r="Z1371" s="36"/>
      <c r="AA1371" s="125"/>
      <c r="AB1371" s="878"/>
    </row>
    <row r="1372" spans="1:28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>
        <f>IF(ISBLANK(YourData!$AI91),"",YourData!$AI91)</f>
        <v>82.714142754404918</v>
      </c>
      <c r="U1372" s="886" t="str">
        <f>IF(ISBLANK(YourData!$AJ91),"",YourData!$AJ91)</f>
        <v>18-Sep</v>
      </c>
      <c r="V1372" s="887">
        <f>IF(ISBLANK(YourData!$AK91),"",YourData!$AK91)</f>
        <v>10</v>
      </c>
      <c r="W1372" s="36"/>
      <c r="X1372" s="125"/>
      <c r="Y1372" s="878"/>
      <c r="Z1372" s="36"/>
      <c r="AA1372" s="125"/>
      <c r="AB1372" s="878"/>
    </row>
    <row r="1373" spans="1:28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>
        <f>IF(ISBLANK(YourData!$AI92),"",YourData!$AI92)</f>
        <v>90.071406133343572</v>
      </c>
      <c r="U1373" s="886" t="str">
        <f>IF(ISBLANK(YourData!$AJ92),"",YourData!$AJ92)</f>
        <v>27-Nov</v>
      </c>
      <c r="V1373" s="887">
        <f>IF(ISBLANK(YourData!$AK92),"",YourData!$AK92)</f>
        <v>10</v>
      </c>
      <c r="W1373" s="36"/>
      <c r="X1373" s="125"/>
      <c r="Y1373" s="878"/>
      <c r="Z1373" s="36"/>
      <c r="AA1373" s="125"/>
      <c r="AB1373" s="878"/>
    </row>
    <row r="1374" spans="1:28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>
        <f>IF(ISBLANK(YourData!$AI93),"",YourData!$AI93)</f>
        <v>90.717753955282674</v>
      </c>
      <c r="U1374" s="886" t="str">
        <f>IF(ISBLANK(YourData!$AJ93),"",YourData!$AJ93)</f>
        <v>27-Nov</v>
      </c>
      <c r="V1374" s="887">
        <f>IF(ISBLANK(YourData!$AK93),"",YourData!$AK93)</f>
        <v>10</v>
      </c>
      <c r="W1374" s="36"/>
      <c r="X1374" s="125"/>
      <c r="Y1374" s="878"/>
      <c r="Z1374" s="36"/>
      <c r="AA1374" s="125"/>
      <c r="AB1374" s="878"/>
    </row>
    <row r="1375" spans="1:28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>
        <f>IF(ISBLANK(YourData!$AI94),"",YourData!$AI94)</f>
        <v>67.777998970008625</v>
      </c>
      <c r="U1375" s="886" t="str">
        <f>IF(ISBLANK(YourData!$AJ94),"",YourData!$AJ94)</f>
        <v>16-Nov</v>
      </c>
      <c r="V1375" s="887">
        <f>IF(ISBLANK(YourData!$AK94),"",YourData!$AK94)</f>
        <v>17</v>
      </c>
      <c r="W1375" s="36"/>
      <c r="X1375" s="125"/>
      <c r="Y1375" s="878"/>
      <c r="Z1375" s="36"/>
      <c r="AA1375" s="125"/>
      <c r="AB1375" s="878"/>
    </row>
    <row r="1376" spans="1:28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>
        <f>IF(ISBLANK(YourData!$AI95),"",YourData!$AI95)</f>
        <v>67.777825806430911</v>
      </c>
      <c r="U1376" s="886" t="str">
        <f>IF(ISBLANK(YourData!$AJ95),"",YourData!$AJ95)</f>
        <v>16-Nov</v>
      </c>
      <c r="V1376" s="887">
        <f>IF(ISBLANK(YourData!$AK95),"",YourData!$AK95)</f>
        <v>17</v>
      </c>
      <c r="W1376" s="36"/>
      <c r="X1376" s="125"/>
      <c r="Y1376" s="878"/>
      <c r="Z1376" s="36"/>
      <c r="AA1376" s="125"/>
      <c r="AB1376" s="878"/>
    </row>
    <row r="1377" spans="1:28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>
        <f>IF(ISBLANK(YourData!$AI96),"",YourData!$AI96)</f>
        <v>89.750654644435599</v>
      </c>
      <c r="U1377" s="886" t="str">
        <f>IF(ISBLANK(YourData!$AJ96),"",YourData!$AJ96)</f>
        <v>02-Apr</v>
      </c>
      <c r="V1377" s="887">
        <f>IF(ISBLANK(YourData!$AK96),"",YourData!$AK96)</f>
        <v>2</v>
      </c>
      <c r="W1377" s="36"/>
      <c r="X1377" s="125"/>
      <c r="Y1377" s="878"/>
      <c r="Z1377" s="36"/>
      <c r="AA1377" s="125"/>
      <c r="AB1377" s="878"/>
    </row>
    <row r="1378" spans="1:28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>
        <f>IF(ISBLANK(YourData!$AI97),"",YourData!$AI97)</f>
        <v>67.777998970008611</v>
      </c>
      <c r="U1378" s="886" t="str">
        <f>IF(ISBLANK(YourData!$AJ97),"",YourData!$AJ97)</f>
        <v>16-Nov</v>
      </c>
      <c r="V1378" s="887">
        <f>IF(ISBLANK(YourData!$AK97),"",YourData!$AK97)</f>
        <v>17</v>
      </c>
      <c r="W1378" s="36"/>
      <c r="X1378" s="125"/>
      <c r="Y1378" s="878"/>
      <c r="Z1378" s="36"/>
      <c r="AA1378" s="125"/>
      <c r="AB1378" s="878"/>
    </row>
    <row r="1379" spans="1:28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>
        <f>IF(ISBLANK(YourData!$AI98),"",YourData!$AI98)</f>
        <v>67.777998970008611</v>
      </c>
      <c r="U1379" s="886" t="str">
        <f>IF(ISBLANK(YourData!$AJ98),"",YourData!$AJ98)</f>
        <v>16-Nov</v>
      </c>
      <c r="V1379" s="887">
        <f>IF(ISBLANK(YourData!$AK98),"",YourData!$AK98)</f>
        <v>17</v>
      </c>
      <c r="W1379" s="36"/>
      <c r="X1379" s="125"/>
      <c r="Y1379" s="878"/>
      <c r="Z1379" s="36"/>
      <c r="AA1379" s="125"/>
      <c r="AB1379" s="878"/>
    </row>
    <row r="1380" spans="1:28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>
        <f>IF(ISBLANK(YourData!$AI99),"",YourData!$AI99)</f>
        <v>89.750940352762001</v>
      </c>
      <c r="U1380" s="886" t="str">
        <f>IF(ISBLANK(YourData!$AJ99),"",YourData!$AJ99)</f>
        <v>02-Apr</v>
      </c>
      <c r="V1380" s="887">
        <f>IF(ISBLANK(YourData!$AK99),"",YourData!$AK99)</f>
        <v>2</v>
      </c>
      <c r="W1380" s="36"/>
      <c r="X1380" s="125"/>
      <c r="Y1380" s="878"/>
      <c r="Z1380" s="36"/>
      <c r="AA1380" s="125"/>
      <c r="AB1380" s="878"/>
    </row>
    <row r="1381" spans="1:28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>
        <f>IF(ISBLANK(YourData!$AI100),"",YourData!$AI100)</f>
        <v>72.197531377754373</v>
      </c>
      <c r="U1381" s="886" t="str">
        <f>IF(ISBLANK(YourData!$AJ100),"",YourData!$AJ100)</f>
        <v>21-Apr</v>
      </c>
      <c r="V1381" s="887">
        <f>IF(ISBLANK(YourData!$AK100),"",YourData!$AK100)</f>
        <v>5</v>
      </c>
      <c r="W1381" s="36"/>
      <c r="X1381" s="125"/>
      <c r="Y1381" s="878"/>
      <c r="Z1381" s="36"/>
      <c r="AA1381" s="125"/>
      <c r="AB1381" s="878"/>
    </row>
    <row r="1382" spans="1:28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>
        <f>IF(ISBLANK(YourData!$AI101),"",YourData!$AI101)</f>
        <v>100</v>
      </c>
      <c r="U1382" s="886" t="str">
        <f>IF(ISBLANK(YourData!$AJ101),"",YourData!$AJ101)</f>
        <v>03-Dec</v>
      </c>
      <c r="V1382" s="887">
        <f>IF(ISBLANK(YourData!$AK101),"",YourData!$AK101)</f>
        <v>1</v>
      </c>
      <c r="W1382" s="36"/>
      <c r="X1382" s="125"/>
      <c r="Y1382" s="878"/>
      <c r="Z1382" s="36"/>
      <c r="AA1382" s="125"/>
      <c r="AB1382" s="878"/>
    </row>
    <row r="1383" spans="1:28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>
        <f>IF(ISBLANK(YourData!$AI102),"",YourData!$AI102)</f>
        <v>100</v>
      </c>
      <c r="U1383" s="886" t="str">
        <f>IF(ISBLANK(YourData!$AJ102),"",YourData!$AJ102)</f>
        <v>03-Dec</v>
      </c>
      <c r="V1383" s="887">
        <f>IF(ISBLANK(YourData!$AK102),"",YourData!$AK102)</f>
        <v>1</v>
      </c>
      <c r="W1383" s="36"/>
      <c r="X1383" s="125"/>
      <c r="Y1383" s="878"/>
      <c r="Z1383" s="36"/>
      <c r="AA1383" s="125"/>
      <c r="AB1383" s="878"/>
    </row>
    <row r="1384" spans="1:28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>
        <f>IF(ISBLANK(YourData!$AI103),"",YourData!$AI103)</f>
        <v>89.986748247902057</v>
      </c>
      <c r="U1384" s="886" t="str">
        <f>IF(ISBLANK(YourData!$AJ103),"",YourData!$AJ103)</f>
        <v>20-Dec</v>
      </c>
      <c r="V1384" s="887">
        <f>IF(ISBLANK(YourData!$AK103),"",YourData!$AK103)</f>
        <v>11</v>
      </c>
      <c r="W1384" s="36"/>
      <c r="X1384" s="125"/>
      <c r="Y1384" s="878"/>
      <c r="Z1384" s="36"/>
      <c r="AA1384" s="125"/>
      <c r="AB1384" s="878"/>
    </row>
    <row r="1385" spans="1:28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>
        <f>IF(ISBLANK(YourData!$AI104),"",YourData!$AI104)</f>
        <v>100</v>
      </c>
      <c r="U1385" s="886" t="str">
        <f>IF(ISBLANK(YourData!$AJ104),"",YourData!$AJ104)</f>
        <v>18-Dec</v>
      </c>
      <c r="V1385" s="887">
        <f>IF(ISBLANK(YourData!$AK104),"",YourData!$AK104)</f>
        <v>8</v>
      </c>
      <c r="W1385" s="36"/>
      <c r="X1385" s="125"/>
      <c r="Y1385" s="878"/>
      <c r="Z1385" s="36"/>
      <c r="AA1385" s="125"/>
      <c r="AB1385" s="878"/>
    </row>
    <row r="1386" spans="1:28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>
        <f>IF(ISBLANK(YourData!$AI105),"",YourData!$AI105)</f>
        <v>100</v>
      </c>
      <c r="U1386" s="886" t="str">
        <f>IF(ISBLANK(YourData!$AJ105),"",YourData!$AJ105)</f>
        <v>14-Nov</v>
      </c>
      <c r="V1386" s="887">
        <f>IF(ISBLANK(YourData!$AK105),"",YourData!$AK105)</f>
        <v>6</v>
      </c>
      <c r="W1386" s="36"/>
      <c r="X1386" s="125"/>
      <c r="Y1386" s="878"/>
      <c r="Z1386" s="36"/>
      <c r="AA1386" s="125"/>
      <c r="AB1386" s="878"/>
    </row>
    <row r="1387" spans="1:28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>
        <f>IF(ISBLANK(YourData!$AI106),"",YourData!$AI106)</f>
        <v>41.15856313554788</v>
      </c>
      <c r="U1387" s="886" t="str">
        <f>IF(ISBLANK(YourData!$AJ106),"",YourData!$AJ106)</f>
        <v>20-Dec</v>
      </c>
      <c r="V1387" s="887">
        <f>IF(ISBLANK(YourData!$AK106),"",YourData!$AK106)</f>
        <v>11</v>
      </c>
      <c r="W1387" s="36"/>
      <c r="X1387" s="125"/>
      <c r="Y1387" s="878"/>
      <c r="Z1387" s="36"/>
      <c r="AA1387" s="125"/>
      <c r="AB1387" s="878"/>
    </row>
    <row r="1388" spans="1:28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>
        <f>IF(ISBLANK(YourData!$AI107),"",YourData!$AI107)</f>
        <v>41.50364532949451</v>
      </c>
      <c r="U1388" s="886" t="str">
        <f>IF(ISBLANK(YourData!$AJ107),"",YourData!$AJ107)</f>
        <v>20-Dec</v>
      </c>
      <c r="V1388" s="887">
        <f>IF(ISBLANK(YourData!$AK107),"",YourData!$AK107)</f>
        <v>11</v>
      </c>
      <c r="W1388" s="36"/>
      <c r="X1388" s="125"/>
      <c r="Y1388" s="878"/>
      <c r="Z1388" s="36"/>
      <c r="AA1388" s="125"/>
      <c r="AB1388" s="878"/>
    </row>
    <row r="1389" spans="1:28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>
        <f>IF(ISBLANK(YourData!$AI108),"",YourData!$AI108)</f>
        <v>40.932197055102186</v>
      </c>
      <c r="U1389" s="886" t="str">
        <f>IF(ISBLANK(YourData!$AJ108),"",YourData!$AJ108)</f>
        <v>20-Dec</v>
      </c>
      <c r="V1389" s="887">
        <f>IF(ISBLANK(YourData!$AK108),"",YourData!$AK108)</f>
        <v>11</v>
      </c>
      <c r="W1389" s="36"/>
      <c r="X1389" s="125"/>
      <c r="Y1389" s="878"/>
      <c r="Z1389" s="36"/>
      <c r="AA1389" s="125"/>
      <c r="AB1389" s="878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>
        <f>IF(ISBLANK(YourData!$AL89),"",YourData!$AL89)</f>
        <v>14.3876667941897</v>
      </c>
      <c r="U1400" s="886" t="str">
        <f>IF(ISBLANK(YourData!$AM89),"",YourData!$AM89)</f>
        <v>06-Nov</v>
      </c>
      <c r="V1400" s="887">
        <f>IF(ISBLANK(YourData!$AN89),"",YourData!$AN89)</f>
        <v>6</v>
      </c>
      <c r="W1400" s="36"/>
      <c r="X1400" s="125"/>
      <c r="Y1400" s="878"/>
      <c r="Z1400" s="36"/>
      <c r="AA1400" s="125"/>
      <c r="AB1400" s="878"/>
    </row>
    <row r="1401" spans="1:28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>
        <f>IF(ISBLANK(YourData!$AL90),"",YourData!$AL90)</f>
        <v>18.116183232344987</v>
      </c>
      <c r="U1401" s="886" t="str">
        <f>IF(ISBLANK(YourData!$AM90),"",YourData!$AM90)</f>
        <v>11-Jan</v>
      </c>
      <c r="V1401" s="887">
        <f>IF(ISBLANK(YourData!$AN90),"",YourData!$AN90)</f>
        <v>3</v>
      </c>
      <c r="W1401" s="36"/>
      <c r="X1401" s="125"/>
      <c r="Y1401" s="878"/>
      <c r="Z1401" s="36"/>
      <c r="AA1401" s="125"/>
      <c r="AB1401" s="878"/>
    </row>
    <row r="1402" spans="1:28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>
        <f>IF(ISBLANK(YourData!$AL91),"",YourData!$AL91)</f>
        <v>14.796923163654553</v>
      </c>
      <c r="U1402" s="886" t="str">
        <f>IF(ISBLANK(YourData!$AM91),"",YourData!$AM91)</f>
        <v>06-Nov</v>
      </c>
      <c r="V1402" s="887">
        <f>IF(ISBLANK(YourData!$AN91),"",YourData!$AN91)</f>
        <v>6</v>
      </c>
      <c r="W1402" s="36"/>
      <c r="X1402" s="125"/>
      <c r="Y1402" s="878"/>
      <c r="Z1402" s="36"/>
      <c r="AA1402" s="125"/>
      <c r="AB1402" s="878"/>
    </row>
    <row r="1403" spans="1:28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>
        <f>IF(ISBLANK(YourData!$AL92),"",YourData!$AL92)</f>
        <v>16.53735632968635</v>
      </c>
      <c r="U1403" s="886" t="str">
        <f>IF(ISBLANK(YourData!$AM92),"",YourData!$AM92)</f>
        <v>06-Nov</v>
      </c>
      <c r="V1403" s="887">
        <f>IF(ISBLANK(YourData!$AN92),"",YourData!$AN92)</f>
        <v>15</v>
      </c>
      <c r="W1403" s="36"/>
      <c r="X1403" s="125"/>
      <c r="Y1403" s="878"/>
      <c r="Z1403" s="36"/>
      <c r="AA1403" s="125"/>
      <c r="AB1403" s="878"/>
    </row>
    <row r="1404" spans="1:28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>
        <f>IF(ISBLANK(YourData!$AL93),"",YourData!$AL93)</f>
        <v>16.448409919863394</v>
      </c>
      <c r="U1404" s="886" t="str">
        <f>IF(ISBLANK(YourData!$AM93),"",YourData!$AM93)</f>
        <v>06-Nov</v>
      </c>
      <c r="V1404" s="887">
        <f>IF(ISBLANK(YourData!$AN93),"",YourData!$AN93)</f>
        <v>15</v>
      </c>
      <c r="W1404" s="36"/>
      <c r="X1404" s="125"/>
      <c r="Y1404" s="878"/>
      <c r="Z1404" s="36"/>
      <c r="AA1404" s="125"/>
      <c r="AB1404" s="878"/>
    </row>
    <row r="1405" spans="1:28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>
        <f>IF(ISBLANK(YourData!$AL94),"",YourData!$AL94)</f>
        <v>13.229741613018074</v>
      </c>
      <c r="U1405" s="886" t="str">
        <f>IF(ISBLANK(YourData!$AM94),"",YourData!$AM94)</f>
        <v>13-Oct</v>
      </c>
      <c r="V1405" s="887">
        <f>IF(ISBLANK(YourData!$AN94),"",YourData!$AN94)</f>
        <v>7</v>
      </c>
      <c r="W1405" s="36"/>
      <c r="X1405" s="125"/>
      <c r="Y1405" s="878"/>
      <c r="Z1405" s="36"/>
      <c r="AA1405" s="125"/>
      <c r="AB1405" s="878"/>
    </row>
    <row r="1406" spans="1:28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>
        <f>IF(ISBLANK(YourData!$AL95),"",YourData!$AL95)</f>
        <v>14.387609209652739</v>
      </c>
      <c r="U1406" s="886" t="str">
        <f>IF(ISBLANK(YourData!$AM95),"",YourData!$AM95)</f>
        <v>06-Nov</v>
      </c>
      <c r="V1406" s="887">
        <f>IF(ISBLANK(YourData!$AN95),"",YourData!$AN95)</f>
        <v>6</v>
      </c>
      <c r="W1406" s="36"/>
      <c r="X1406" s="125"/>
      <c r="Y1406" s="878"/>
      <c r="Z1406" s="36"/>
      <c r="AA1406" s="125"/>
      <c r="AB1406" s="878"/>
    </row>
    <row r="1407" spans="1:28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>
        <f>IF(ISBLANK(YourData!$AL96),"",YourData!$AL96)</f>
        <v>16.32809707457384</v>
      </c>
      <c r="U1407" s="886" t="str">
        <f>IF(ISBLANK(YourData!$AM96),"",YourData!$AM96)</f>
        <v>06-Nov</v>
      </c>
      <c r="V1407" s="887">
        <f>IF(ISBLANK(YourData!$AN96),"",YourData!$AN96)</f>
        <v>6</v>
      </c>
      <c r="W1407" s="36"/>
      <c r="X1407" s="125"/>
      <c r="Y1407" s="878"/>
      <c r="Z1407" s="36"/>
      <c r="AA1407" s="125"/>
      <c r="AB1407" s="878"/>
    </row>
    <row r="1408" spans="1:28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>
        <f>IF(ISBLANK(YourData!$AL97),"",YourData!$AL97)</f>
        <v>14.3876667941897</v>
      </c>
      <c r="U1408" s="886" t="str">
        <f>IF(ISBLANK(YourData!$AM97),"",YourData!$AM97)</f>
        <v>06-Nov</v>
      </c>
      <c r="V1408" s="887">
        <f>IF(ISBLANK(YourData!$AN97),"",YourData!$AN97)</f>
        <v>6</v>
      </c>
      <c r="W1408" s="36"/>
      <c r="X1408" s="125"/>
      <c r="Y1408" s="878"/>
      <c r="Z1408" s="36"/>
      <c r="AA1408" s="125"/>
      <c r="AB1408" s="878"/>
    </row>
    <row r="1409" spans="1:28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>
        <f>IF(ISBLANK(YourData!$AL98),"",YourData!$AL98)</f>
        <v>14.3876667941897</v>
      </c>
      <c r="U1409" s="886" t="str">
        <f>IF(ISBLANK(YourData!$AM98),"",YourData!$AM98)</f>
        <v>06-Nov</v>
      </c>
      <c r="V1409" s="887">
        <f>IF(ISBLANK(YourData!$AN98),"",YourData!$AN98)</f>
        <v>6</v>
      </c>
      <c r="W1409" s="36"/>
      <c r="X1409" s="125"/>
      <c r="Y1409" s="878"/>
      <c r="Z1409" s="36"/>
      <c r="AA1409" s="125"/>
      <c r="AB1409" s="878"/>
    </row>
    <row r="1410" spans="1:28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>
        <f>IF(ISBLANK(YourData!$AL99),"",YourData!$AL99)</f>
        <v>16.328097074089001</v>
      </c>
      <c r="U1410" s="886" t="str">
        <f>IF(ISBLANK(YourData!$AM99),"",YourData!$AM99)</f>
        <v>06-Nov</v>
      </c>
      <c r="V1410" s="887">
        <f>IF(ISBLANK(YourData!$AN99),"",YourData!$AN99)</f>
        <v>6</v>
      </c>
      <c r="W1410" s="36"/>
      <c r="X1410" s="125"/>
      <c r="Y1410" s="878"/>
      <c r="Z1410" s="36"/>
      <c r="AA1410" s="125"/>
      <c r="AB1410" s="878"/>
    </row>
    <row r="1411" spans="1:28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>
        <f>IF(ISBLANK(YourData!$AL100),"",YourData!$AL100)</f>
        <v>16.328097072721135</v>
      </c>
      <c r="U1411" s="886" t="str">
        <f>IF(ISBLANK(YourData!$AM100),"",YourData!$AM100)</f>
        <v>06-Nov</v>
      </c>
      <c r="V1411" s="887">
        <f>IF(ISBLANK(YourData!$AN100),"",YourData!$AN100)</f>
        <v>6</v>
      </c>
      <c r="W1411" s="36"/>
      <c r="X1411" s="125"/>
      <c r="Y1411" s="878"/>
      <c r="Z1411" s="36"/>
      <c r="AA1411" s="125"/>
      <c r="AB1411" s="878"/>
    </row>
    <row r="1412" spans="1:28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>
        <f>IF(ISBLANK(YourData!$AL101),"",YourData!$AL101)</f>
        <v>52.550309912276589</v>
      </c>
      <c r="U1412" s="886" t="str">
        <f>IF(ISBLANK(YourData!$AM101),"",YourData!$AM101)</f>
        <v>07-Nov</v>
      </c>
      <c r="V1412" s="887">
        <f>IF(ISBLANK(YourData!$AN101),"",YourData!$AN101)</f>
        <v>0</v>
      </c>
      <c r="W1412" s="36"/>
      <c r="X1412" s="125"/>
      <c r="Y1412" s="878"/>
      <c r="Z1412" s="36"/>
      <c r="AA1412" s="125"/>
      <c r="AB1412" s="878"/>
    </row>
    <row r="1413" spans="1:28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>
        <f>IF(ISBLANK(YourData!$AL102),"",YourData!$AL102)</f>
        <v>52.548901400619769</v>
      </c>
      <c r="U1413" s="886" t="str">
        <f>IF(ISBLANK(YourData!$AM102),"",YourData!$AM102)</f>
        <v>07-Nov</v>
      </c>
      <c r="V1413" s="887">
        <f>IF(ISBLANK(YourData!$AN102),"",YourData!$AN102)</f>
        <v>0</v>
      </c>
      <c r="W1413" s="36"/>
      <c r="X1413" s="125"/>
      <c r="Y1413" s="878"/>
      <c r="Z1413" s="36"/>
      <c r="AA1413" s="125"/>
      <c r="AB1413" s="878"/>
    </row>
    <row r="1414" spans="1:28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>
        <f>IF(ISBLANK(YourData!$AL103),"",YourData!$AL103)</f>
        <v>59.200640560047859</v>
      </c>
      <c r="U1414" s="886" t="str">
        <f>IF(ISBLANK(YourData!$AM103),"",YourData!$AM103)</f>
        <v>28-Nov</v>
      </c>
      <c r="V1414" s="887">
        <f>IF(ISBLANK(YourData!$AN103),"",YourData!$AN103)</f>
        <v>0</v>
      </c>
      <c r="W1414" s="36"/>
      <c r="X1414" s="125"/>
      <c r="Y1414" s="878"/>
      <c r="Z1414" s="36"/>
      <c r="AA1414" s="125"/>
      <c r="AB1414" s="878"/>
    </row>
    <row r="1415" spans="1:28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>
        <f>IF(ISBLANK(YourData!$AL104),"",YourData!$AL104)</f>
        <v>57.139383948125214</v>
      </c>
      <c r="U1415" s="886" t="str">
        <f>IF(ISBLANK(YourData!$AM104),"",YourData!$AM104)</f>
        <v>07-Nov</v>
      </c>
      <c r="V1415" s="887">
        <f>IF(ISBLANK(YourData!$AN104),"",YourData!$AN104)</f>
        <v>0</v>
      </c>
      <c r="W1415" s="36"/>
      <c r="X1415" s="125"/>
      <c r="Y1415" s="878"/>
      <c r="Z1415" s="36"/>
      <c r="AA1415" s="125"/>
      <c r="AB1415" s="878"/>
    </row>
    <row r="1416" spans="1:28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>
        <f>IF(ISBLANK(YourData!$AL105),"",YourData!$AL105)</f>
        <v>45.098340753459524</v>
      </c>
      <c r="U1416" s="886" t="str">
        <f>IF(ISBLANK(YourData!$AM105),"",YourData!$AM105)</f>
        <v>07-Nov</v>
      </c>
      <c r="V1416" s="887">
        <f>IF(ISBLANK(YourData!$AN105),"",YourData!$AN105)</f>
        <v>0</v>
      </c>
      <c r="W1416" s="36"/>
      <c r="X1416" s="125"/>
      <c r="Y1416" s="878"/>
      <c r="Z1416" s="36"/>
      <c r="AA1416" s="125"/>
      <c r="AB1416" s="878"/>
    </row>
    <row r="1417" spans="1:28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>
        <f>IF(ISBLANK(YourData!$AL106),"",YourData!$AL106)</f>
        <v>14.534205320400186</v>
      </c>
      <c r="U1417" s="886" t="str">
        <f>IF(ISBLANK(YourData!$AM106),"",YourData!$AM106)</f>
        <v>18-Apr</v>
      </c>
      <c r="V1417" s="887">
        <f>IF(ISBLANK(YourData!$AN106),"",YourData!$AN106)</f>
        <v>18</v>
      </c>
      <c r="W1417" s="36"/>
      <c r="X1417" s="125"/>
      <c r="Y1417" s="878"/>
      <c r="Z1417" s="36"/>
      <c r="AA1417" s="125"/>
      <c r="AB1417" s="878"/>
    </row>
    <row r="1418" spans="1:28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>
        <f>IF(ISBLANK(YourData!$AL107),"",YourData!$AL107)</f>
        <v>27.009369856365918</v>
      </c>
      <c r="U1418" s="886" t="str">
        <f>IF(ISBLANK(YourData!$AM107),"",YourData!$AM107)</f>
        <v>28-Sep</v>
      </c>
      <c r="V1418" s="887">
        <f>IF(ISBLANK(YourData!$AN107),"",YourData!$AN107)</f>
        <v>18</v>
      </c>
      <c r="W1418" s="36"/>
      <c r="X1418" s="125"/>
      <c r="Y1418" s="878"/>
      <c r="Z1418" s="36"/>
      <c r="AA1418" s="125"/>
      <c r="AB1418" s="878"/>
    </row>
    <row r="1419" spans="1:28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>
        <f>IF(ISBLANK(YourData!$AL108),"",YourData!$AL108)</f>
        <v>8.1849329975645411</v>
      </c>
      <c r="U1419" s="886" t="str">
        <f>IF(ISBLANK(YourData!$AM108),"",YourData!$AM108)</f>
        <v>18-Apr</v>
      </c>
      <c r="V1419" s="887">
        <f>IF(ISBLANK(YourData!$AN108),"",YourData!$AN108)</f>
        <v>17</v>
      </c>
      <c r="W1419" s="36"/>
      <c r="X1419" s="125"/>
      <c r="Y1419" s="878"/>
      <c r="Z1419" s="36"/>
      <c r="AA1419" s="125"/>
      <c r="AB1419" s="878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4395.3560213411183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4327.370688390678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3616.5156997049853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-710.85498868569266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3775.666423705683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-159.15072400069766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-3642.4419705165783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19914.505465594157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-4265.6380565147374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0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0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-2928.7772411465339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-1765.6036875897335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-11944.368640098954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17760.294715503936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-5027.2542444782266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-4618.8540881008012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-3218.6809778063725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>
        <f t="shared" si="31"/>
        <v>4395.3560213394485</v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>
        <f t="shared" si="32"/>
        <v>4327.3706883889718</v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>
        <f t="shared" si="33"/>
        <v>3616.5156997042213</v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>
        <f t="shared" si="34"/>
        <v>-710.85498868475042</v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>
        <f t="shared" si="35"/>
        <v>3775.6664237043988</v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>
        <f t="shared" si="36"/>
        <v>-159.15072400017743</v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>
        <f t="shared" si="38"/>
        <v>-3642.4419705163855</v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>
        <f t="shared" si="39"/>
        <v>19914.505465591363</v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>
        <f t="shared" si="40"/>
        <v>-4265.6380565141626</v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>
        <f t="shared" si="41"/>
        <v>0</v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>
        <f t="shared" si="42"/>
        <v>0</v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>
        <f t="shared" si="43"/>
        <v>-2928.7772411459919</v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>
        <f t="shared" si="44"/>
        <v>-1765.6036875893624</v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>
        <f t="shared" si="45"/>
        <v>-3711.9134428565449</v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>
        <f t="shared" si="46"/>
        <v>15725.207699449</v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>
        <f t="shared" si="47"/>
        <v>-4079.1325080049719</v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>
        <f t="shared" si="48"/>
        <v>-4194.1394102800987</v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>
        <f t="shared" si="49"/>
        <v>-2647.9537177792263</v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-8232.4551972408462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2035.0870160548343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-948.12173647326608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-424.71467782081709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-570.72726002714307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18958.577522252293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19012.087268671501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21531.815927031887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2519.7286583603855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22550.764102841786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-1018.9481758098991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-11719.031845126199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83871.952228630733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-14295.487076195874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0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0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-10020.524141304326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-6069.84070929265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-12665.886565788111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62439.218282385926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-1187.126510177266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-18518.24253395135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-763.09992690577201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-100.30524419260473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6521.3657770964855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-2979.0175650625824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-9500.383342159068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-2215.2562803386973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-763.76128472388518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-6826.5410927962512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79548.940761450154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-13309.776155851068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0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0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-8268.449351005067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-5272.4720118914702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-7775.8048521082019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44950.372317053712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-1189.8874258396318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-285.87759912872571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-763.09992690577201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19058.882766444811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12490.721491574805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24510.833492094673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12020.112000519868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24766.020383180461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-255.18689108578837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-4892.4907523300717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4323.0114671800329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-985.71092034490721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0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0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-1752.0747902995245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-797.36869740142356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-4890.0817136801852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17488.845965332133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2.7609156621183502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-18232.364934822504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3.2636451847912167E-12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0.67061277724584012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0.50834130887654072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-0.15847160052493825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-0.66681290940147897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0.11012105686053775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-0.268592657385476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0.20168962604260332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0.88731984059414137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0.25529715815264287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0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0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0.16221496220085974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9.38812425542217E-2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0.97232721142876533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0.35774226108702445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0.58073665625157567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-0.29724422390407357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0.40915674974343164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2.3353309051472593E-3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0.14334417369144958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-3.4093315465449621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-3.5526757202364116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-3.3467655846582431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-6.2565961886718924E-2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2.1448020915205213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1.3406339272742791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-0.92028771362608808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0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0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-0.88952495864440095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-0.72913420864631462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-3.5631086568050172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-2.2979173216899795E-2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13.651189853092523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1.0987677096441217E-2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13.656301570130324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1.9951920969782534E-3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8.7002843650130744E-4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1.5890902760255753E-3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7.1906183952426782E-4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1.7520602635687881E-3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-1.6296998754321279E-4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6.2915636541335113E-4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-5.5764164083761322E-4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5.9811585055477567E-4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0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0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2.0906446675227931E-4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5.7202107508534314E-5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8.1619931883297747E-6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8.3903696270551387E-6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7.4614837789798273E-3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-6.3097145385146497E-3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-1.3877787807814457E-17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10.052080795521569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3.5012399511754282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18.400172154191146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14.898932203015718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18.877468737542877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-0.47729658335173042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-3.3436459671957834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-6.5704833139655889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5.7489236549955862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0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0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3.6920689532539726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2.2766984543282476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9.8023380338058033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0.11791424193833677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-7.0174159796775371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-36.281357219218208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-13.277667303600566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>
        <f>IF(AND(ISNUMBER(T1051),ISNUMBER(T$1050)),(T1051-T$1050),"")</f>
        <v>576.05581343012818</v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>
        <f>IF(AND(ISNUMBER(T1052),ISNUMBER(T$1050)),(T1052-T$1050),"")</f>
        <v>992.71451343736044</v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>
        <f>IF(AND(ISNUMBER(T1053),ISNUMBER(T$1050)),(T1053-T$1050),"")</f>
        <v>1360.1477944359667</v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>
        <f>IF(AND(ISNUMBER(T1053),ISNUMBER(T1052)),(T1053-T1052),"")</f>
        <v>367.43328099860628</v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>
        <f>IF(AND(ISNUMBER(T1054),ISNUMBER(T$1050)),(T1054-T$1050),"")</f>
        <v>1360.1477944359667</v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>
        <f>IF(AND(ISNUMBER(T1053),ISNUMBER(T1054)),(T1053-T1054),"")</f>
        <v>0</v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>
        <f t="shared" ref="H1796:H1803" si="212">IF(AND(ISNUMBER(T1055),ISNUMBER(T$1050)),(T1055-T$1050),"")</f>
        <v>-9.2247193970251828E-3</v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>
        <f t="shared" si="212"/>
        <v>780.41600179479428</v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>
        <f t="shared" si="212"/>
        <v>-1.1575866665225476E-7</v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>
        <f t="shared" si="212"/>
        <v>0</v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>
        <f t="shared" si="212"/>
        <v>0</v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>
        <f t="shared" si="212"/>
        <v>-5.6388671509921551E-11</v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>
        <f t="shared" si="212"/>
        <v>1.4551915228366852E-11</v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>
        <f t="shared" si="212"/>
        <v>-1557.6048444046264</v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>
        <f>IF(AND(ISNUMBER(T1063),ISNUMBER(T1062)),(T1063-T1062),"")</f>
        <v>1012.2676722201086</v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>
        <f>IF(AND(ISNUMBER(T1066),ISNUMBER(T1064)),(T1066-T1064),"")</f>
        <v>-1673.5770238686364</v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>
        <f>IF(AND(ISNUMBER(T1067),ISNUMBER(T1062)),(T1067-T1062),"")</f>
        <v>-1971.68453948754</v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>
        <f>IF(AND(ISNUMBER(T1069),ISNUMBER(T1068)),(T1069-T1068),"")</f>
        <v>-1194.1443103679785</v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-318.34899917818257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8064.9404533276356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11228.907456129426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3163.9670028017899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11344.834256635884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-115.92680050645868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-4.8351347890275065E-2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8945.943613080628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-5.1041570259258151E-7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-1.2369127944111824E-10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3.8926373235881329E-10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-3667.9152155399715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2432.1700914415487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-413.39969099891096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-107.26201316216611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-250.41590462970635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6048.8185502173219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12159.571952001312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17000.405186229273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4840.8332342279609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17000.405186229273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0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0.5724170739940746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-1687.9843524688586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12119.541880943078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0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777.42260259442264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1.5643308870494366E-10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-2687.3177197176601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1139.2343169729911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221.29834765432315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-7908.9775784557942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9.0949470177292824E-12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4313.9981431908309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7037.5329072825334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10538.81330813087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3501.2804008483363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10538.81330813087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0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-3.340063236100832E-2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5632.9485903937311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6063.163789059683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0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-2.1100277081131935E-10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6.5483618527650833E-11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-5402.7466202172836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3538.1047332675262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-166.34049676673385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-7967.8681179731029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-250.41590462970271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2.1737058396399007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-1.558059972541344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7.4544343974611467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9.0124943700024911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7.4938953579686851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-3.9460960507538445E-2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0.71169895038784414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2.5667637107318342E-5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5.7894964147105723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0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4.7635052987165265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4.762070133788451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-1.1735005374990166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0.34941545952550523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0.87682379326009174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-0.3898039376410467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0.65034947293498524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0.16522373703903109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-0.1098321768525662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-0.1098321768525662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0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-0.1098321768525662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-5.5511151231257827E-16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-8.504104152045229E-2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-0.1098321768525662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-0.1098321768525662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-0.1098321768525662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-0.1098321768525662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0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0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1.5539625566507063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6.8403753103010025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6.4931661569730359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-0.34720915332796665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7.5602470949561571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-1.0670809379831212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9.9988155544960087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7.8169954895027551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0.2622678408489314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2.3245898287882483E-4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8.1712414612411521E-14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-1.9447617406243012E-3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8.5012602468736986E-7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19.718814202041294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1.2759785793470257E-3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19.997248526139714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-7.7001830366185686E-5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-0.96641357431806707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-11.056210018520598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-10.089796444202531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-11.198519173522829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0.14230915500223151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1.8001142495727152E-4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-5.0272674911866488E-11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-5.0272674911866488E-11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-5.0272674911866488E-11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0.23259261140629484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3.2195739407825386E-9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0.20343879626775063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-5.3018535981497195E-3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0.19990213603611906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1.9809523274451433E-3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4.1816011622102731E-3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4.3025881886762027E-3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1.2098702646592963E-4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5.366919087217599E-3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-1.0643308985413963E-3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3.4245448585064273E-3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-3.5294695168233692E-8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2.5443427501669405E-3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0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0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2.5443427503375679E-3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-1.07211808875185E-12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-2.1411198896345088E-3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9.9851336781975331E-6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1.0744499839446984E-2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-8.5100459336184143E-3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-5.5164206536062466E-16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1.4278866427038786E-5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5.9195698027313202E-6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-8.357965800898353E-5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-8.949922781171485E-5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-8.3614310944851548E-5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3.4652935868018098E-8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-2.2360109640587322E-11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-3.5849944974436498E-11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-3.5849944974436498E-11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-3.6770954770642961E-11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5.0897611047100062E-3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8.0170627195530302E-4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-4.1492488989017346E-3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-1.0408340855860843E-17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10.147822200730317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14.936143784396307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22.293407163334962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7.3572633789386543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22.939754985274064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-0.64634782193910212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1.4210854715202004E-14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-1.7316357769914248E-4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21.972655674426989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0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0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21.97294138275339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4.4195324077457627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32.222001029991389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10.013251752097943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-58.84143686445212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-0.57144827439232415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3.7285164381552871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0.40925636946485255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2.1496895354966501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1.7404331660317975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2.0607431256736941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8.8946409822955985E-2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-1.1579251811716258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-5.7584536961030608E-5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1.94043028038414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0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0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1.9404302798993012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1.9404302785314353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38.162643118086891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-1.4085116568196554E-3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-14.102299806588334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-38.016104591876399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-18.824436858801377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AB405"/>
  <sheetViews>
    <sheetView zoomScale="50" workbookViewId="0">
      <selection activeCell="A2" sqref="A2"/>
    </sheetView>
  </sheetViews>
  <sheetFormatPr baseColWidth="10" defaultColWidth="8.625" defaultRowHeight="16" x14ac:dyDescent="0"/>
  <cols>
    <col min="1" max="1" width="2" customWidth="1"/>
    <col min="2" max="2" width="21.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34997.782850431497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39393.138871772615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39325.153538822175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38614.298550136482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38773.44927413718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31355.340879914918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54912.288316025653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30732.144793916759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34997.782850431497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34997.782850431497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32069.005609284963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33232.179162841763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23053.414210332543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18030.777835579152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35791.072551083089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25788.215194031163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24362.730551355835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20760.960949552937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18434.560122231742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20230.768784891832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17012.08780708546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24135.69092147077</v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28531.046942810219</v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28463.061609859742</v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27752.206621174992</v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27911.357345175169</v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20493.248950954385</v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44050.196387062133</v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19870.052864956608</v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24135.69092147077</v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24135.69092147077</v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21206.913680324778</v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22370.087233881408</v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20423.777478614225</v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16000.004252944744</v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>
        <f>'Table-Q'!O49</f>
        <v>31725.211952393744</v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>
        <f>'Table-Q'!O50</f>
        <v>22648.597254662691</v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>
        <f>'Table-Q'!O51</f>
        <v>21484.759355393882</v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>
        <f>'Table-Q'!O52</f>
        <v>18569.464746657719</v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>
        <f>'Table-Q'!O53</f>
        <v>16229.638068334127</v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>
        <f>'Table-Q'!O54</f>
        <v>17716.797725405944</v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>
        <f>'Table-Q'!O55</f>
        <v>15068.844007626718</v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10862.091928959257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10862.091928959257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10862.091928959257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10862.091928959257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10862.091928959257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10862.091928959257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10862.091928959257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10862.091928959257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10862.091928959257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10862.091928959257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10862.091928959257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10862.091928959257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2629.6367317184104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2030.7735826344633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4065.8605986892976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3139.617939368432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2877.971195962029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2191.4962028951659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2204.9220538975933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2513.9710594858384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1943.2437994586953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>tbd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>tbd</v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19.914143835616347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1.1607902527993237E-2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2.1867908064606263E-2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78253.752773453205</v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97212.330295705498</v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97265.840042124706</v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99785.568700485092</v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100804.51687629499</v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66534.720928327006</v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162125.70500208394</v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63958.265697257331</v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78253.752773453205</v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78253.752773453205</v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68233.228632148879</v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72183.912064160555</v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65587.866207665094</v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50355.859411144811</v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112795.07769353074</v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66212.421246667684</v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65895.5840496327</v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65025.294736490418</v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47069.623673713744</v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47473.490394096545</v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46710.390467190773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55131.306124950672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55031.000880758067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61652.671902047157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52152.288559888089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52916.049844611975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48304.765032154421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134680.24688640083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41821.529969099603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55131.306124950672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55131.306124950672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46862.856773945605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49858.834113059202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47355.50127284247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36365.269914343487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81315.6422313972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47982.781339435533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47663.320548061594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46792.893913595901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47069.623673713744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47473.490394096545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46710.390467190773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23122.446648502693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42181.329414947504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35613.168140077498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47633.280140597366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47888.467031683154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18229.955896172622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27445.458115682726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22136.735728157786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23122.446648502693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23122.446648502693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21370.371858203169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22325.07795110127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18232.364934822508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13990.589496801318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31479.43546213345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18229.639907232278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18232.263501571153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18232.400822894397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2.5979591014081739E-12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1.1344498081674222E-12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4.3980949929586391E-12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1.7586448216737633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2.4292575989196035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2.2669861305503041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1.6001732211488251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1.8687658785343011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1.9603344477163667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2.6459646622679047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2.0139419798264062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1.7586448216737633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1.7586448216737633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1.9208597838746231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1.852526064227985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2.7309720331025287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2.6801442660534076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3.0378865271404321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2.4457994798297609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2.5866399794896382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3.0265361360813365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2.4337278091984551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2.2223337043022431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2.6314904540456747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24.099969717801184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24.102305048706331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24.243313891492633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20.690638171256222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20.75320413314294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26.244771809321705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25.440603645075463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23.179682004175095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24.099969717801184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24.099969717801184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23.210444759156783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23.370835509154869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20.536861060996166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24.982685106272509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24.959705933055609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13.675253771871583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17.127909321253522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27.326443624964107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20.547848738092608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13.682548485107993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27.338850055238318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9.1712529597124965E-3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1.116644505669075E-2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1.0041281396213804E-2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1.0760343235738072E-2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1.0923313223281285E-2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9.8004093251258476E-3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8.6136113188748833E-3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9.7693688102672722E-3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9.1712529597124965E-3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9.1712529597124965E-3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9.3803174264647758E-3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9.2284550672210308E-3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9.1794149529008263E-3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1.0999319598399013E-2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1.1007709968026068E-2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6.0029256976774298E-3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7.485739875481066E-3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1.3464409476657257E-2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2.8697004143861766E-3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2.8697004143861905E-3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2.8697004143861766E-3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47.9538131904797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58.005893986001269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51.455053141655128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66.353985344670846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66.831281928022577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44.610167223283916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41.383329876514111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53.702736845475286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47.9538131904797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47.9538131904797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51.645882143733672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50.230511644807947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57.756151224285503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55.660081589223303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55.77799583116164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60.624770364746439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59.417742675842611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53.607354385068902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21.474794005067292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30.243321104109818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16.965653800509251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4019.4005179513838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5244.4305503927026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1225.0300324413188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3215.4095280665192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4193.0069633784778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977.59743531195863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517.89034208667601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566.60134484612377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3501.5101758647074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48.711002759447751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4677.8292055465799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>
        <f>'Table-Q'!O318</f>
        <v>432.15868633563349</v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1176.3190296818725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>
        <f>'Table-Q'!O319</f>
        <v>476.48379487301554</v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>
        <f>'Table-Q'!O311</f>
        <v>2783.2508417308859</v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>
        <f>'Table-Q'!O320</f>
        <v>44.32510853738205</v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>
        <f>'Table-Q'!O312</f>
        <v>3716.5231685054628</v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>tbd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>
        <f>'Table-Q'!O313</f>
        <v>933.27232677457687</v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>tbd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>tbd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>tbd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13653.811898903352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13734.138977907454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80.327079004102416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9795.0028106503087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9861.5361723056612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66.533361655352564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9849.8797545516554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9923.888363285485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74.008608733829533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9795.0028106503087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9861.5361723056612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66.533361655352564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3803.932144351696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3810.2506146219707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6.3184702702747018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3.221127068779121E-13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6.7264712318622821E-13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3.5053441630831611E-13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1.0645775663806589E-2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1.1143658184264675E-2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4.9788252045808619E-4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2.8697004143859732E-3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2.8697004143864321E-3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4.5883435939586548E-16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3.2322751581283335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2.5061692186996081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-0.72610593942872548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2.8846127606384226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2.2386718122150024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-0.6459409484234202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16.814583333333328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29.516666666666666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12.702083333333338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16.814583333333328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29.516666666666666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12.702083333333338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>tbd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>tbd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>tbd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>tbd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P307"/>
  <sheetViews>
    <sheetView zoomScale="50" workbookViewId="0">
      <selection activeCell="I2" sqref="I2"/>
    </sheetView>
  </sheetViews>
  <sheetFormatPr baseColWidth="10" defaultColWidth="8.625" defaultRowHeight="16" x14ac:dyDescent="0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11996.087101678157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12572.142915108285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12988.801615115517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13356.234896114123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13356.234896114123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11996.07787695876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12776.503103472951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11996.087101562398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11996.087101678157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11996.087101678157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11996.0871016781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11996.087101678171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10438.48225727353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11450.749929493639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11261.829833117608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10902.650610782122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9588.252809248972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8466.7977177859902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9126.9658205244796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7932.8215101565011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23463.694086696138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23145.345087517955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31528.634540023773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34692.601542825563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34808.528343332022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23463.645735348247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32409.637699776766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23463.694086185722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23463.694086696138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23463.694086696138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23463.694086696014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23463.694086696527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19795.778871156166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22227.948962597715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20012.46101380371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19901.788214683849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19599.061322804799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19688.516857994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19820.563697124348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19570.147792494641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10596.29529817346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16645.113848390782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22755.867250174771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27596.700484402732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27596.700484402732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10596.867715247454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8908.3109457046012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22715.837179116537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10596.29529817346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10596.29529817346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11373.717900767882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10596.295298173616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7908.9775784557996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9048.2118954287907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7785.2374354168951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7850.1813418618249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8006.5357830712182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5.4569682106375694E-12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3.637978807091713E-12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1.2732925824820995E-11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33059.131596184387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37373.129739375217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40096.66450346692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43597.944904315256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43597.944904315256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33059.098195552026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38692.080186578118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39122.29538524407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33059.131596184387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33059.131596184387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33059.131596184176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33059.131596184452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27656.384975967103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31194.489709234629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27731.138064104824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27698.350646599745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27564.79756733809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19688.516857994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19820.563697124348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19570.147792494645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4.9675135951390539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7.1412194347789546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3.4094536225977099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12.421947992600201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12.461408953107739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5.679212545526898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4.9675392627761612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10.757010009849626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4.9675135951390539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4.9675135951390539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9.7310188938555804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9.7295837289275049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3.7940130576400373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4.1434285171655425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3.3523469831006305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3.5724701777539498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4.2291707763607223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3.4042091199989906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3.0650924903653185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3.7154419633003037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0.1098321768525662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0.27505591389159728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0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0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0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0.10983217685256565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2.4791135332113912E-2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0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0.1098321768525662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0.1098321768525662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0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0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0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0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0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0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0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0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0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0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25.003276100065396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26.557238656716102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31.843651410366398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31.496442257038431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32.563523195021553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35.002091654561404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32.820271589568151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25.265543940914327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25.003276100065396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25.003276100065396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25.003508559048274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25.003276100065477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25.001331338324771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25.001332188450796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15.266824001704343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20.002660769698238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34.985638203745637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25.002607316904118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15.003061445630408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35.000309971770122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8.7240160235187183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8.7239390216883521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7.7576024492006512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-2.3321939950018797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-2.4745031500041113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8.7240160235187183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8.7241960349436756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8.7240160234684456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8.7240160235187183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8.7240160235187183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8.7240160234684456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8.7240160234684456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8.9566086349250131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8.9566086381445871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8.8322686714648242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8.9024784150775123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9.0357074677325748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8.9513067813268634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8.8311215790059308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9.0310237150420498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1.3520866237640809E-2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1.5501818565085953E-2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1.7702467399851082E-2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1.7823454426317012E-2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1.8887785324858408E-2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1.6945411096147237E-2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1.3520830942945641E-2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1.606520898780775E-2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1.3520866237640809E-2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1.3520866237640809E-2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1.6065208987978377E-2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1.3520866236568691E-2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1.13797463480063E-2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1.1389731481684498E-2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7.1039698131051595E-3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8.9745219252133721E-3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1.7848469652552143E-2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2.8697004143878858E-3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2.8697004143880362E-3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2.8697004143874846E-3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1.9291882085774371E-3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1.9434670750044759E-3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1.9351077783801684E-3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1.8456085505684536E-3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1.8455738976325855E-3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1.9291882085774371E-3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1.9291881862173274E-3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1.9291881727274921E-3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1.9291882085774371E-3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1.9291882085774371E-3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1.9291881727274921E-3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1.9291881718064823E-3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7.0189493132874429E-3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7.0189493132874429E-3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6.256190201000475E-3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6.9924050082213795E-3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7.057896472955778E-3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2.8697004143857082E-3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2.8697004143857971E-3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2.8697004143857867E-3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67.777998970008611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77.925821170738928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82.714142754404918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90.071406133343572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90.717753955282674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67.777998970008625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67.777825806430911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89.750654644435599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67.777998970008611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67.777998970008611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89.750940352762001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72.197531377754373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89.986748247902057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41.15856313554788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41.50364532949451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40.932197055102186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14.3876667941897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18.116183232344987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14.796923163654553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16.53735632968635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16.448409919863394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13.229741613018074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14.387609209652739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16.32809707457384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14.3876667941897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14.3876667941897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16.328097074089001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16.328097072721135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52.550309912276589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52.548901400619769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59.200640560047859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57.139383948125214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45.098340753459524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14.534205320400186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27.009369856365918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8.1849329975645411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5:W208"/>
  <sheetViews>
    <sheetView zoomScale="75" workbookViewId="0"/>
  </sheetViews>
  <sheetFormatPr baseColWidth="10" defaultColWidth="8.625" defaultRowHeight="16" x14ac:dyDescent="0"/>
  <cols>
    <col min="2" max="2" width="9.1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3393.1623251653041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>
        <f>IF(ISNUMBER(A!H520),A!H520,#N/A)</f>
        <v>1239.9648320731494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2153.1974930921547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3406.8630071411712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>
        <f>IF(ISNUMBER(A!H521),A!H521,#N/A)</f>
        <v>1239.9648320731494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2166.8981750680218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3387.7664843285656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>
        <f>IF(ISNUMBER(A!H522),A!H522,#N/A)</f>
        <v>1239.9648320731494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2147.8016522554162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3349.6545187770075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>
        <f>IF(ISNUMBER(A!H523),A!H523,#N/A)</f>
        <v>1239.9648320731494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2109.6896867038581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3271.4702138547941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>
        <f>IF(ISNUMBER(A!H524),A!H524,#N/A)</f>
        <v>1239.9648320731494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2031.5053817816447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3421.5637147857474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>
        <f>IF(ISNUMBER(A!H525),A!H525,#N/A)</f>
        <v>1239.9648320731494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2181.598882712598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4166.869690179994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>
        <f>IF(ISNUMBER(A!H526),A!H526,#N/A)</f>
        <v>1239.9648320731494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2926.9048581068446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4811.7501864537126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>
        <f>IF(ISNUMBER(A!H527),A!H527,#N/A)</f>
        <v>1239.9648320731494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3571.7853543805631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6011.6840438277359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>
        <f>IF(ISNUMBER(A!H528),A!H528,#N/A)</f>
        <v>1239.9648320731494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4771.7192117545865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6269.2544434495003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>
        <f>IF(ISNUMBER(A!H529),A!H529,#N/A)</f>
        <v>1239.9648320731494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5029.2896113763509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6725.4667820076393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>
        <f>IF(ISNUMBER(A!H530),A!H530,#N/A)</f>
        <v>1239.9648320731494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5485.5019499344899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6948.6076306373498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>
        <f>IF(ISNUMBER(A!H531),A!H531,#N/A)</f>
        <v>1239.9648320731494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5708.6427985642003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8473.1029381718072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>
        <f>IF(ISNUMBER(A!H532),A!H532,#N/A)</f>
        <v>1239.9648320731494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7233.1381060986587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8326.0322661207974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>
        <f>IF(ISNUMBER(A!H533),A!H533,#N/A)</f>
        <v>1239.9648320731494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7086.0674340476471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9930.063317741522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>
        <f>IF(ISNUMBER(A!H534),A!H534,#N/A)</f>
        <v>1239.9648320731494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8690.0984856683717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10082.97573575818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>
        <f>IF(ISNUMBER(A!H535),A!H535,#N/A)</f>
        <v>1239.9648320731494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8843.0109036850317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7031.2254824708471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>
        <f>IF(ISNUMBER(A!H536),A!H536,#N/A)</f>
        <v>1239.9648320731494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5791.2606503976976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7192.8625778465357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>
        <f>IF(ISNUMBER(A!H537),A!H537,#N/A)</f>
        <v>1239.9648320731494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5952.8977457733863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6857.9328911862503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>
        <f>IF(ISNUMBER(A!H538),A!H538,#N/A)</f>
        <v>1239.9648320731494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5617.9680591131009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6556.1525482015541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>
        <f>IF(ISNUMBER(A!H539),A!H539,#N/A)</f>
        <v>1239.9648320731494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5316.1877161284046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5609.7253597924591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>
        <f>IF(ISNUMBER(A!H540),A!H540,#N/A)</f>
        <v>1239.9648320731494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4369.7605277193097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5563.9875795231601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>
        <f>IF(ISNUMBER(A!H541),A!H541,#N/A)</f>
        <v>1239.9648320731494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4324.0227474500107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5456.1706072911702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>
        <f>IF(ISNUMBER(A!H542),A!H542,#N/A)</f>
        <v>1239.9648320731494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4216.2057752180208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5434.4445681165471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>
        <f>IF(ISNUMBER(A!H543),A!H543,#N/A)</f>
        <v>1239.9648320731494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4194.4797360433977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5807.2505911441212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1795.0819228441862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5849.7053703629099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1778.0595576499411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5806.0059657960892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1773.206222226408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5740.2969423232034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1723.2724620027241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5611.1240013571114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1607.4724416170604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6012.0553229076231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1551.0094446554963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7527.9994335477204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1865.2688549024347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8751.4776705248751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2069.4666570079034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11758.470189949308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2522.6722068770632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11985.553870144005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3019.7566162214325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12474.143132957011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3654.4147022762113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12655.550622841072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4087.2775557653426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17378.653053159294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4495.7309114651107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17574.86256431225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3359.0149873398786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22454.792551172584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3978.7242798031957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22528.065067960873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4416.110639874506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13047.392756716177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3479.2090242571421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12851.897020327926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4554.6343072542331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12152.104847572622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4931.0059118896734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11537.736074179897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5206.0213351105158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9050.1018289498916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4562.1071183128442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8939.9600729644699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4622.1476542037808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8741.1668936169426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4624.6117823806399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8661.4948753171484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4709.8718607185529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9.2570841528790467E-3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9.2203521655446208E-3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9.2269175740431197E-3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9.170145126812709E-3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9.0482354892863319E-3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8.9019493166082302E-3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9.1708153823053754E-3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9.4820123151319186E-3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9.6210827941317009E-3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9.9776968727039173E-3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1.0392127552172916E-2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1.0700934294568573E-2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1.0128759142752528E-2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9.6941587174002083E-3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9.5211799232267184E-3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9.6239996786964752E-3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1.0361614287457587E-2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1.0924676746329126E-2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1.107499633196703E-2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1.1126557130449757E-2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1.1354851838694908E-2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1.1403685345879941E-2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1.1420493577569951E-2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1.1476604621397836E-2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2.1036658557314101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2.0523835516470448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2.091347031979641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2.1224838550070628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2.2682071792019056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2.0631182130211703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1.4589632969641888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1.4625578010786855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1.683791952377089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1.6298519269439691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1.4621212559588401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1.5541858845059557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2.0196534364788996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1.9067132109271845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2.0688532031699718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1.9601083752610269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1.2892800638219797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1.3983959934454386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1.6000229013631544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1.5743090913363429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1.2177798988286754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1.255978497926618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1.2820551407898706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1.2623377202944284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B1:I519"/>
  <sheetViews>
    <sheetView zoomScale="70" workbookViewId="0">
      <selection activeCell="B7" sqref="B7"/>
    </sheetView>
  </sheetViews>
  <sheetFormatPr baseColWidth="10" defaultColWidth="8.625" defaultRowHeight="16" x14ac:dyDescent="0"/>
  <cols>
    <col min="1" max="1" width="4" customWidth="1"/>
    <col min="2" max="2" width="20.875" customWidth="1"/>
    <col min="9" max="9" width="12.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4395.3560213411183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4327.370688390678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3616.5156997049853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-710.85498868569266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3775.666423705683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-159.15072400069766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-3642.4419705165783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4978.6263663985392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-4265.6380565147374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0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0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-2928.7772411465339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-1765.6036875897335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-5972.1843200494768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4440.0736788759841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-5027.2542444782266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-4618.8540881008012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-3218.6809778063725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4395.3560213394485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4327.3706883889718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3616.5156997042213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-710.85498868475042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3775.6664237043988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-159.15072400017743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-3642.4419705163855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4978.6263663978407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-4265.6380565141626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0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0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-2928.7772411459919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-1765.6036875893624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-1855.9567214282724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>
        <f>'Table-T'!O46/4</f>
        <v>3931.30192486225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>
        <f>'Table-T'!O47</f>
        <v>-4079.1325080049719</v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>
        <f>'Table-T'!O48</f>
        <v>-4194.1394102800987</v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>
        <f>'Table-T'!O49</f>
        <v>-2647.9537177792263</v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-8232.4551972408462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2035.0870160548343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-948.12173647326608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-424.71467782081709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-570.72726002714307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-100.30524419260473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6521.3657770964855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-2979.0175650625824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-9500.383342159068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-2215.2562803386973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-763.76128472388518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-1706.6352731990628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19887.235190362539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-13309.776155851068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0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0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-8268.449351005067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-5272.4720118914702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-7775.8048521082019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11237.593079263428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-1189.8874258396318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-285.87759912872571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-763.09992690577201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19058.882766444811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12490.721491574805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24510.833492094673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12020.112000519868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24766.020383180461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-255.18689108578837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-4892.4907523300717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4323.0114671800329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-985.71092034490721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0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0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-1752.0747902995245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-797.36869740142356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-4890.0817136801852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17488.845965332133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2.7609156621183502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-18232.364934822504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3.2636451847912167E-12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0.67061277724584012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0.50834130887654072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-0.15847160052493825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-0.66681290940147897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0.11012105686053775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-0.268592657385476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0.20168962604260332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0.88731984059414137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0.25529715815264287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0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0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0.16221496220085974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9.38812425542217E-2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0.97232721142876533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0.35774226108702445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0.58073665625157567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-0.29724422390407357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0.40915674974343164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2.3353309051472593E-3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0.14334417369144958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-3.4093315465449621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-3.5526757202364116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-3.3467655846582431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-6.2565961886718924E-2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2.1448020915205213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1.3406339272742791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-0.92028771362608808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0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0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-0.88952495864440095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-0.72913420864631462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-3.5631086568050172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-2.2979173216899795E-2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13.651189853092523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1.0987677096441217E-2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13.656301570130324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1.9951920969782534E-3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8.7002843650130744E-4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1.5890902760255753E-3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7.1906183952426782E-4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1.7520602635687881E-3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-1.6296998754321279E-4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6.2915636541335113E-4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-5.5764164083761322E-4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5.9811585055477567E-4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0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0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2.0906446675227931E-4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5.7202107508534314E-5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8.1619931883297747E-6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8.3903696270551387E-6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7.4614837789798273E-3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-6.3097145385146497E-3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-1.3877787807814457E-17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10.052080795521569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3.5012399511754282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18.400172154191146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14.898932203015718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18.877468737542877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-0.47729658335173042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-3.3436459671957834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-6.5704833139655889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5.7489236549955862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0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3.6920689532539726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2.2766984543282476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9.8023380338058033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0.11791424193833677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-7.0174159796775371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-36.281357219218208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-13.277667303600566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576.05581343012818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992.71451343736044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1360.1477944359667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367.43328099860628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1360.1477944359667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0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-9.2247193970251828E-3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780.41600179479428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-1.1575866665225476E-7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-5.6388671509921551E-11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1.4551915228366852E-11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-1557.6048444046264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1012.2676722201086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-1673.5770238686364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-1971.68453948754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-1194.1443103679785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4313.9981431908309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7037.5329072825334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10538.81330813087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3501.2804008483363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10538.81330813087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0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-3.340063236100832E-2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5632.9485903937311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6063.163789059683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0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-2.1100277081131935E-10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6.5483618527650833E-11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-5402.7466202172836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3538.1047332675262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-166.34049676673385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-7967.8681179731029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-250.41590462970271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-318.34899917818257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8064.9404533276356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11228.907456129426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3163.9670028017899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11344.834256635884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-115.92680050645868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-4.8351347890275065E-2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8945.943613080628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-5.1041570259258151E-7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-1.2369127944111824E-10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3.8926373235881329E-10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-3667.9152155399715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2432.1700914415487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-413.39969099891096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-107.26201316216611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-250.41590462970635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6048.8185502173219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12159.571952001312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17000.405186229273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4840.8332342279609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17000.405186229273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0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0.5724170739940746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-1687.9843524688586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12119.541880943078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0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777.42260259442264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1.5643308870494366E-10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-2687.3177197176601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1139.2343169729911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221.29834765432315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-7908.9775784557942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9.0949470177292824E-12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2.1737058396399007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-1.558059972541344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7.4544343974611467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9.0124943700024911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7.4938953579686851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-3.9460960507538445E-2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0.71169895038784414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2.5667637107318342E-5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5.7894964147105723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0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4.7635052987165265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4.762070133788451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-1.1735005374990166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0.34941545952550523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0.87682379326009174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-0.3898039376410467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0.65034947293498524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0.16522373703903109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-0.1098321768525662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-0.1098321768525662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0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-0.1098321768525662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-5.5511151231257827E-16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-8.504104152045229E-2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-0.1098321768525662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-0.1098321768525662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-0.1098321768525662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-0.1098321768525662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0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1.5539625566507063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6.8403753103010025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6.4931661569730359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-0.34720915332796665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7.5602470949561571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-1.0670809379831212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9.9988155544960087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7.8169954895027551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0.2622678408489314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2.3245898287882483E-4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8.1712414612411521E-14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-1.9447617406243012E-3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8.5012602468736986E-7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19.718814202041294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1.2759785793470257E-3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19.997248526139714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-7.7001830366185686E-5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-0.96641357431806707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-11.056210018520598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-10.089796444202531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-11.198519173522829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0.14230915500223151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1.8001142495727152E-4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-5.0272674911866488E-11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-5.0272674911866488E-11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-5.0272674911866488E-11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0.23259261140629484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3.2195739407825386E-9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0.20343879626775063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-5.3018535981497195E-3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0.19990213603611906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1.9809523274451433E-3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4.1816011622102731E-3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4.3025881886762027E-3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1.2098702646592963E-4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5.366919087217599E-3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-1.0643308985413963E-3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3.4245448585064273E-3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-3.5294695168233692E-8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2.5443427501669405E-3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0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0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2.5443427503375679E-3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-1.07211808875185E-12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-2.1411198896345088E-3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9.9851336781975331E-6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1.0744499839446984E-2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-8.5100459336184143E-3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-5.5164206536062466E-16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1.4278866427038786E-5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5.9195698027313202E-6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-8.357965800898353E-5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-8.949922781171485E-5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-8.3614310944851548E-5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3.4652935868018098E-8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-2.2360109640587322E-11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-3.5849944974436498E-11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-3.5849944974436498E-11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-3.6770954770642961E-11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5.0897611047100062E-3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8.0170627195530302E-4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-4.1492488989017346E-3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-1.0408340855860843E-17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10.147822200730317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14.936143784396307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22.293407163334962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7.3572633789386543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22.939754985274064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-0.64634782193910212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1.4210854715202004E-14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-1.7316357769914248E-4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21.972655674426989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0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0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21.97294138275339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4.4195324077457627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32.222001029991389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10.013251752097943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-58.84143686445212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-0.57144827439232415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3.7285164381552871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0.40925636946485255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2.1496895354966501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1.7404331660317975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2.0607431256736941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8.8946409822955985E-2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-1.1579251811716258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-5.7584536961030608E-5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1.94043028038414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0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0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1.9404302798993012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1.9404302785314353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38.162643118086891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-1.4085116568196554E-3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-14.102299806588334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-38.016104591876399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-18.824436858801377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 enableFormatConditionsCalculation="0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9" t="s">
        <v>141</v>
      </c>
      <c r="C117" s="1080"/>
      <c r="D117" s="1080"/>
      <c r="E117" s="1081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9" t="s">
        <v>141</v>
      </c>
      <c r="C126" s="1080"/>
      <c r="D126" s="1080"/>
      <c r="E126" s="1081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 x14ac:dyDescent="0"/>
  <cols>
    <col min="6" max="6" width="9.1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9" t="s">
        <v>141</v>
      </c>
      <c r="C117" s="1080"/>
      <c r="D117" s="1080"/>
      <c r="E117" s="1081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9" t="s">
        <v>141</v>
      </c>
      <c r="C126" s="1080"/>
      <c r="D126" s="1080"/>
      <c r="E126" s="1081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9" t="s">
        <v>141</v>
      </c>
      <c r="C201" s="1100"/>
      <c r="D201" s="1100"/>
      <c r="E201" s="1101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9" t="s">
        <v>141</v>
      </c>
      <c r="C210" s="1100"/>
      <c r="D210" s="1100"/>
      <c r="E210" s="1101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9" t="s">
        <v>141</v>
      </c>
      <c r="C117" s="1080"/>
      <c r="D117" s="1080"/>
      <c r="E117" s="1081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9" t="s">
        <v>141</v>
      </c>
      <c r="C126" s="1080"/>
      <c r="D126" s="1080"/>
      <c r="E126" s="1081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9" t="s">
        <v>141</v>
      </c>
      <c r="C201" s="1100"/>
      <c r="D201" s="1100"/>
      <c r="E201" s="1101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9" t="s">
        <v>141</v>
      </c>
      <c r="C210" s="1100"/>
      <c r="D210" s="1100"/>
      <c r="E210" s="1101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 x14ac:dyDescent="0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50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50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9" t="s">
        <v>141</v>
      </c>
      <c r="C117" s="1080"/>
      <c r="D117" s="1080"/>
      <c r="E117" s="1081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9" t="s">
        <v>141</v>
      </c>
      <c r="C126" s="1080"/>
      <c r="D126" s="1080"/>
      <c r="E126" s="1081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 x14ac:dyDescent="0"/>
  <cols>
    <col min="35" max="35" width="10.1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102" t="s">
        <v>141</v>
      </c>
      <c r="C117" s="1103"/>
      <c r="D117" s="1103"/>
      <c r="E117" s="1104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102" t="s">
        <v>141</v>
      </c>
      <c r="C126" s="1103"/>
      <c r="D126" s="1103"/>
      <c r="E126" s="1104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9" t="s">
        <v>141</v>
      </c>
      <c r="C117" s="1080"/>
      <c r="D117" s="1080"/>
      <c r="E117" s="1081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9" t="s">
        <v>141</v>
      </c>
      <c r="C126" s="1080"/>
      <c r="D126" s="1080"/>
      <c r="E126" s="1081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</vt:vector>
  </HeadingPairs>
  <TitlesOfParts>
    <vt:vector size="74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</vt:vector>
  </TitlesOfParts>
  <Company>j. neymark &amp;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2016-10-31T19:58:42Z</dcterms:modified>
</cp:coreProperties>
</file>