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526"/>
  <workbookPr saveExternalLinkValues="0" codeName="ThisWorkbook" autoCompressPictures="0"/>
  <bookViews>
    <workbookView xWindow="0" yWindow="-20" windowWidth="38400" windowHeight="23460" tabRatio="945" activeTab="2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P1418" i="1"/>
  <c r="O1418" i="1"/>
  <c r="N1418" i="1"/>
  <c r="F2137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T1414" i="1"/>
  <c r="H2135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G2125" i="1"/>
  <c r="P1403" i="1"/>
  <c r="O1403" i="1"/>
  <c r="N1403" i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N1400" i="1"/>
  <c r="F2121" i="1"/>
  <c r="M1402" i="1"/>
  <c r="L1402" i="1"/>
  <c r="K1402" i="1"/>
  <c r="D1402" i="1"/>
  <c r="C1402" i="1"/>
  <c r="B1402" i="1"/>
  <c r="B1400" i="1"/>
  <c r="B2121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K1400" i="1"/>
  <c r="E2120" i="1"/>
  <c r="D1401" i="1"/>
  <c r="C1401" i="1"/>
  <c r="B1401" i="1"/>
  <c r="V1400" i="1"/>
  <c r="U1400" i="1"/>
  <c r="T1400" i="1"/>
  <c r="H2121" i="1"/>
  <c r="S1400" i="1"/>
  <c r="R1400" i="1"/>
  <c r="Q1400" i="1"/>
  <c r="P1400" i="1"/>
  <c r="O1400" i="1"/>
  <c r="M1400" i="1"/>
  <c r="L1400" i="1"/>
  <c r="D1400" i="1"/>
  <c r="C1400" i="1"/>
  <c r="T1399" i="1"/>
  <c r="V1389" i="1"/>
  <c r="U1389" i="1"/>
  <c r="T1389" i="1"/>
  <c r="S1389" i="1"/>
  <c r="R1389" i="1"/>
  <c r="Q1389" i="1"/>
  <c r="P1389" i="1"/>
  <c r="O1389" i="1"/>
  <c r="N1389" i="1"/>
  <c r="N1388" i="1"/>
  <c r="F2107" i="1"/>
  <c r="M1389" i="1"/>
  <c r="L1389" i="1"/>
  <c r="K1389" i="1"/>
  <c r="D1389" i="1"/>
  <c r="C1389" i="1"/>
  <c r="B1389" i="1"/>
  <c r="B1388" i="1"/>
  <c r="B2107" i="1"/>
  <c r="V1388" i="1"/>
  <c r="U1388" i="1"/>
  <c r="T1388" i="1"/>
  <c r="S1388" i="1"/>
  <c r="R1388" i="1"/>
  <c r="Q1388" i="1"/>
  <c r="P1388" i="1"/>
  <c r="O1388" i="1"/>
  <c r="M1388" i="1"/>
  <c r="L1388" i="1"/>
  <c r="K1388" i="1"/>
  <c r="E2107" i="1"/>
  <c r="D1388" i="1"/>
  <c r="C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Q1384" i="1"/>
  <c r="G2105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T1382" i="1"/>
  <c r="H2104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K1370" i="1"/>
  <c r="E2091" i="1"/>
  <c r="D1372" i="1"/>
  <c r="C1372" i="1"/>
  <c r="B1372" i="1"/>
  <c r="V1371" i="1"/>
  <c r="U1371" i="1"/>
  <c r="T1371" i="1"/>
  <c r="T1370" i="1"/>
  <c r="H2090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S1370" i="1"/>
  <c r="R1370" i="1"/>
  <c r="Q1370" i="1"/>
  <c r="G2098" i="1"/>
  <c r="P1370" i="1"/>
  <c r="O1370" i="1"/>
  <c r="N1370" i="1"/>
  <c r="M1370" i="1"/>
  <c r="L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K1358" i="1"/>
  <c r="E2077" i="1"/>
  <c r="D1359" i="1"/>
  <c r="C1359" i="1"/>
  <c r="B1359" i="1"/>
  <c r="V1358" i="1"/>
  <c r="U1358" i="1"/>
  <c r="T1358" i="1"/>
  <c r="S1358" i="1"/>
  <c r="R1358" i="1"/>
  <c r="Q1358" i="1"/>
  <c r="P1358" i="1"/>
  <c r="O1358" i="1"/>
  <c r="N1358" i="1"/>
  <c r="M1358" i="1"/>
  <c r="L1358" i="1"/>
  <c r="D1358" i="1"/>
  <c r="C1358" i="1"/>
  <c r="B1358" i="1"/>
  <c r="V1357" i="1"/>
  <c r="U1357" i="1"/>
  <c r="T1357" i="1"/>
  <c r="S1357" i="1"/>
  <c r="R1357" i="1"/>
  <c r="Q1357" i="1"/>
  <c r="Q1352" i="1"/>
  <c r="G2076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N1354" i="1"/>
  <c r="F2075" i="1"/>
  <c r="M1356" i="1"/>
  <c r="L1356" i="1"/>
  <c r="K1356" i="1"/>
  <c r="D1356" i="1"/>
  <c r="C1356" i="1"/>
  <c r="B1356" i="1"/>
  <c r="B1354" i="1"/>
  <c r="B2075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M1354" i="1"/>
  <c r="L1354" i="1"/>
  <c r="K1354" i="1"/>
  <c r="D1354" i="1"/>
  <c r="C1354" i="1"/>
  <c r="V1353" i="1"/>
  <c r="U1353" i="1"/>
  <c r="T1353" i="1"/>
  <c r="S1353" i="1"/>
  <c r="R1353" i="1"/>
  <c r="Q1353" i="1"/>
  <c r="G2074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P1352" i="1"/>
  <c r="O1352" i="1"/>
  <c r="N1352" i="1"/>
  <c r="M1352" i="1"/>
  <c r="L1352" i="1"/>
  <c r="K1352" i="1"/>
  <c r="D1352" i="1"/>
  <c r="C1352" i="1"/>
  <c r="B1352" i="1"/>
  <c r="B2074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K1340" i="1"/>
  <c r="E2068" i="1"/>
  <c r="D1347" i="1"/>
  <c r="C1347" i="1"/>
  <c r="B1347" i="1"/>
  <c r="V1346" i="1"/>
  <c r="U1346" i="1"/>
  <c r="T1346" i="1"/>
  <c r="T1340" i="1"/>
  <c r="H2067" i="1"/>
  <c r="S1346" i="1"/>
  <c r="R1346" i="1"/>
  <c r="Q1346" i="1"/>
  <c r="P1346" i="1"/>
  <c r="O1346" i="1"/>
  <c r="N1346" i="1"/>
  <c r="M1346" i="1"/>
  <c r="L1346" i="1"/>
  <c r="K1346" i="1"/>
  <c r="D1346" i="1"/>
  <c r="C1346" i="1"/>
  <c r="B1346" i="1"/>
  <c r="V1345" i="1"/>
  <c r="U1345" i="1"/>
  <c r="T1345" i="1"/>
  <c r="S1345" i="1"/>
  <c r="R1345" i="1"/>
  <c r="Q1345" i="1"/>
  <c r="Q1340" i="1"/>
  <c r="G2066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H2061" i="1"/>
  <c r="S1342" i="1"/>
  <c r="R1342" i="1"/>
  <c r="Q1342" i="1"/>
  <c r="P1342" i="1"/>
  <c r="O1342" i="1"/>
  <c r="N1342" i="1"/>
  <c r="M1342" i="1"/>
  <c r="L1342" i="1"/>
  <c r="K1342" i="1"/>
  <c r="D1342" i="1"/>
  <c r="C1342" i="1"/>
  <c r="B1342" i="1"/>
  <c r="V1341" i="1"/>
  <c r="U1341" i="1"/>
  <c r="T1341" i="1"/>
  <c r="S1341" i="1"/>
  <c r="R1341" i="1"/>
  <c r="Q1341" i="1"/>
  <c r="G2060" i="1"/>
  <c r="P1341" i="1"/>
  <c r="O1341" i="1"/>
  <c r="N1341" i="1"/>
  <c r="M1341" i="1"/>
  <c r="L1341" i="1"/>
  <c r="K1341" i="1"/>
  <c r="D1341" i="1"/>
  <c r="C1341" i="1"/>
  <c r="B1341" i="1"/>
  <c r="V1340" i="1"/>
  <c r="U1340" i="1"/>
  <c r="S1340" i="1"/>
  <c r="R1340" i="1"/>
  <c r="P1340" i="1"/>
  <c r="O1340" i="1"/>
  <c r="N1340" i="1"/>
  <c r="M1340" i="1"/>
  <c r="L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G2047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N1322" i="1"/>
  <c r="F2046" i="1"/>
  <c r="M1327" i="1"/>
  <c r="L1327" i="1"/>
  <c r="K1327" i="1"/>
  <c r="D1327" i="1"/>
  <c r="C1327" i="1"/>
  <c r="B1327" i="1"/>
  <c r="B1322" i="1"/>
  <c r="B2046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K1324" i="1"/>
  <c r="E2045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G2045" i="1"/>
  <c r="P1324" i="1"/>
  <c r="O1324" i="1"/>
  <c r="N1324" i="1"/>
  <c r="M1324" i="1"/>
  <c r="L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F2044" i="1"/>
  <c r="M1323" i="1"/>
  <c r="L1323" i="1"/>
  <c r="K1323" i="1"/>
  <c r="D1323" i="1"/>
  <c r="C1323" i="1"/>
  <c r="B1323" i="1"/>
  <c r="B2044" i="1"/>
  <c r="V1322" i="1"/>
  <c r="U1322" i="1"/>
  <c r="T1322" i="1"/>
  <c r="S1322" i="1"/>
  <c r="R1322" i="1"/>
  <c r="Q1322" i="1"/>
  <c r="P1322" i="1"/>
  <c r="O1322" i="1"/>
  <c r="M1322" i="1"/>
  <c r="L1322" i="1"/>
  <c r="K1322" i="1"/>
  <c r="D1322" i="1"/>
  <c r="C1322" i="1"/>
  <c r="V1321" i="1"/>
  <c r="U1321" i="1"/>
  <c r="T1321" i="1"/>
  <c r="T1310" i="1"/>
  <c r="H2042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Q1310" i="1"/>
  <c r="G2041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N1310" i="1"/>
  <c r="F2040" i="1"/>
  <c r="M1319" i="1"/>
  <c r="L1319" i="1"/>
  <c r="K1319" i="1"/>
  <c r="D1319" i="1"/>
  <c r="C1319" i="1"/>
  <c r="B1319" i="1"/>
  <c r="B1310" i="1"/>
  <c r="B2040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H2038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G2037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F2036" i="1"/>
  <c r="M1315" i="1"/>
  <c r="L1315" i="1"/>
  <c r="K1315" i="1"/>
  <c r="D1315" i="1"/>
  <c r="C1315" i="1"/>
  <c r="B1315" i="1"/>
  <c r="B2036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V1311" i="1"/>
  <c r="U1311" i="1"/>
  <c r="T1311" i="1"/>
  <c r="S1311" i="1"/>
  <c r="R1311" i="1"/>
  <c r="Q1311" i="1"/>
  <c r="P1311" i="1"/>
  <c r="O1311" i="1"/>
  <c r="N1311" i="1"/>
  <c r="F2030" i="1"/>
  <c r="M1311" i="1"/>
  <c r="L1311" i="1"/>
  <c r="K1311" i="1"/>
  <c r="D1311" i="1"/>
  <c r="C1311" i="1"/>
  <c r="B1311" i="1"/>
  <c r="B2030" i="1"/>
  <c r="V1310" i="1"/>
  <c r="U1310" i="1"/>
  <c r="S1310" i="1"/>
  <c r="R1310" i="1"/>
  <c r="P1310" i="1"/>
  <c r="O1310" i="1"/>
  <c r="M1310" i="1"/>
  <c r="L1310" i="1"/>
  <c r="K1310" i="1"/>
  <c r="D1310" i="1"/>
  <c r="C1310" i="1"/>
  <c r="T1309" i="1"/>
  <c r="V1299" i="1"/>
  <c r="U1299" i="1"/>
  <c r="T1299" i="1"/>
  <c r="S1299" i="1"/>
  <c r="R1299" i="1"/>
  <c r="Q1299" i="1"/>
  <c r="Q1298" i="1"/>
  <c r="G2017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P1298" i="1"/>
  <c r="O1298" i="1"/>
  <c r="N1298" i="1"/>
  <c r="F2017" i="1"/>
  <c r="M1298" i="1"/>
  <c r="L1298" i="1"/>
  <c r="K1298" i="1"/>
  <c r="D1298" i="1"/>
  <c r="C1298" i="1"/>
  <c r="B1298" i="1"/>
  <c r="B2017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K1292" i="1"/>
  <c r="E2016" i="1"/>
  <c r="D1297" i="1"/>
  <c r="C1297" i="1"/>
  <c r="B1297" i="1"/>
  <c r="V1296" i="1"/>
  <c r="U1296" i="1"/>
  <c r="T1296" i="1"/>
  <c r="T1294" i="1"/>
  <c r="H2015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S1294" i="1"/>
  <c r="R1294" i="1"/>
  <c r="Q1294" i="1"/>
  <c r="P1294" i="1"/>
  <c r="O1294" i="1"/>
  <c r="N1294" i="1"/>
  <c r="F2015" i="1"/>
  <c r="M1294" i="1"/>
  <c r="L1294" i="1"/>
  <c r="K1294" i="1"/>
  <c r="D1294" i="1"/>
  <c r="C1294" i="1"/>
  <c r="B1294" i="1"/>
  <c r="B2015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E2014" i="1"/>
  <c r="D1293" i="1"/>
  <c r="C1293" i="1"/>
  <c r="B1293" i="1"/>
  <c r="V1292" i="1"/>
  <c r="U1292" i="1"/>
  <c r="T1292" i="1"/>
  <c r="S1292" i="1"/>
  <c r="R1292" i="1"/>
  <c r="Q1292" i="1"/>
  <c r="P1292" i="1"/>
  <c r="O1292" i="1"/>
  <c r="N1292" i="1"/>
  <c r="M1292" i="1"/>
  <c r="L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N1280" i="1"/>
  <c r="F2011" i="1"/>
  <c r="M1290" i="1"/>
  <c r="L1290" i="1"/>
  <c r="K1290" i="1"/>
  <c r="D1290" i="1"/>
  <c r="C1290" i="1"/>
  <c r="B1290" i="1"/>
  <c r="B1280" i="1"/>
  <c r="B2011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Q1280" i="1"/>
  <c r="G2008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F2007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F2001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K1280" i="1"/>
  <c r="E2000" i="1"/>
  <c r="D1281" i="1"/>
  <c r="C1281" i="1"/>
  <c r="B1281" i="1"/>
  <c r="V1280" i="1"/>
  <c r="U1280" i="1"/>
  <c r="T1280" i="1"/>
  <c r="S1280" i="1"/>
  <c r="R1280" i="1"/>
  <c r="P1280" i="1"/>
  <c r="O1280" i="1"/>
  <c r="M1280" i="1"/>
  <c r="L1280" i="1"/>
  <c r="D1280" i="1"/>
  <c r="C1280" i="1"/>
  <c r="T1279" i="1"/>
  <c r="V1269" i="1"/>
  <c r="U1269" i="1"/>
  <c r="T1269" i="1"/>
  <c r="S1269" i="1"/>
  <c r="R1269" i="1"/>
  <c r="Q1269" i="1"/>
  <c r="P1269" i="1"/>
  <c r="O1269" i="1"/>
  <c r="N1269" i="1"/>
  <c r="N1268" i="1"/>
  <c r="F1987" i="1"/>
  <c r="M1269" i="1"/>
  <c r="L1269" i="1"/>
  <c r="K1269" i="1"/>
  <c r="D1269" i="1"/>
  <c r="C1269" i="1"/>
  <c r="B1269" i="1"/>
  <c r="B1268" i="1"/>
  <c r="B1987" i="1"/>
  <c r="V1268" i="1"/>
  <c r="U1268" i="1"/>
  <c r="T1268" i="1"/>
  <c r="S1268" i="1"/>
  <c r="R1268" i="1"/>
  <c r="Q1268" i="1"/>
  <c r="P1268" i="1"/>
  <c r="O1268" i="1"/>
  <c r="M1268" i="1"/>
  <c r="L1268" i="1"/>
  <c r="K1268" i="1"/>
  <c r="E1987" i="1"/>
  <c r="D1268" i="1"/>
  <c r="C1268" i="1"/>
  <c r="V1267" i="1"/>
  <c r="U1267" i="1"/>
  <c r="T1267" i="1"/>
  <c r="T1262" i="1"/>
  <c r="H1986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S1266" i="1"/>
  <c r="R1266" i="1"/>
  <c r="Q1266" i="1"/>
  <c r="Q1264" i="1"/>
  <c r="G1985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P1264" i="1"/>
  <c r="O1264" i="1"/>
  <c r="N1264" i="1"/>
  <c r="M1264" i="1"/>
  <c r="L1264" i="1"/>
  <c r="K1264" i="1"/>
  <c r="E1985" i="1"/>
  <c r="D1264" i="1"/>
  <c r="C1264" i="1"/>
  <c r="B1264" i="1"/>
  <c r="V1263" i="1"/>
  <c r="U1263" i="1"/>
  <c r="T1263" i="1"/>
  <c r="H1984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S1262" i="1"/>
  <c r="R1262" i="1"/>
  <c r="Q1262" i="1"/>
  <c r="G1986" i="1"/>
  <c r="P1262" i="1"/>
  <c r="O1262" i="1"/>
  <c r="N1262" i="1"/>
  <c r="M1262" i="1"/>
  <c r="L1262" i="1"/>
  <c r="K1262" i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B1250" i="1"/>
  <c r="B1982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K1250" i="1"/>
  <c r="E1981" i="1"/>
  <c r="D1260" i="1"/>
  <c r="C1260" i="1"/>
  <c r="B1260" i="1"/>
  <c r="V1259" i="1"/>
  <c r="U1259" i="1"/>
  <c r="T1259" i="1"/>
  <c r="T1250" i="1"/>
  <c r="H1980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B1978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E1977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N1252" i="1"/>
  <c r="F1973" i="1"/>
  <c r="M1253" i="1"/>
  <c r="L1253" i="1"/>
  <c r="K1253" i="1"/>
  <c r="D1253" i="1"/>
  <c r="C1253" i="1"/>
  <c r="B1253" i="1"/>
  <c r="B1975" i="1"/>
  <c r="V1252" i="1"/>
  <c r="U1252" i="1"/>
  <c r="T1252" i="1"/>
  <c r="S1252" i="1"/>
  <c r="R1252" i="1"/>
  <c r="Q1252" i="1"/>
  <c r="P1252" i="1"/>
  <c r="O1252" i="1"/>
  <c r="M1252" i="1"/>
  <c r="L1252" i="1"/>
  <c r="K1252" i="1"/>
  <c r="E1971" i="1"/>
  <c r="D1252" i="1"/>
  <c r="C1252" i="1"/>
  <c r="B1252" i="1"/>
  <c r="V1251" i="1"/>
  <c r="U1251" i="1"/>
  <c r="T1251" i="1"/>
  <c r="H1970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S1250" i="1"/>
  <c r="R1250" i="1"/>
  <c r="Q1250" i="1"/>
  <c r="P1250" i="1"/>
  <c r="O1250" i="1"/>
  <c r="N1250" i="1"/>
  <c r="M1250" i="1"/>
  <c r="L1250" i="1"/>
  <c r="D1250" i="1"/>
  <c r="C1250" i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K1238" i="1"/>
  <c r="E1957" i="1"/>
  <c r="D1239" i="1"/>
  <c r="C1239" i="1"/>
  <c r="B1239" i="1"/>
  <c r="V1238" i="1"/>
  <c r="U1238" i="1"/>
  <c r="T1238" i="1"/>
  <c r="H1957" i="1"/>
  <c r="S1238" i="1"/>
  <c r="R1238" i="1"/>
  <c r="Q1238" i="1"/>
  <c r="P1238" i="1"/>
  <c r="O1238" i="1"/>
  <c r="N1238" i="1"/>
  <c r="M1238" i="1"/>
  <c r="L1238" i="1"/>
  <c r="D1238" i="1"/>
  <c r="C1238" i="1"/>
  <c r="B1238" i="1"/>
  <c r="V1237" i="1"/>
  <c r="U1237" i="1"/>
  <c r="T1237" i="1"/>
  <c r="S1237" i="1"/>
  <c r="R1237" i="1"/>
  <c r="Q1237" i="1"/>
  <c r="Q1232" i="1"/>
  <c r="G1956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N1234" i="1"/>
  <c r="F1955" i="1"/>
  <c r="M1236" i="1"/>
  <c r="L1236" i="1"/>
  <c r="K1236" i="1"/>
  <c r="D1236" i="1"/>
  <c r="C1236" i="1"/>
  <c r="B1236" i="1"/>
  <c r="B1234" i="1"/>
  <c r="B1955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H1955" i="1"/>
  <c r="S1234" i="1"/>
  <c r="R1234" i="1"/>
  <c r="Q1234" i="1"/>
  <c r="P1234" i="1"/>
  <c r="O1234" i="1"/>
  <c r="M1234" i="1"/>
  <c r="L1234" i="1"/>
  <c r="K1234" i="1"/>
  <c r="D1234" i="1"/>
  <c r="C1234" i="1"/>
  <c r="V1233" i="1"/>
  <c r="U1233" i="1"/>
  <c r="T1233" i="1"/>
  <c r="S1233" i="1"/>
  <c r="R1233" i="1"/>
  <c r="Q1233" i="1"/>
  <c r="G1954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K1220" i="1"/>
  <c r="E1952" i="1"/>
  <c r="D1231" i="1"/>
  <c r="C1231" i="1"/>
  <c r="B1231" i="1"/>
  <c r="V1230" i="1"/>
  <c r="U1230" i="1"/>
  <c r="T1230" i="1"/>
  <c r="T1220" i="1"/>
  <c r="H1951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Q1220" i="1"/>
  <c r="G1950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E1948" i="1"/>
  <c r="D1227" i="1"/>
  <c r="C1227" i="1"/>
  <c r="B1227" i="1"/>
  <c r="V1226" i="1"/>
  <c r="U1226" i="1"/>
  <c r="T1226" i="1"/>
  <c r="H1947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G1946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G1940" i="1"/>
  <c r="P1221" i="1"/>
  <c r="O1221" i="1"/>
  <c r="N1221" i="1"/>
  <c r="M1221" i="1"/>
  <c r="L1221" i="1"/>
  <c r="K1221" i="1"/>
  <c r="D1221" i="1"/>
  <c r="C1221" i="1"/>
  <c r="B1221" i="1"/>
  <c r="V1220" i="1"/>
  <c r="U1220" i="1"/>
  <c r="S1220" i="1"/>
  <c r="R1220" i="1"/>
  <c r="P1220" i="1"/>
  <c r="O1220" i="1"/>
  <c r="N1220" i="1"/>
  <c r="M1220" i="1"/>
  <c r="L1220" i="1"/>
  <c r="D1220" i="1"/>
  <c r="C1220" i="1"/>
  <c r="B1220" i="1"/>
  <c r="T1219" i="1"/>
  <c r="V1209" i="1"/>
  <c r="U1209" i="1"/>
  <c r="T1209" i="1"/>
  <c r="T1208" i="1"/>
  <c r="H1927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S1208" i="1"/>
  <c r="R1208" i="1"/>
  <c r="Q1208" i="1"/>
  <c r="G1927" i="1"/>
  <c r="P1208" i="1"/>
  <c r="O1208" i="1"/>
  <c r="N1208" i="1"/>
  <c r="M1208" i="1"/>
  <c r="L1208" i="1"/>
  <c r="K1208" i="1"/>
  <c r="D1208" i="1"/>
  <c r="C1208" i="1"/>
  <c r="B1208" i="1"/>
  <c r="V1207" i="1"/>
  <c r="U1207" i="1"/>
  <c r="T1207" i="1"/>
  <c r="S1207" i="1"/>
  <c r="R1207" i="1"/>
  <c r="Q1207" i="1"/>
  <c r="P1207" i="1"/>
  <c r="O1207" i="1"/>
  <c r="N1207" i="1"/>
  <c r="N1202" i="1"/>
  <c r="F1926" i="1"/>
  <c r="M1207" i="1"/>
  <c r="L1207" i="1"/>
  <c r="K1207" i="1"/>
  <c r="D1207" i="1"/>
  <c r="C1207" i="1"/>
  <c r="B1207" i="1"/>
  <c r="B1202" i="1"/>
  <c r="B192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K1204" i="1"/>
  <c r="E1925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G1925" i="1"/>
  <c r="P1204" i="1"/>
  <c r="O1204" i="1"/>
  <c r="N1204" i="1"/>
  <c r="M1204" i="1"/>
  <c r="L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F1924" i="1"/>
  <c r="M1203" i="1"/>
  <c r="L1203" i="1"/>
  <c r="K1203" i="1"/>
  <c r="D1203" i="1"/>
  <c r="C1203" i="1"/>
  <c r="B1203" i="1"/>
  <c r="B1924" i="1"/>
  <c r="V1202" i="1"/>
  <c r="U1202" i="1"/>
  <c r="T1202" i="1"/>
  <c r="S1202" i="1"/>
  <c r="R1202" i="1"/>
  <c r="Q1202" i="1"/>
  <c r="P1202" i="1"/>
  <c r="O1202" i="1"/>
  <c r="M1202" i="1"/>
  <c r="L1202" i="1"/>
  <c r="K1202" i="1"/>
  <c r="D1202" i="1"/>
  <c r="C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T1190" i="1"/>
  <c r="H1918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Q1190" i="1"/>
  <c r="G1917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N1190" i="1"/>
  <c r="F1916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S1190" i="1"/>
  <c r="R1190" i="1"/>
  <c r="P1190" i="1"/>
  <c r="O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/>
  <c r="U1159" i="1"/>
  <c r="AA53" i="66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/>
  <c r="U1158" i="1"/>
  <c r="AA52" i="66"/>
  <c r="T1158" i="1"/>
  <c r="Z52" i="66"/>
  <c r="I98" i="82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/>
  <c r="U1157" i="1"/>
  <c r="AA51" i="66"/>
  <c r="T1157" i="1"/>
  <c r="Z51" i="66"/>
  <c r="I97" i="82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/>
  <c r="U1156" i="1"/>
  <c r="AA50" i="66"/>
  <c r="T1156" i="1"/>
  <c r="Z50" i="66"/>
  <c r="I96" i="82"/>
  <c r="S1156" i="1"/>
  <c r="R1156" i="1"/>
  <c r="Q1156" i="1"/>
  <c r="P1156" i="1"/>
  <c r="O1156" i="1"/>
  <c r="N1156" i="1"/>
  <c r="M1156" i="1"/>
  <c r="L1156" i="1"/>
  <c r="K1156" i="1"/>
  <c r="K1154" i="1"/>
  <c r="E1895" i="1"/>
  <c r="D1156" i="1"/>
  <c r="C1156" i="1"/>
  <c r="B1156" i="1"/>
  <c r="V1155" i="1"/>
  <c r="AB49" i="66"/>
  <c r="U1155" i="1"/>
  <c r="AA49" i="66"/>
  <c r="T1155" i="1"/>
  <c r="Z49" i="66"/>
  <c r="I95" i="82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/>
  <c r="U1154" i="1"/>
  <c r="AA48" i="66"/>
  <c r="T1154" i="1"/>
  <c r="Z48" i="66"/>
  <c r="I94" i="82"/>
  <c r="S1154" i="1"/>
  <c r="R1154" i="1"/>
  <c r="Q1154" i="1"/>
  <c r="G1895" i="1"/>
  <c r="P1154" i="1"/>
  <c r="O1154" i="1"/>
  <c r="N1154" i="1"/>
  <c r="M1154" i="1"/>
  <c r="L1154" i="1"/>
  <c r="D1154" i="1"/>
  <c r="C1154" i="1"/>
  <c r="B1154" i="1"/>
  <c r="V1153" i="1"/>
  <c r="AB47" i="66"/>
  <c r="U1153" i="1"/>
  <c r="AA47" i="66"/>
  <c r="T1153" i="1"/>
  <c r="Z47" i="66"/>
  <c r="I93" i="82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/>
  <c r="U1152" i="1"/>
  <c r="AA46" i="66"/>
  <c r="T1152" i="1"/>
  <c r="Z46" i="66"/>
  <c r="I92" i="82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/>
  <c r="U1151" i="1"/>
  <c r="AA45" i="66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/>
  <c r="U1150" i="1"/>
  <c r="AA44" i="66"/>
  <c r="T1150" i="1"/>
  <c r="Z44" i="66"/>
  <c r="I90" i="82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/>
  <c r="U1149" i="1"/>
  <c r="AA43" i="66"/>
  <c r="T1149" i="1"/>
  <c r="Z43" i="66"/>
  <c r="I89" i="82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/>
  <c r="U1148" i="1"/>
  <c r="AA42" i="66"/>
  <c r="T1148" i="1"/>
  <c r="Z42" i="66"/>
  <c r="I88" i="82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/>
  <c r="U1147" i="1"/>
  <c r="AA41" i="66"/>
  <c r="T1147" i="1"/>
  <c r="Z41" i="66"/>
  <c r="I87" i="82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/>
  <c r="U1146" i="1"/>
  <c r="AA40" i="66"/>
  <c r="T1146" i="1"/>
  <c r="Z40" i="66"/>
  <c r="I86" i="82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/>
  <c r="U1145" i="1"/>
  <c r="AA39" i="66"/>
  <c r="T1145" i="1"/>
  <c r="Z39" i="66"/>
  <c r="I85" i="82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/>
  <c r="U1144" i="1"/>
  <c r="AA38" i="66"/>
  <c r="T1144" i="1"/>
  <c r="Z38" i="66"/>
  <c r="I84" i="82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/>
  <c r="U1143" i="1"/>
  <c r="AA37" i="66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/>
  <c r="U1142" i="1"/>
  <c r="AA36" i="66"/>
  <c r="T1142" i="1"/>
  <c r="Z36" i="66"/>
  <c r="I82" i="82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/>
  <c r="U1141" i="1"/>
  <c r="AA35" i="66"/>
  <c r="T1141" i="1"/>
  <c r="Z35" i="66"/>
  <c r="I81" i="82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/>
  <c r="U1140" i="1"/>
  <c r="AA34" i="66"/>
  <c r="T1140" i="1"/>
  <c r="Z34" i="66"/>
  <c r="I80" i="82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/>
  <c r="U1129" i="1"/>
  <c r="AA101" i="66"/>
  <c r="T1129" i="1"/>
  <c r="Z101" i="66"/>
  <c r="I76" i="82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/>
  <c r="U1128" i="1"/>
  <c r="AA100" i="66"/>
  <c r="T1128" i="1"/>
  <c r="Z100" i="66"/>
  <c r="I75" i="82"/>
  <c r="S1128" i="1"/>
  <c r="R1128" i="1"/>
  <c r="Q1128" i="1"/>
  <c r="P1128" i="1"/>
  <c r="O1128" i="1"/>
  <c r="N1128" i="1"/>
  <c r="M1128" i="1"/>
  <c r="L1128" i="1"/>
  <c r="K1128" i="1"/>
  <c r="D1128" i="1"/>
  <c r="C1128" i="1"/>
  <c r="B1128" i="1"/>
  <c r="V1127" i="1"/>
  <c r="AB99" i="66"/>
  <c r="U1127" i="1"/>
  <c r="AA99" i="66"/>
  <c r="T1127" i="1"/>
  <c r="Z99" i="66"/>
  <c r="I74" i="82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/>
  <c r="U1126" i="1"/>
  <c r="AA98" i="66"/>
  <c r="T1126" i="1"/>
  <c r="Z98" i="66"/>
  <c r="I73" i="82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/>
  <c r="U1125" i="1"/>
  <c r="AA97" i="66"/>
  <c r="T1125" i="1"/>
  <c r="Z97" i="66"/>
  <c r="I72" i="82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/>
  <c r="U1124" i="1"/>
  <c r="AA96" i="66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/>
  <c r="U1123" i="1"/>
  <c r="AA95" i="66"/>
  <c r="T1123" i="1"/>
  <c r="Z95" i="66"/>
  <c r="I70" i="82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V1122" i="1"/>
  <c r="AB94" i="66"/>
  <c r="U1122" i="1"/>
  <c r="AA94" i="66"/>
  <c r="T1122" i="1"/>
  <c r="Z94" i="66"/>
  <c r="I69" i="82"/>
  <c r="S1122" i="1"/>
  <c r="R1122" i="1"/>
  <c r="Q1122" i="1"/>
  <c r="P1122" i="1"/>
  <c r="O1122" i="1"/>
  <c r="N1122" i="1"/>
  <c r="M1122" i="1"/>
  <c r="L1122" i="1"/>
  <c r="K1122" i="1"/>
  <c r="D1122" i="1"/>
  <c r="C1122" i="1"/>
  <c r="B1122" i="1"/>
  <c r="V1121" i="1"/>
  <c r="AB93" i="66"/>
  <c r="U1121" i="1"/>
  <c r="AA93" i="66"/>
  <c r="T1121" i="1"/>
  <c r="Z93" i="66"/>
  <c r="I68" i="82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/>
  <c r="U1120" i="1"/>
  <c r="AA92" i="66"/>
  <c r="T1120" i="1"/>
  <c r="Z92" i="66"/>
  <c r="I67" i="82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/>
  <c r="U1119" i="1"/>
  <c r="AA91" i="66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/>
  <c r="U1118" i="1"/>
  <c r="AA90" i="66"/>
  <c r="T1118" i="1"/>
  <c r="Z90" i="66"/>
  <c r="I65" i="82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/>
  <c r="U1117" i="1"/>
  <c r="AA89" i="66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/>
  <c r="U1116" i="1"/>
  <c r="AA88" i="66"/>
  <c r="T1116" i="1"/>
  <c r="Z88" i="66"/>
  <c r="I63" i="82"/>
  <c r="S1116" i="1"/>
  <c r="R1116" i="1"/>
  <c r="Q1116" i="1"/>
  <c r="P1116" i="1"/>
  <c r="O1116" i="1"/>
  <c r="N1116" i="1"/>
  <c r="N1110" i="1"/>
  <c r="F1857" i="1"/>
  <c r="M1116" i="1"/>
  <c r="L1116" i="1"/>
  <c r="K1116" i="1"/>
  <c r="D1116" i="1"/>
  <c r="C1116" i="1"/>
  <c r="B1116" i="1"/>
  <c r="B1110" i="1"/>
  <c r="B1857" i="1"/>
  <c r="V1115" i="1"/>
  <c r="AB87" i="66"/>
  <c r="U1115" i="1"/>
  <c r="AA87" i="66"/>
  <c r="T1115" i="1"/>
  <c r="Z87" i="66"/>
  <c r="I62" i="82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V1114" i="1"/>
  <c r="AB86" i="66"/>
  <c r="U1114" i="1"/>
  <c r="AA86" i="66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/>
  <c r="U1113" i="1"/>
  <c r="AA85" i="66"/>
  <c r="T1113" i="1"/>
  <c r="Z85" i="66"/>
  <c r="I60" i="82"/>
  <c r="S1113" i="1"/>
  <c r="R1113" i="1"/>
  <c r="Q1113" i="1"/>
  <c r="P1113" i="1"/>
  <c r="O1113" i="1"/>
  <c r="N1113" i="1"/>
  <c r="M1113" i="1"/>
  <c r="L1113" i="1"/>
  <c r="K1113" i="1"/>
  <c r="D1113" i="1"/>
  <c r="C1113" i="1"/>
  <c r="B1113" i="1"/>
  <c r="V1112" i="1"/>
  <c r="AB84" i="66"/>
  <c r="U1112" i="1"/>
  <c r="AA84" i="66"/>
  <c r="T1112" i="1"/>
  <c r="Z84" i="66"/>
  <c r="I59" i="82"/>
  <c r="S1112" i="1"/>
  <c r="R1112" i="1"/>
  <c r="Q1112" i="1"/>
  <c r="G1853" i="1"/>
  <c r="P1112" i="1"/>
  <c r="O1112" i="1"/>
  <c r="N1112" i="1"/>
  <c r="M1112" i="1"/>
  <c r="L1112" i="1"/>
  <c r="K1112" i="1"/>
  <c r="D1112" i="1"/>
  <c r="C1112" i="1"/>
  <c r="B1112" i="1"/>
  <c r="V1111" i="1"/>
  <c r="AB83" i="66"/>
  <c r="U1111" i="1"/>
  <c r="AA83" i="66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V1110" i="1"/>
  <c r="AB82" i="66"/>
  <c r="U1110" i="1"/>
  <c r="AA82" i="66"/>
  <c r="T1110" i="1"/>
  <c r="Z82" i="66"/>
  <c r="I57" i="82"/>
  <c r="S1110" i="1"/>
  <c r="R1110" i="1"/>
  <c r="Q1110" i="1"/>
  <c r="P1110" i="1"/>
  <c r="O1110" i="1"/>
  <c r="M1110" i="1"/>
  <c r="L1110" i="1"/>
  <c r="K1110" i="1"/>
  <c r="D1110" i="1"/>
  <c r="C1110" i="1"/>
  <c r="T1109" i="1"/>
  <c r="V1099" i="1"/>
  <c r="AB78" i="66"/>
  <c r="U1099" i="1"/>
  <c r="AA78" i="66"/>
  <c r="T1099" i="1"/>
  <c r="Z78" i="66"/>
  <c r="I53" i="82"/>
  <c r="S1099" i="1"/>
  <c r="R1099" i="1"/>
  <c r="Q1099" i="1"/>
  <c r="P1099" i="1"/>
  <c r="O1099" i="1"/>
  <c r="N1099" i="1"/>
  <c r="N1098" i="1"/>
  <c r="F1837" i="1"/>
  <c r="M1099" i="1"/>
  <c r="L1099" i="1"/>
  <c r="K1099" i="1"/>
  <c r="D1099" i="1"/>
  <c r="C1099" i="1"/>
  <c r="B1099" i="1"/>
  <c r="B1098" i="1"/>
  <c r="B1837" i="1"/>
  <c r="V1098" i="1"/>
  <c r="AB77" i="66"/>
  <c r="U1098" i="1"/>
  <c r="AA77" i="66"/>
  <c r="T1098" i="1"/>
  <c r="Z77" i="66"/>
  <c r="I52" i="82"/>
  <c r="S1098" i="1"/>
  <c r="R1098" i="1"/>
  <c r="Q1098" i="1"/>
  <c r="P1098" i="1"/>
  <c r="O1098" i="1"/>
  <c r="M1098" i="1"/>
  <c r="L1098" i="1"/>
  <c r="K1098" i="1"/>
  <c r="E1837" i="1"/>
  <c r="D1098" i="1"/>
  <c r="C1098" i="1"/>
  <c r="V1097" i="1"/>
  <c r="AB76" i="66"/>
  <c r="U1097" i="1"/>
  <c r="AA76" i="66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/>
  <c r="U1096" i="1"/>
  <c r="AA75" i="66"/>
  <c r="T1096" i="1"/>
  <c r="Z75" i="66"/>
  <c r="I50" i="82"/>
  <c r="S1096" i="1"/>
  <c r="R1096" i="1"/>
  <c r="Q1096" i="1"/>
  <c r="Q1094" i="1"/>
  <c r="G1835" i="1"/>
  <c r="P1096" i="1"/>
  <c r="O1096" i="1"/>
  <c r="N1096" i="1"/>
  <c r="M1096" i="1"/>
  <c r="L1096" i="1"/>
  <c r="K1096" i="1"/>
  <c r="D1096" i="1"/>
  <c r="C1096" i="1"/>
  <c r="B1096" i="1"/>
  <c r="V1095" i="1"/>
  <c r="AB74" i="66"/>
  <c r="U1095" i="1"/>
  <c r="AA74" i="66"/>
  <c r="T1095" i="1"/>
  <c r="Z74" i="66"/>
  <c r="I49" i="82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/>
  <c r="U1094" i="1"/>
  <c r="AA73" i="66"/>
  <c r="T1094" i="1"/>
  <c r="Z73" i="66"/>
  <c r="I48" i="82"/>
  <c r="S1094" i="1"/>
  <c r="R1094" i="1"/>
  <c r="P1094" i="1"/>
  <c r="O1094" i="1"/>
  <c r="N1094" i="1"/>
  <c r="M1094" i="1"/>
  <c r="L1094" i="1"/>
  <c r="K1094" i="1"/>
  <c r="E1835" i="1"/>
  <c r="D1094" i="1"/>
  <c r="C1094" i="1"/>
  <c r="B1094" i="1"/>
  <c r="V1093" i="1"/>
  <c r="AB72" i="66"/>
  <c r="U1093" i="1"/>
  <c r="AA72" i="66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/>
  <c r="U1092" i="1"/>
  <c r="AA71" i="66"/>
  <c r="T1092" i="1"/>
  <c r="Z71" i="66"/>
  <c r="I46" i="82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/>
  <c r="U1091" i="1"/>
  <c r="AA70" i="66"/>
  <c r="T1091" i="1"/>
  <c r="Z70" i="66"/>
  <c r="I45" i="82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/>
  <c r="U1090" i="1"/>
  <c r="AA69" i="66"/>
  <c r="T1090" i="1"/>
  <c r="Z69" i="66"/>
  <c r="I44" i="82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/>
  <c r="U1089" i="1"/>
  <c r="AA68" i="66"/>
  <c r="T1089" i="1"/>
  <c r="Z68" i="66"/>
  <c r="I43" i="82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/>
  <c r="U1088" i="1"/>
  <c r="AA67" i="66"/>
  <c r="T1088" i="1"/>
  <c r="Z67" i="66"/>
  <c r="I42" i="82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/>
  <c r="U1087" i="1"/>
  <c r="AA66" i="66"/>
  <c r="T1087" i="1"/>
  <c r="Z66" i="66"/>
  <c r="I41" i="82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/>
  <c r="U1086" i="1"/>
  <c r="AA65" i="66"/>
  <c r="T1086" i="1"/>
  <c r="Z65" i="66"/>
  <c r="I40" i="82"/>
  <c r="T1080" i="1"/>
  <c r="H1827" i="1"/>
  <c r="O299" i="97"/>
  <c r="I298" i="98"/>
  <c r="S1086" i="1"/>
  <c r="R1086" i="1"/>
  <c r="Q1086" i="1"/>
  <c r="P1086" i="1"/>
  <c r="O1086" i="1"/>
  <c r="N1086" i="1"/>
  <c r="M1086" i="1"/>
  <c r="L1086" i="1"/>
  <c r="K1086" i="1"/>
  <c r="D1086" i="1"/>
  <c r="C1086" i="1"/>
  <c r="B1086" i="1"/>
  <c r="V1085" i="1"/>
  <c r="AB64" i="66"/>
  <c r="U1085" i="1"/>
  <c r="AA64" i="66"/>
  <c r="T1085" i="1"/>
  <c r="Z64" i="66"/>
  <c r="I39" i="82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/>
  <c r="U1084" i="1"/>
  <c r="AA63" i="66"/>
  <c r="T1084" i="1"/>
  <c r="Z63" i="66"/>
  <c r="I38" i="82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/>
  <c r="U1083" i="1"/>
  <c r="AA62" i="66"/>
  <c r="T1083" i="1"/>
  <c r="Z62" i="66"/>
  <c r="I37" i="82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/>
  <c r="U1082" i="1"/>
  <c r="AA61" i="66"/>
  <c r="T1082" i="1"/>
  <c r="Z61" i="66"/>
  <c r="I36" i="82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/>
  <c r="U1081" i="1"/>
  <c r="AA60" i="66"/>
  <c r="T1081" i="1"/>
  <c r="Z60" i="66"/>
  <c r="I35" i="82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/>
  <c r="U1080" i="1"/>
  <c r="AA59" i="66"/>
  <c r="Z59" i="66"/>
  <c r="I34" i="82"/>
  <c r="H1831" i="1"/>
  <c r="O303" i="97"/>
  <c r="I302" i="98"/>
  <c r="H1832" i="1"/>
  <c r="O304" i="97"/>
  <c r="I303" i="98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/>
  <c r="I30" i="82"/>
  <c r="S1069" i="1"/>
  <c r="R1069" i="1"/>
  <c r="Q1069" i="1"/>
  <c r="Q1068" i="1"/>
  <c r="G1807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/>
  <c r="T1068" i="1"/>
  <c r="S1068" i="1"/>
  <c r="R1068" i="1"/>
  <c r="P1068" i="1"/>
  <c r="O1068" i="1"/>
  <c r="N1068" i="1"/>
  <c r="M1068" i="1"/>
  <c r="L1068" i="1"/>
  <c r="K1068" i="1"/>
  <c r="E1807" i="1"/>
  <c r="D1068" i="1"/>
  <c r="C1068" i="1"/>
  <c r="B1068" i="1"/>
  <c r="V1067" i="1"/>
  <c r="AB28" i="66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/>
  <c r="I26" i="82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/>
  <c r="M1062" i="1"/>
  <c r="L1062" i="1"/>
  <c r="K1062" i="1"/>
  <c r="D1062" i="1"/>
  <c r="C1062" i="1"/>
  <c r="B1062" i="1"/>
  <c r="V1061" i="1"/>
  <c r="U1061" i="1"/>
  <c r="T1061" i="1"/>
  <c r="Z22" i="66"/>
  <c r="I22" i="82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/>
  <c r="I18" i="82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/>
  <c r="T1052" i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V1419" i="1"/>
  <c r="U1419" i="1"/>
  <c r="T1419" i="1"/>
  <c r="V1050" i="1"/>
  <c r="AB11" i="66"/>
  <c r="U1050" i="1"/>
  <c r="T1050" i="1"/>
  <c r="H1799" i="1"/>
  <c r="O256" i="97"/>
  <c r="I255" i="98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8" i="189"/>
  <c r="B32" i="189"/>
  <c r="A13" i="189"/>
  <c r="A23" i="189"/>
  <c r="A19" i="189"/>
  <c r="A15" i="189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E2133" i="1"/>
  <c r="AL101" i="58"/>
  <c r="H1412" i="1"/>
  <c r="AL106" i="58"/>
  <c r="H1417" i="1"/>
  <c r="D2136" i="1"/>
  <c r="AL89" i="58"/>
  <c r="H1400" i="1"/>
  <c r="D2133" i="1"/>
  <c r="AL101" i="57"/>
  <c r="E1412" i="1"/>
  <c r="AL89" i="57"/>
  <c r="E1400" i="1"/>
  <c r="B2133" i="1"/>
  <c r="J2132" i="1"/>
  <c r="F2132" i="1"/>
  <c r="E2132" i="1"/>
  <c r="AL100" i="58"/>
  <c r="H1411" i="1"/>
  <c r="AL100" i="57"/>
  <c r="E1411" i="1"/>
  <c r="B2132" i="1"/>
  <c r="J2131" i="1"/>
  <c r="G2131" i="1"/>
  <c r="E2131" i="1"/>
  <c r="AL99" i="58"/>
  <c r="H1410" i="1"/>
  <c r="AL99" i="57"/>
  <c r="E1410" i="1"/>
  <c r="J2130" i="1"/>
  <c r="G2130" i="1"/>
  <c r="F2130" i="1"/>
  <c r="AL98" i="58"/>
  <c r="H1409" i="1"/>
  <c r="AL98" i="57"/>
  <c r="E1409" i="1"/>
  <c r="B2130" i="1"/>
  <c r="J2129" i="1"/>
  <c r="I2129" i="1"/>
  <c r="G2129" i="1"/>
  <c r="F2129" i="1"/>
  <c r="E2129" i="1"/>
  <c r="AL97" i="58"/>
  <c r="H1408" i="1"/>
  <c r="AL97" i="57"/>
  <c r="E1408" i="1"/>
  <c r="B2129" i="1"/>
  <c r="J2128" i="1"/>
  <c r="I2128" i="1"/>
  <c r="F2128" i="1"/>
  <c r="E2128" i="1"/>
  <c r="AL96" i="58"/>
  <c r="H1407" i="1"/>
  <c r="AL96" i="57"/>
  <c r="E1407" i="1"/>
  <c r="B2128" i="1"/>
  <c r="J2127" i="1"/>
  <c r="I2127" i="1"/>
  <c r="G2127" i="1"/>
  <c r="E2127" i="1"/>
  <c r="AL95" i="58"/>
  <c r="H1406" i="1"/>
  <c r="AL95" i="57"/>
  <c r="E1406" i="1"/>
  <c r="J2126" i="1"/>
  <c r="I2126" i="1"/>
  <c r="H2126" i="1"/>
  <c r="G2126" i="1"/>
  <c r="F2126" i="1"/>
  <c r="AL94" i="58"/>
  <c r="H1405" i="1"/>
  <c r="AL94" i="57"/>
  <c r="E1405" i="1"/>
  <c r="B2126" i="1"/>
  <c r="J2124" i="1"/>
  <c r="I2124" i="1"/>
  <c r="G2124" i="1"/>
  <c r="F2124" i="1"/>
  <c r="E2124" i="1"/>
  <c r="AL93" i="58"/>
  <c r="H1404" i="1"/>
  <c r="AL93" i="57"/>
  <c r="E1404" i="1"/>
  <c r="B2124" i="1"/>
  <c r="I2122" i="1"/>
  <c r="F2122" i="1"/>
  <c r="E2122" i="1"/>
  <c r="AL92" i="58"/>
  <c r="H1403" i="1"/>
  <c r="AL92" i="57"/>
  <c r="E1403" i="1"/>
  <c r="B2122" i="1"/>
  <c r="J2121" i="1"/>
  <c r="I2121" i="1"/>
  <c r="G2121" i="1"/>
  <c r="E2121" i="1"/>
  <c r="AL91" i="58"/>
  <c r="H1402" i="1"/>
  <c r="AL91" i="57"/>
  <c r="E1402" i="1"/>
  <c r="J2120" i="1"/>
  <c r="I2120" i="1"/>
  <c r="G2120" i="1"/>
  <c r="F2120" i="1"/>
  <c r="AL90" i="58"/>
  <c r="H1401" i="1"/>
  <c r="AL90" i="57"/>
  <c r="E1401" i="1"/>
  <c r="B2120" i="1"/>
  <c r="J2137" i="1"/>
  <c r="H2137" i="1"/>
  <c r="G2137" i="1"/>
  <c r="E2137" i="1"/>
  <c r="AL108" i="58"/>
  <c r="H1419" i="1"/>
  <c r="AL107" i="58"/>
  <c r="H1418" i="1"/>
  <c r="AL108" i="57"/>
  <c r="E1419" i="1"/>
  <c r="AL107" i="57"/>
  <c r="E1418" i="1"/>
  <c r="B2137" i="1"/>
  <c r="J2136" i="1"/>
  <c r="I2136" i="1"/>
  <c r="G2136" i="1"/>
  <c r="F2136" i="1"/>
  <c r="AL106" i="57"/>
  <c r="E1417" i="1"/>
  <c r="C2136" i="1"/>
  <c r="B2136" i="1"/>
  <c r="J2135" i="1"/>
  <c r="I2135" i="1"/>
  <c r="G2135" i="1"/>
  <c r="F2135" i="1"/>
  <c r="E2135" i="1"/>
  <c r="AL105" i="58"/>
  <c r="H1416" i="1"/>
  <c r="AL103" i="58"/>
  <c r="H1414" i="1"/>
  <c r="AL105" i="57"/>
  <c r="E1416" i="1"/>
  <c r="AL103" i="57"/>
  <c r="E1414" i="1"/>
  <c r="C2135" i="1"/>
  <c r="B2135" i="1"/>
  <c r="J2134" i="1"/>
  <c r="I2134" i="1"/>
  <c r="G2134" i="1"/>
  <c r="F2134" i="1"/>
  <c r="AL102" i="58"/>
  <c r="H1413" i="1"/>
  <c r="AL102" i="57"/>
  <c r="E1413" i="1"/>
  <c r="C2134" i="1"/>
  <c r="B2134" i="1"/>
  <c r="F2125" i="1"/>
  <c r="B2125" i="1"/>
  <c r="G2123" i="1"/>
  <c r="E2123" i="1"/>
  <c r="H2103" i="1"/>
  <c r="F2103" i="1"/>
  <c r="E2103" i="1"/>
  <c r="AI101" i="58"/>
  <c r="H1382" i="1"/>
  <c r="AI89" i="58"/>
  <c r="H1370" i="1"/>
  <c r="D2103" i="1"/>
  <c r="AI101" i="57"/>
  <c r="E1382" i="1"/>
  <c r="AI89" i="57"/>
  <c r="E1370" i="1"/>
  <c r="B2103" i="1"/>
  <c r="J2102" i="1"/>
  <c r="H2102" i="1"/>
  <c r="E2102" i="1"/>
  <c r="AI100" i="58"/>
  <c r="H1381" i="1"/>
  <c r="D2102" i="1"/>
  <c r="AI100" i="57"/>
  <c r="E1381" i="1"/>
  <c r="H2101" i="1"/>
  <c r="F2101" i="1"/>
  <c r="AI99" i="58"/>
  <c r="H1380" i="1"/>
  <c r="D2101" i="1"/>
  <c r="AI99" i="57"/>
  <c r="E1380" i="1"/>
  <c r="B2101" i="1"/>
  <c r="F2100" i="1"/>
  <c r="E2100" i="1"/>
  <c r="AI98" i="58"/>
  <c r="H1379" i="1"/>
  <c r="D2100" i="1"/>
  <c r="AI98" i="57"/>
  <c r="E1379" i="1"/>
  <c r="B2100" i="1"/>
  <c r="H2099" i="1"/>
  <c r="F2099" i="1"/>
  <c r="E2099" i="1"/>
  <c r="AI97" i="58"/>
  <c r="H1378" i="1"/>
  <c r="D2099" i="1"/>
  <c r="AI97" i="57"/>
  <c r="E1378" i="1"/>
  <c r="B2099" i="1"/>
  <c r="H2098" i="1"/>
  <c r="E2098" i="1"/>
  <c r="AI96" i="58"/>
  <c r="H1377" i="1"/>
  <c r="D2098" i="1"/>
  <c r="AI96" i="57"/>
  <c r="E1377" i="1"/>
  <c r="H2097" i="1"/>
  <c r="F2097" i="1"/>
  <c r="AI95" i="58"/>
  <c r="H1376" i="1"/>
  <c r="D2097" i="1"/>
  <c r="AI95" i="57"/>
  <c r="E1376" i="1"/>
  <c r="B2097" i="1"/>
  <c r="F2096" i="1"/>
  <c r="E2096" i="1"/>
  <c r="AI94" i="58"/>
  <c r="H1375" i="1"/>
  <c r="D2096" i="1"/>
  <c r="AI94" i="57"/>
  <c r="E1375" i="1"/>
  <c r="B2096" i="1"/>
  <c r="H2094" i="1"/>
  <c r="F2094" i="1"/>
  <c r="E2094" i="1"/>
  <c r="AI93" i="58"/>
  <c r="H1374" i="1"/>
  <c r="D2094" i="1"/>
  <c r="AI93" i="57"/>
  <c r="E1374" i="1"/>
  <c r="B2094" i="1"/>
  <c r="H2092" i="1"/>
  <c r="F2092" i="1"/>
  <c r="AI92" i="58"/>
  <c r="H1373" i="1"/>
  <c r="D2092" i="1"/>
  <c r="D2095" i="1"/>
  <c r="AI92" i="57"/>
  <c r="E1373" i="1"/>
  <c r="H2091" i="1"/>
  <c r="F2091" i="1"/>
  <c r="AI91" i="58"/>
  <c r="H1372" i="1"/>
  <c r="D2091" i="1"/>
  <c r="AI91" i="57"/>
  <c r="E1372" i="1"/>
  <c r="B2091" i="1"/>
  <c r="F2090" i="1"/>
  <c r="E2090" i="1"/>
  <c r="AI90" i="58"/>
  <c r="H1371" i="1"/>
  <c r="D2090" i="1"/>
  <c r="AI90" i="57"/>
  <c r="E1371" i="1"/>
  <c r="B2090" i="1"/>
  <c r="J2107" i="1"/>
  <c r="I2107" i="1"/>
  <c r="H2107" i="1"/>
  <c r="G2107" i="1"/>
  <c r="AI108" i="58"/>
  <c r="H1389" i="1"/>
  <c r="AI107" i="58"/>
  <c r="H1388" i="1"/>
  <c r="D2107" i="1"/>
  <c r="AI108" i="57"/>
  <c r="E1389" i="1"/>
  <c r="AI107" i="57"/>
  <c r="E1388" i="1"/>
  <c r="C2107" i="1"/>
  <c r="J2106" i="1"/>
  <c r="I2106" i="1"/>
  <c r="F2106" i="1"/>
  <c r="E2106" i="1"/>
  <c r="AI106" i="58"/>
  <c r="H1387" i="1"/>
  <c r="D2106" i="1"/>
  <c r="AI106" i="57"/>
  <c r="E1387" i="1"/>
  <c r="B2106" i="1"/>
  <c r="J2105" i="1"/>
  <c r="I2105" i="1"/>
  <c r="H2105" i="1"/>
  <c r="F2105" i="1"/>
  <c r="E2105" i="1"/>
  <c r="AI105" i="58"/>
  <c r="H1386" i="1"/>
  <c r="AI103" i="58"/>
  <c r="H1384" i="1"/>
  <c r="AI105" i="57"/>
  <c r="E1386" i="1"/>
  <c r="AI103" i="57"/>
  <c r="E1384" i="1"/>
  <c r="B2105" i="1"/>
  <c r="J2104" i="1"/>
  <c r="I2104" i="1"/>
  <c r="F2104" i="1"/>
  <c r="E2104" i="1"/>
  <c r="AI102" i="58"/>
  <c r="H1383" i="1"/>
  <c r="AI102" i="57"/>
  <c r="E1383" i="1"/>
  <c r="C2104" i="1"/>
  <c r="B2104" i="1"/>
  <c r="J2095" i="1"/>
  <c r="H2095" i="1"/>
  <c r="F2095" i="1"/>
  <c r="J2093" i="1"/>
  <c r="H2093" i="1"/>
  <c r="G2093" i="1"/>
  <c r="F2093" i="1"/>
  <c r="D2093" i="1"/>
  <c r="J2073" i="1"/>
  <c r="H2073" i="1"/>
  <c r="G2073" i="1"/>
  <c r="E2073" i="1"/>
  <c r="AF101" i="58"/>
  <c r="H1352" i="1"/>
  <c r="AF89" i="58"/>
  <c r="H1340" i="1"/>
  <c r="D2073" i="1"/>
  <c r="AF101" i="57"/>
  <c r="E1352" i="1"/>
  <c r="AF89" i="57"/>
  <c r="E1340" i="1"/>
  <c r="C2073" i="1"/>
  <c r="J2072" i="1"/>
  <c r="I2072" i="1"/>
  <c r="H2072" i="1"/>
  <c r="G2072" i="1"/>
  <c r="AF100" i="58"/>
  <c r="H1351" i="1"/>
  <c r="D2072" i="1"/>
  <c r="AF100" i="57"/>
  <c r="E1351" i="1"/>
  <c r="C2072" i="1"/>
  <c r="B2072" i="1"/>
  <c r="J2071" i="1"/>
  <c r="G2071" i="1"/>
  <c r="E2071" i="1"/>
  <c r="AF99" i="58"/>
  <c r="H1350" i="1"/>
  <c r="D2071" i="1"/>
  <c r="AF99" i="57"/>
  <c r="E1350" i="1"/>
  <c r="C2071" i="1"/>
  <c r="J2070" i="1"/>
  <c r="H2070" i="1"/>
  <c r="E2070" i="1"/>
  <c r="AF98" i="58"/>
  <c r="H1349" i="1"/>
  <c r="AF98" i="57"/>
  <c r="E1349" i="1"/>
  <c r="C2070" i="1"/>
  <c r="J2069" i="1"/>
  <c r="H2069" i="1"/>
  <c r="G2069" i="1"/>
  <c r="E2069" i="1"/>
  <c r="AF97" i="58"/>
  <c r="H1348" i="1"/>
  <c r="D2069" i="1"/>
  <c r="AF97" i="57"/>
  <c r="E1348" i="1"/>
  <c r="C2069" i="1"/>
  <c r="J2068" i="1"/>
  <c r="H2068" i="1"/>
  <c r="G2068" i="1"/>
  <c r="AF96" i="58"/>
  <c r="H1347" i="1"/>
  <c r="D2068" i="1"/>
  <c r="AF96" i="57"/>
  <c r="E1347" i="1"/>
  <c r="C2068" i="1"/>
  <c r="J2067" i="1"/>
  <c r="G2067" i="1"/>
  <c r="E2067" i="1"/>
  <c r="AF95" i="58"/>
  <c r="H1346" i="1"/>
  <c r="AF95" i="57"/>
  <c r="E1346" i="1"/>
  <c r="C2067" i="1"/>
  <c r="J2066" i="1"/>
  <c r="H2066" i="1"/>
  <c r="E2066" i="1"/>
  <c r="AF94" i="58"/>
  <c r="H1345" i="1"/>
  <c r="D2066" i="1"/>
  <c r="AF94" i="57"/>
  <c r="E1345" i="1"/>
  <c r="C2066" i="1"/>
  <c r="J2064" i="1"/>
  <c r="H2064" i="1"/>
  <c r="G2064" i="1"/>
  <c r="E2064" i="1"/>
  <c r="AF93" i="58"/>
  <c r="H1344" i="1"/>
  <c r="D2064" i="1"/>
  <c r="AF93" i="57"/>
  <c r="E1344" i="1"/>
  <c r="C2064" i="1"/>
  <c r="J2062" i="1"/>
  <c r="H2062" i="1"/>
  <c r="G2065" i="1"/>
  <c r="G2062" i="1"/>
  <c r="AF92" i="58"/>
  <c r="H1343" i="1"/>
  <c r="AF92" i="57"/>
  <c r="E1343" i="1"/>
  <c r="J2061" i="1"/>
  <c r="G2061" i="1"/>
  <c r="E2061" i="1"/>
  <c r="AF91" i="58"/>
  <c r="H1342" i="1"/>
  <c r="D2061" i="1"/>
  <c r="AF91" i="57"/>
  <c r="E1342" i="1"/>
  <c r="C2061" i="1"/>
  <c r="J2060" i="1"/>
  <c r="I2060" i="1"/>
  <c r="H2060" i="1"/>
  <c r="E2060" i="1"/>
  <c r="AF90" i="58"/>
  <c r="H1341" i="1"/>
  <c r="D2060" i="1"/>
  <c r="AF90" i="57"/>
  <c r="E1341" i="1"/>
  <c r="C2060" i="1"/>
  <c r="J2077" i="1"/>
  <c r="G2077" i="1"/>
  <c r="F2077" i="1"/>
  <c r="AF108" i="58"/>
  <c r="H1359" i="1"/>
  <c r="AF107" i="58"/>
  <c r="H1358" i="1"/>
  <c r="AF108" i="57"/>
  <c r="E1359" i="1"/>
  <c r="AF107" i="57"/>
  <c r="E1358" i="1"/>
  <c r="C2077" i="1"/>
  <c r="B2077" i="1"/>
  <c r="J2076" i="1"/>
  <c r="I2076" i="1"/>
  <c r="H2076" i="1"/>
  <c r="E2076" i="1"/>
  <c r="AF106" i="58"/>
  <c r="H1357" i="1"/>
  <c r="AF106" i="57"/>
  <c r="E1357" i="1"/>
  <c r="H2075" i="1"/>
  <c r="G2075" i="1"/>
  <c r="E2075" i="1"/>
  <c r="AF105" i="58"/>
  <c r="H1356" i="1"/>
  <c r="AF103" i="58"/>
  <c r="H1354" i="1"/>
  <c r="AF105" i="57"/>
  <c r="E1356" i="1"/>
  <c r="AF103" i="57"/>
  <c r="E1354" i="1"/>
  <c r="C2075" i="1"/>
  <c r="J2074" i="1"/>
  <c r="I2074" i="1"/>
  <c r="H2074" i="1"/>
  <c r="E2074" i="1"/>
  <c r="AF102" i="58"/>
  <c r="H1353" i="1"/>
  <c r="D2074" i="1"/>
  <c r="AF102" i="57"/>
  <c r="E1353" i="1"/>
  <c r="C2074" i="1"/>
  <c r="I2065" i="1"/>
  <c r="H2065" i="1"/>
  <c r="G2063" i="1"/>
  <c r="F2063" i="1"/>
  <c r="B2063" i="1"/>
  <c r="J2043" i="1"/>
  <c r="H2043" i="1"/>
  <c r="G2042" i="1"/>
  <c r="G2043" i="1"/>
  <c r="F2043" i="1"/>
  <c r="AC101" i="58"/>
  <c r="H1322" i="1"/>
  <c r="AC89" i="58"/>
  <c r="H1310" i="1"/>
  <c r="D2043" i="1"/>
  <c r="AC101" i="57"/>
  <c r="E1322" i="1"/>
  <c r="AC89" i="57"/>
  <c r="E1310" i="1"/>
  <c r="C2043" i="1"/>
  <c r="B2043" i="1"/>
  <c r="J2042" i="1"/>
  <c r="F2042" i="1"/>
  <c r="AC100" i="58"/>
  <c r="H1321" i="1"/>
  <c r="AC100" i="57"/>
  <c r="E1321" i="1"/>
  <c r="C2042" i="1"/>
  <c r="B2042" i="1"/>
  <c r="J2041" i="1"/>
  <c r="I2041" i="1"/>
  <c r="H2041" i="1"/>
  <c r="F2041" i="1"/>
  <c r="AC99" i="58"/>
  <c r="H1320" i="1"/>
  <c r="D2041" i="1"/>
  <c r="AC99" i="57"/>
  <c r="E1320" i="1"/>
  <c r="B2041" i="1"/>
  <c r="I2040" i="1"/>
  <c r="H2040" i="1"/>
  <c r="AC98" i="58"/>
  <c r="H1319" i="1"/>
  <c r="AC98" i="57"/>
  <c r="E1319" i="1"/>
  <c r="C2040" i="1"/>
  <c r="J2039" i="1"/>
  <c r="I2039" i="1"/>
  <c r="H2039" i="1"/>
  <c r="G2039" i="1"/>
  <c r="F2039" i="1"/>
  <c r="AC97" i="58"/>
  <c r="H1318" i="1"/>
  <c r="D2039" i="1"/>
  <c r="AC97" i="57"/>
  <c r="E1318" i="1"/>
  <c r="B2039" i="1"/>
  <c r="I2038" i="1"/>
  <c r="G2038" i="1"/>
  <c r="F2038" i="1"/>
  <c r="AC96" i="58"/>
  <c r="H1317" i="1"/>
  <c r="D2038" i="1"/>
  <c r="AC96" i="57"/>
  <c r="E1317" i="1"/>
  <c r="C2038" i="1"/>
  <c r="B2038" i="1"/>
  <c r="I2037" i="1"/>
  <c r="H2037" i="1"/>
  <c r="F2037" i="1"/>
  <c r="AC95" i="58"/>
  <c r="H1316" i="1"/>
  <c r="D2037" i="1"/>
  <c r="AC95" i="57"/>
  <c r="E1316" i="1"/>
  <c r="B2037" i="1"/>
  <c r="I2036" i="1"/>
  <c r="H2036" i="1"/>
  <c r="G2036" i="1"/>
  <c r="AC94" i="58"/>
  <c r="H1315" i="1"/>
  <c r="AC94" i="57"/>
  <c r="E1315" i="1"/>
  <c r="C2036" i="1"/>
  <c r="J2034" i="1"/>
  <c r="H2034" i="1"/>
  <c r="G2034" i="1"/>
  <c r="F2034" i="1"/>
  <c r="AC93" i="58"/>
  <c r="H1314" i="1"/>
  <c r="AC93" i="57"/>
  <c r="E1314" i="1"/>
  <c r="C2034" i="1"/>
  <c r="B2034" i="1"/>
  <c r="J2032" i="1"/>
  <c r="I2035" i="1"/>
  <c r="I2032" i="1"/>
  <c r="G2032" i="1"/>
  <c r="F2032" i="1"/>
  <c r="AC92" i="58"/>
  <c r="H1313" i="1"/>
  <c r="AC92" i="57"/>
  <c r="E1313" i="1"/>
  <c r="C2032" i="1"/>
  <c r="C2035" i="1"/>
  <c r="B2032" i="1"/>
  <c r="J2031" i="1"/>
  <c r="H2031" i="1"/>
  <c r="F2031" i="1"/>
  <c r="AC91" i="58"/>
  <c r="H1312" i="1"/>
  <c r="D2031" i="1"/>
  <c r="AC91" i="57"/>
  <c r="E1312" i="1"/>
  <c r="C2033" i="1"/>
  <c r="B2031" i="1"/>
  <c r="J2030" i="1"/>
  <c r="I2030" i="1"/>
  <c r="H2030" i="1"/>
  <c r="G2030" i="1"/>
  <c r="AC90" i="58"/>
  <c r="H1311" i="1"/>
  <c r="AC90" i="57"/>
  <c r="E1311" i="1"/>
  <c r="C2030" i="1"/>
  <c r="H2047" i="1"/>
  <c r="F2047" i="1"/>
  <c r="E2047" i="1"/>
  <c r="AC108" i="58"/>
  <c r="H1329" i="1"/>
  <c r="AC107" i="58"/>
  <c r="H1328" i="1"/>
  <c r="AC108" i="57"/>
  <c r="E1329" i="1"/>
  <c r="AC107" i="57"/>
  <c r="E1328" i="1"/>
  <c r="C2047" i="1"/>
  <c r="J2046" i="1"/>
  <c r="I2046" i="1"/>
  <c r="H2046" i="1"/>
  <c r="G2046" i="1"/>
  <c r="AC106" i="58"/>
  <c r="H1327" i="1"/>
  <c r="D2046" i="1"/>
  <c r="AC106" i="57"/>
  <c r="E1327" i="1"/>
  <c r="C2046" i="1"/>
  <c r="H2045" i="1"/>
  <c r="F2045" i="1"/>
  <c r="AC105" i="58"/>
  <c r="H1326" i="1"/>
  <c r="AC103" i="58"/>
  <c r="H1324" i="1"/>
  <c r="D2045" i="1"/>
  <c r="AC105" i="57"/>
  <c r="E1326" i="1"/>
  <c r="AC103" i="57"/>
  <c r="E1324" i="1"/>
  <c r="B2045" i="1"/>
  <c r="J2044" i="1"/>
  <c r="I2044" i="1"/>
  <c r="H2044" i="1"/>
  <c r="G2044" i="1"/>
  <c r="AC102" i="58"/>
  <c r="H1323" i="1"/>
  <c r="D2044" i="1"/>
  <c r="AC102" i="57"/>
  <c r="E1323" i="1"/>
  <c r="C2044" i="1"/>
  <c r="G2035" i="1"/>
  <c r="B2035" i="1"/>
  <c r="E2033" i="1"/>
  <c r="B2033" i="1"/>
  <c r="G2013" i="1"/>
  <c r="F2013" i="1"/>
  <c r="E2013" i="1"/>
  <c r="E2012" i="1"/>
  <c r="Z101" i="58"/>
  <c r="H1292" i="1"/>
  <c r="Z89" i="58"/>
  <c r="H1280" i="1"/>
  <c r="Z101" i="57"/>
  <c r="E1292" i="1"/>
  <c r="Z89" i="57"/>
  <c r="E1280" i="1"/>
  <c r="C2013" i="1"/>
  <c r="B2013" i="1"/>
  <c r="J2012" i="1"/>
  <c r="I2012" i="1"/>
  <c r="G2012" i="1"/>
  <c r="F2012" i="1"/>
  <c r="Z100" i="58"/>
  <c r="H1291" i="1"/>
  <c r="Z100" i="57"/>
  <c r="E1291" i="1"/>
  <c r="B2012" i="1"/>
  <c r="G2011" i="1"/>
  <c r="Z99" i="58"/>
  <c r="H1290" i="1"/>
  <c r="Z99" i="57"/>
  <c r="E1290" i="1"/>
  <c r="C2011" i="1"/>
  <c r="J2010" i="1"/>
  <c r="G2010" i="1"/>
  <c r="F2010" i="1"/>
  <c r="Z98" i="58"/>
  <c r="H1289" i="1"/>
  <c r="Z98" i="57"/>
  <c r="E1289" i="1"/>
  <c r="C2010" i="1"/>
  <c r="B2010" i="1"/>
  <c r="J2009" i="1"/>
  <c r="G2009" i="1"/>
  <c r="F2009" i="1"/>
  <c r="Z97" i="58"/>
  <c r="H1288" i="1"/>
  <c r="Z97" i="57"/>
  <c r="E1288" i="1"/>
  <c r="C2009" i="1"/>
  <c r="B2009" i="1"/>
  <c r="F2008" i="1"/>
  <c r="Z96" i="58"/>
  <c r="H1287" i="1"/>
  <c r="D2008" i="1"/>
  <c r="Z96" i="57"/>
  <c r="E1287" i="1"/>
  <c r="B2008" i="1"/>
  <c r="J2007" i="1"/>
  <c r="G2007" i="1"/>
  <c r="Z95" i="58"/>
  <c r="H1286" i="1"/>
  <c r="Z95" i="57"/>
  <c r="E1286" i="1"/>
  <c r="C2007" i="1"/>
  <c r="B2007" i="1"/>
  <c r="J2006" i="1"/>
  <c r="G2006" i="1"/>
  <c r="F2006" i="1"/>
  <c r="Z94" i="58"/>
  <c r="H1285" i="1"/>
  <c r="Z94" i="57"/>
  <c r="E1285" i="1"/>
  <c r="B2006" i="1"/>
  <c r="J2004" i="1"/>
  <c r="G2004" i="1"/>
  <c r="F2004" i="1"/>
  <c r="Z93" i="58"/>
  <c r="H1284" i="1"/>
  <c r="Z93" i="57"/>
  <c r="E1284" i="1"/>
  <c r="C2004" i="1"/>
  <c r="B2004" i="1"/>
  <c r="J2002" i="1"/>
  <c r="I2005" i="1"/>
  <c r="F2005" i="1"/>
  <c r="F2002" i="1"/>
  <c r="Z92" i="58"/>
  <c r="H1283" i="1"/>
  <c r="Z92" i="57"/>
  <c r="E1283" i="1"/>
  <c r="B2002" i="1"/>
  <c r="J2001" i="1"/>
  <c r="H2001" i="1"/>
  <c r="G2001" i="1"/>
  <c r="Z91" i="58"/>
  <c r="H1282" i="1"/>
  <c r="Z91" i="57"/>
  <c r="E1282" i="1"/>
  <c r="C2001" i="1"/>
  <c r="J2000" i="1"/>
  <c r="I2000" i="1"/>
  <c r="G2000" i="1"/>
  <c r="F2000" i="1"/>
  <c r="Z90" i="58"/>
  <c r="H1281" i="1"/>
  <c r="Z90" i="57"/>
  <c r="E1281" i="1"/>
  <c r="C2000" i="1"/>
  <c r="B2000" i="1"/>
  <c r="I2017" i="1"/>
  <c r="H2017" i="1"/>
  <c r="E2017" i="1"/>
  <c r="Z108" i="58"/>
  <c r="H1299" i="1"/>
  <c r="Z107" i="58"/>
  <c r="H1298" i="1"/>
  <c r="D2017" i="1"/>
  <c r="Z108" i="57"/>
  <c r="E1299" i="1"/>
  <c r="Z107" i="57"/>
  <c r="E1298" i="1"/>
  <c r="I2016" i="1"/>
  <c r="G2016" i="1"/>
  <c r="Z106" i="58"/>
  <c r="H1297" i="1"/>
  <c r="Z106" i="57"/>
  <c r="E1297" i="1"/>
  <c r="B2016" i="1"/>
  <c r="I2015" i="1"/>
  <c r="G2015" i="1"/>
  <c r="E2015" i="1"/>
  <c r="Z105" i="58"/>
  <c r="H1296" i="1"/>
  <c r="Z103" i="58"/>
  <c r="H1294" i="1"/>
  <c r="D2015" i="1"/>
  <c r="Z105" i="57"/>
  <c r="E1296" i="1"/>
  <c r="Z103" i="57"/>
  <c r="E1294" i="1"/>
  <c r="I2014" i="1"/>
  <c r="G2014" i="1"/>
  <c r="Z102" i="58"/>
  <c r="H1293" i="1"/>
  <c r="Z102" i="57"/>
  <c r="E1293" i="1"/>
  <c r="C2014" i="1"/>
  <c r="B2014" i="1"/>
  <c r="G2005" i="1"/>
  <c r="E2005" i="1"/>
  <c r="B2005" i="1"/>
  <c r="H2003" i="1"/>
  <c r="E2003" i="1"/>
  <c r="D2003" i="1"/>
  <c r="H1983" i="1"/>
  <c r="F1983" i="1"/>
  <c r="E1983" i="1"/>
  <c r="W101" i="58"/>
  <c r="H1262" i="1"/>
  <c r="W89" i="58"/>
  <c r="H1250" i="1"/>
  <c r="D1983" i="1"/>
  <c r="W101" i="57"/>
  <c r="E1262" i="1"/>
  <c r="W89" i="57"/>
  <c r="E1250" i="1"/>
  <c r="B1983" i="1"/>
  <c r="I1982" i="1"/>
  <c r="H1982" i="1"/>
  <c r="E1982" i="1"/>
  <c r="W100" i="58"/>
  <c r="H1261" i="1"/>
  <c r="D1982" i="1"/>
  <c r="W100" i="57"/>
  <c r="E1261" i="1"/>
  <c r="I1981" i="1"/>
  <c r="H1981" i="1"/>
  <c r="W99" i="58"/>
  <c r="H1260" i="1"/>
  <c r="D1981" i="1"/>
  <c r="W99" i="57"/>
  <c r="E1260" i="1"/>
  <c r="B1981" i="1"/>
  <c r="I1980" i="1"/>
  <c r="E1980" i="1"/>
  <c r="W98" i="58"/>
  <c r="H1259" i="1"/>
  <c r="D1980" i="1"/>
  <c r="W98" i="57"/>
  <c r="E1259" i="1"/>
  <c r="B1980" i="1"/>
  <c r="I1979" i="1"/>
  <c r="H1979" i="1"/>
  <c r="E1979" i="1"/>
  <c r="W97" i="58"/>
  <c r="H1258" i="1"/>
  <c r="D1979" i="1"/>
  <c r="W97" i="57"/>
  <c r="E1258" i="1"/>
  <c r="B1979" i="1"/>
  <c r="I1978" i="1"/>
  <c r="H1978" i="1"/>
  <c r="E1978" i="1"/>
  <c r="W96" i="58"/>
  <c r="H1257" i="1"/>
  <c r="D1978" i="1"/>
  <c r="W96" i="57"/>
  <c r="E1257" i="1"/>
  <c r="I1977" i="1"/>
  <c r="H1977" i="1"/>
  <c r="W95" i="58"/>
  <c r="H1256" i="1"/>
  <c r="D1977" i="1"/>
  <c r="W95" i="57"/>
  <c r="E1256" i="1"/>
  <c r="B1977" i="1"/>
  <c r="I1976" i="1"/>
  <c r="H1976" i="1"/>
  <c r="E1976" i="1"/>
  <c r="W94" i="58"/>
  <c r="H1255" i="1"/>
  <c r="D1976" i="1"/>
  <c r="W94" i="57"/>
  <c r="E1255" i="1"/>
  <c r="B1976" i="1"/>
  <c r="H1974" i="1"/>
  <c r="E1974" i="1"/>
  <c r="W93" i="58"/>
  <c r="H1254" i="1"/>
  <c r="D1974" i="1"/>
  <c r="W93" i="57"/>
  <c r="E1254" i="1"/>
  <c r="W92" i="57"/>
  <c r="E1253" i="1"/>
  <c r="C1975" i="1"/>
  <c r="B1974" i="1"/>
  <c r="H1972" i="1"/>
  <c r="W92" i="58"/>
  <c r="H1253" i="1"/>
  <c r="W91" i="58"/>
  <c r="H1252" i="1"/>
  <c r="D1973" i="1"/>
  <c r="D1972" i="1"/>
  <c r="I1971" i="1"/>
  <c r="H1971" i="1"/>
  <c r="D1971" i="1"/>
  <c r="W91" i="57"/>
  <c r="E1252" i="1"/>
  <c r="B1971" i="1"/>
  <c r="I1970" i="1"/>
  <c r="E1970" i="1"/>
  <c r="W90" i="58"/>
  <c r="H1251" i="1"/>
  <c r="D1970" i="1"/>
  <c r="W90" i="57"/>
  <c r="E1251" i="1"/>
  <c r="B1970" i="1"/>
  <c r="J1987" i="1"/>
  <c r="I1987" i="1"/>
  <c r="H1987" i="1"/>
  <c r="W108" i="58"/>
  <c r="H1269" i="1"/>
  <c r="W107" i="58"/>
  <c r="H1268" i="1"/>
  <c r="D1987" i="1"/>
  <c r="W108" i="57"/>
  <c r="E1269" i="1"/>
  <c r="W107" i="57"/>
  <c r="E1268" i="1"/>
  <c r="J1986" i="1"/>
  <c r="I1986" i="1"/>
  <c r="F1986" i="1"/>
  <c r="E1986" i="1"/>
  <c r="W106" i="58"/>
  <c r="H1267" i="1"/>
  <c r="W106" i="57"/>
  <c r="E1267" i="1"/>
  <c r="B1986" i="1"/>
  <c r="J1985" i="1"/>
  <c r="H1985" i="1"/>
  <c r="F1985" i="1"/>
  <c r="W105" i="58"/>
  <c r="H1266" i="1"/>
  <c r="W103" i="58"/>
  <c r="H1264" i="1"/>
  <c r="D1985" i="1"/>
  <c r="W105" i="57"/>
  <c r="E1266" i="1"/>
  <c r="W103" i="57"/>
  <c r="E1264" i="1"/>
  <c r="B1985" i="1"/>
  <c r="J1984" i="1"/>
  <c r="I1984" i="1"/>
  <c r="F1984" i="1"/>
  <c r="E1984" i="1"/>
  <c r="W102" i="58"/>
  <c r="H1263" i="1"/>
  <c r="W102" i="57"/>
  <c r="E1263" i="1"/>
  <c r="B1984" i="1"/>
  <c r="H1975" i="1"/>
  <c r="F1975" i="1"/>
  <c r="D1975" i="1"/>
  <c r="H1973" i="1"/>
  <c r="G1973" i="1"/>
  <c r="C1973" i="1"/>
  <c r="H1953" i="1"/>
  <c r="G1953" i="1"/>
  <c r="E1953" i="1"/>
  <c r="T101" i="58"/>
  <c r="H1232" i="1"/>
  <c r="T89" i="58"/>
  <c r="H1220" i="1"/>
  <c r="D1953" i="1"/>
  <c r="T101" i="57"/>
  <c r="E1232" i="1"/>
  <c r="T89" i="57"/>
  <c r="E1220" i="1"/>
  <c r="C1953" i="1"/>
  <c r="H1952" i="1"/>
  <c r="G1952" i="1"/>
  <c r="T100" i="58"/>
  <c r="H1231" i="1"/>
  <c r="D1952" i="1"/>
  <c r="T100" i="57"/>
  <c r="E1231" i="1"/>
  <c r="C1952" i="1"/>
  <c r="I1951" i="1"/>
  <c r="G1951" i="1"/>
  <c r="E1951" i="1"/>
  <c r="T99" i="58"/>
  <c r="H1230" i="1"/>
  <c r="T99" i="57"/>
  <c r="E1230" i="1"/>
  <c r="C1951" i="1"/>
  <c r="H1950" i="1"/>
  <c r="E1950" i="1"/>
  <c r="T98" i="58"/>
  <c r="H1229" i="1"/>
  <c r="D1950" i="1"/>
  <c r="T98" i="57"/>
  <c r="E1229" i="1"/>
  <c r="I1949" i="1"/>
  <c r="H1949" i="1"/>
  <c r="G1949" i="1"/>
  <c r="E1949" i="1"/>
  <c r="T97" i="58"/>
  <c r="H1228" i="1"/>
  <c r="D1949" i="1"/>
  <c r="T97" i="57"/>
  <c r="E1228" i="1"/>
  <c r="C1949" i="1"/>
  <c r="I1948" i="1"/>
  <c r="H1948" i="1"/>
  <c r="G1948" i="1"/>
  <c r="T96" i="58"/>
  <c r="H1227" i="1"/>
  <c r="D1948" i="1"/>
  <c r="T96" i="57"/>
  <c r="E1227" i="1"/>
  <c r="C1948" i="1"/>
  <c r="I1947" i="1"/>
  <c r="G1947" i="1"/>
  <c r="E1947" i="1"/>
  <c r="T95" i="58"/>
  <c r="H1226" i="1"/>
  <c r="D1947" i="1"/>
  <c r="T95" i="57"/>
  <c r="E1226" i="1"/>
  <c r="C1947" i="1"/>
  <c r="I1946" i="1"/>
  <c r="H1946" i="1"/>
  <c r="E1946" i="1"/>
  <c r="T94" i="58"/>
  <c r="H1225" i="1"/>
  <c r="D1946" i="1"/>
  <c r="T94" i="57"/>
  <c r="E1225" i="1"/>
  <c r="C1946" i="1"/>
  <c r="J1944" i="1"/>
  <c r="I1944" i="1"/>
  <c r="H1944" i="1"/>
  <c r="G1944" i="1"/>
  <c r="E1944" i="1"/>
  <c r="T93" i="58"/>
  <c r="H1224" i="1"/>
  <c r="D1944" i="1"/>
  <c r="T93" i="57"/>
  <c r="E1224" i="1"/>
  <c r="C1944" i="1"/>
  <c r="I1942" i="1"/>
  <c r="H1942" i="1"/>
  <c r="G1942" i="1"/>
  <c r="T92" i="58"/>
  <c r="H1223" i="1"/>
  <c r="D1942" i="1"/>
  <c r="T92" i="57"/>
  <c r="E1223" i="1"/>
  <c r="T91" i="57"/>
  <c r="E1222" i="1"/>
  <c r="C1943" i="1"/>
  <c r="J1941" i="1"/>
  <c r="I1941" i="1"/>
  <c r="G1941" i="1"/>
  <c r="E1941" i="1"/>
  <c r="T91" i="58"/>
  <c r="H1222" i="1"/>
  <c r="C1941" i="1"/>
  <c r="I1940" i="1"/>
  <c r="H1940" i="1"/>
  <c r="F1940" i="1"/>
  <c r="E1940" i="1"/>
  <c r="T90" i="58"/>
  <c r="H1221" i="1"/>
  <c r="D1940" i="1"/>
  <c r="T90" i="57"/>
  <c r="E1221" i="1"/>
  <c r="C1940" i="1"/>
  <c r="G1957" i="1"/>
  <c r="F1957" i="1"/>
  <c r="T108" i="58"/>
  <c r="H1239" i="1"/>
  <c r="T107" i="58"/>
  <c r="H1238" i="1"/>
  <c r="D1957" i="1"/>
  <c r="T108" i="57"/>
  <c r="E1239" i="1"/>
  <c r="T107" i="57"/>
  <c r="E1238" i="1"/>
  <c r="C1957" i="1"/>
  <c r="B1957" i="1"/>
  <c r="J1956" i="1"/>
  <c r="I1956" i="1"/>
  <c r="H1956" i="1"/>
  <c r="E1956" i="1"/>
  <c r="T106" i="58"/>
  <c r="H1237" i="1"/>
  <c r="D1956" i="1"/>
  <c r="T106" i="57"/>
  <c r="E1237" i="1"/>
  <c r="C1956" i="1"/>
  <c r="J1955" i="1"/>
  <c r="I1955" i="1"/>
  <c r="G1955" i="1"/>
  <c r="E1955" i="1"/>
  <c r="T105" i="58"/>
  <c r="H1236" i="1"/>
  <c r="T103" i="58"/>
  <c r="H1234" i="1"/>
  <c r="D1955" i="1"/>
  <c r="T105" i="57"/>
  <c r="E1236" i="1"/>
  <c r="T103" i="57"/>
  <c r="E1234" i="1"/>
  <c r="C1955" i="1"/>
  <c r="J1954" i="1"/>
  <c r="I1954" i="1"/>
  <c r="H1954" i="1"/>
  <c r="E1954" i="1"/>
  <c r="T102" i="58"/>
  <c r="H1233" i="1"/>
  <c r="D1954" i="1"/>
  <c r="T102" i="57"/>
  <c r="E1233" i="1"/>
  <c r="C1954" i="1"/>
  <c r="H1945" i="1"/>
  <c r="D1945" i="1"/>
  <c r="G1943" i="1"/>
  <c r="F1943" i="1"/>
  <c r="B1943" i="1"/>
  <c r="H1923" i="1"/>
  <c r="G1923" i="1"/>
  <c r="F1923" i="1"/>
  <c r="Q101" i="58"/>
  <c r="H1202" i="1"/>
  <c r="Q89" i="58"/>
  <c r="H1190" i="1"/>
  <c r="D1923" i="1"/>
  <c r="Q101" i="57"/>
  <c r="E1202" i="1"/>
  <c r="Q89" i="57"/>
  <c r="E1190" i="1"/>
  <c r="B1923" i="1"/>
  <c r="J1922" i="1"/>
  <c r="I1922" i="1"/>
  <c r="H1922" i="1"/>
  <c r="G1922" i="1"/>
  <c r="F1922" i="1"/>
  <c r="Q100" i="58"/>
  <c r="H1201" i="1"/>
  <c r="D1922" i="1"/>
  <c r="Q100" i="57"/>
  <c r="E1201" i="1"/>
  <c r="B1922" i="1"/>
  <c r="J1921" i="1"/>
  <c r="H1921" i="1"/>
  <c r="F1921" i="1"/>
  <c r="Q99" i="58"/>
  <c r="H1200" i="1"/>
  <c r="D1921" i="1"/>
  <c r="Q99" i="57"/>
  <c r="E1200" i="1"/>
  <c r="B1921" i="1"/>
  <c r="J1920" i="1"/>
  <c r="I1920" i="1"/>
  <c r="H1920" i="1"/>
  <c r="G1920" i="1"/>
  <c r="Q98" i="58"/>
  <c r="H1199" i="1"/>
  <c r="D1920" i="1"/>
  <c r="Q98" i="57"/>
  <c r="E1199" i="1"/>
  <c r="I1919" i="1"/>
  <c r="H1919" i="1"/>
  <c r="G1919" i="1"/>
  <c r="F1919" i="1"/>
  <c r="Q97" i="58"/>
  <c r="H1198" i="1"/>
  <c r="D1919" i="1"/>
  <c r="Q97" i="57"/>
  <c r="E1198" i="1"/>
  <c r="B1919" i="1"/>
  <c r="J1918" i="1"/>
  <c r="I1918" i="1"/>
  <c r="G1918" i="1"/>
  <c r="F1918" i="1"/>
  <c r="Q96" i="58"/>
  <c r="H1197" i="1"/>
  <c r="D1918" i="1"/>
  <c r="Q96" i="57"/>
  <c r="E1197" i="1"/>
  <c r="B1918" i="1"/>
  <c r="J1917" i="1"/>
  <c r="I1917" i="1"/>
  <c r="H1917" i="1"/>
  <c r="F1917" i="1"/>
  <c r="Q95" i="58"/>
  <c r="H1196" i="1"/>
  <c r="D1917" i="1"/>
  <c r="Q95" i="57"/>
  <c r="E1196" i="1"/>
  <c r="B1917" i="1"/>
  <c r="I1916" i="1"/>
  <c r="H1916" i="1"/>
  <c r="G1916" i="1"/>
  <c r="Q94" i="58"/>
  <c r="H1195" i="1"/>
  <c r="D1916" i="1"/>
  <c r="Q94" i="57"/>
  <c r="E1195" i="1"/>
  <c r="I1914" i="1"/>
  <c r="H1914" i="1"/>
  <c r="G1914" i="1"/>
  <c r="F1914" i="1"/>
  <c r="Q93" i="58"/>
  <c r="H1194" i="1"/>
  <c r="D1914" i="1"/>
  <c r="Q93" i="57"/>
  <c r="E1194" i="1"/>
  <c r="Q92" i="57"/>
  <c r="E1193" i="1"/>
  <c r="C1915" i="1"/>
  <c r="B1914" i="1"/>
  <c r="I1912" i="1"/>
  <c r="G1912" i="1"/>
  <c r="F1913" i="1"/>
  <c r="F1912" i="1"/>
  <c r="Q92" i="58"/>
  <c r="H1193" i="1"/>
  <c r="B1912" i="1"/>
  <c r="I1911" i="1"/>
  <c r="H1911" i="1"/>
  <c r="F1911" i="1"/>
  <c r="Q91" i="58"/>
  <c r="H1192" i="1"/>
  <c r="D1911" i="1"/>
  <c r="Q91" i="57"/>
  <c r="E1192" i="1"/>
  <c r="C1913" i="1"/>
  <c r="B1911" i="1"/>
  <c r="J1910" i="1"/>
  <c r="I1910" i="1"/>
  <c r="H1910" i="1"/>
  <c r="G1910" i="1"/>
  <c r="Q90" i="58"/>
  <c r="H1191" i="1"/>
  <c r="D1910" i="1"/>
  <c r="Q90" i="57"/>
  <c r="E1191" i="1"/>
  <c r="I1927" i="1"/>
  <c r="F1927" i="1"/>
  <c r="E1927" i="1"/>
  <c r="Q108" i="58"/>
  <c r="H1209" i="1"/>
  <c r="Q107" i="58"/>
  <c r="H1208" i="1"/>
  <c r="D1927" i="1"/>
  <c r="Q108" i="57"/>
  <c r="E1209" i="1"/>
  <c r="Q107" i="57"/>
  <c r="E1208" i="1"/>
  <c r="B1927" i="1"/>
  <c r="J1926" i="1"/>
  <c r="I1926" i="1"/>
  <c r="H1926" i="1"/>
  <c r="G1926" i="1"/>
  <c r="Q106" i="58"/>
  <c r="H1207" i="1"/>
  <c r="D1926" i="1"/>
  <c r="Q106" i="57"/>
  <c r="E1207" i="1"/>
  <c r="C1926" i="1"/>
  <c r="I1925" i="1"/>
  <c r="H1925" i="1"/>
  <c r="F1925" i="1"/>
  <c r="Q105" i="58"/>
  <c r="H1206" i="1"/>
  <c r="Q103" i="58"/>
  <c r="H1204" i="1"/>
  <c r="D1925" i="1"/>
  <c r="Q105" i="57"/>
  <c r="E1206" i="1"/>
  <c r="Q103" i="57"/>
  <c r="E1204" i="1"/>
  <c r="C1925" i="1"/>
  <c r="B1925" i="1"/>
  <c r="J1924" i="1"/>
  <c r="I1924" i="1"/>
  <c r="H1924" i="1"/>
  <c r="G1924" i="1"/>
  <c r="Q102" i="58"/>
  <c r="H1203" i="1"/>
  <c r="D1924" i="1"/>
  <c r="Q102" i="57"/>
  <c r="E1203" i="1"/>
  <c r="C1924" i="1"/>
  <c r="G1915" i="1"/>
  <c r="F1915" i="1"/>
  <c r="B1915" i="1"/>
  <c r="E1913" i="1"/>
  <c r="I1893" i="1"/>
  <c r="H1893" i="1"/>
  <c r="O284" i="97"/>
  <c r="I283" i="98"/>
  <c r="Z74" i="58"/>
  <c r="H1152" i="1"/>
  <c r="Z62" i="58"/>
  <c r="H1140" i="1"/>
  <c r="Z74" i="57"/>
  <c r="E1152" i="1"/>
  <c r="Z62" i="57"/>
  <c r="E1140" i="1"/>
  <c r="B1893" i="1"/>
  <c r="I1892" i="1"/>
  <c r="E1892" i="1"/>
  <c r="Z73" i="58"/>
  <c r="H1151" i="1"/>
  <c r="D1892" i="1"/>
  <c r="Z73" i="57"/>
  <c r="E1151" i="1"/>
  <c r="B1892" i="1"/>
  <c r="I1891" i="1"/>
  <c r="E1891" i="1"/>
  <c r="Z72" i="58"/>
  <c r="H1150" i="1"/>
  <c r="D1891" i="1"/>
  <c r="Z72" i="57"/>
  <c r="E1150" i="1"/>
  <c r="B1891" i="1"/>
  <c r="I1890" i="1"/>
  <c r="E1890" i="1"/>
  <c r="Z71" i="58"/>
  <c r="H1149" i="1"/>
  <c r="D1890" i="1"/>
  <c r="Z71" i="57"/>
  <c r="E1149" i="1"/>
  <c r="B1890" i="1"/>
  <c r="I1889" i="1"/>
  <c r="Z70" i="58"/>
  <c r="H1148" i="1"/>
  <c r="D1889" i="1"/>
  <c r="Z70" i="57"/>
  <c r="E1148" i="1"/>
  <c r="B1889" i="1"/>
  <c r="I1888" i="1"/>
  <c r="E1888" i="1"/>
  <c r="Z69" i="58"/>
  <c r="H1147" i="1"/>
  <c r="D1888" i="1"/>
  <c r="Z69" i="57"/>
  <c r="E1147" i="1"/>
  <c r="B1888" i="1"/>
  <c r="I1887" i="1"/>
  <c r="E1887" i="1"/>
  <c r="Z68" i="58"/>
  <c r="H1146" i="1"/>
  <c r="D1887" i="1"/>
  <c r="Z68" i="57"/>
  <c r="E1146" i="1"/>
  <c r="B1887" i="1"/>
  <c r="I1886" i="1"/>
  <c r="E1886" i="1"/>
  <c r="Z67" i="58"/>
  <c r="H1145" i="1"/>
  <c r="D1886" i="1"/>
  <c r="Z67" i="57"/>
  <c r="E1145" i="1"/>
  <c r="I1884" i="1"/>
  <c r="Z66" i="58"/>
  <c r="H1144" i="1"/>
  <c r="D1884" i="1"/>
  <c r="Z66" i="57"/>
  <c r="E1144" i="1"/>
  <c r="B1884" i="1"/>
  <c r="Z65" i="58"/>
  <c r="H1143" i="1"/>
  <c r="Z65" i="57"/>
  <c r="E1143" i="1"/>
  <c r="I1881" i="1"/>
  <c r="E1881" i="1"/>
  <c r="Z64" i="58"/>
  <c r="H1142" i="1"/>
  <c r="D1881" i="1"/>
  <c r="Z64" i="57"/>
  <c r="E1142" i="1"/>
  <c r="B1881" i="1"/>
  <c r="I1880" i="1"/>
  <c r="E1880" i="1"/>
  <c r="Z63" i="58"/>
  <c r="H1141" i="1"/>
  <c r="D1880" i="1"/>
  <c r="Z63" i="57"/>
  <c r="E1141" i="1"/>
  <c r="B1880" i="1"/>
  <c r="J1897" i="1"/>
  <c r="F1897" i="1"/>
  <c r="E1897" i="1"/>
  <c r="Z81" i="58"/>
  <c r="H1159" i="1"/>
  <c r="Z80" i="58"/>
  <c r="H1158" i="1"/>
  <c r="Z81" i="57"/>
  <c r="E1159" i="1"/>
  <c r="Z80" i="57"/>
  <c r="E1158" i="1"/>
  <c r="B1897" i="1"/>
  <c r="J1896" i="1"/>
  <c r="I1896" i="1"/>
  <c r="G1896" i="1"/>
  <c r="Z79" i="58"/>
  <c r="H1157" i="1"/>
  <c r="Z79" i="57"/>
  <c r="E1157" i="1"/>
  <c r="C1896" i="1"/>
  <c r="F1895" i="1"/>
  <c r="Z78" i="58"/>
  <c r="H1156" i="1"/>
  <c r="Z76" i="58"/>
  <c r="H1154" i="1"/>
  <c r="D1895" i="1"/>
  <c r="Z78" i="57"/>
  <c r="E1156" i="1"/>
  <c r="Z76" i="57"/>
  <c r="E1154" i="1"/>
  <c r="C1895" i="1"/>
  <c r="B1895" i="1"/>
  <c r="J1894" i="1"/>
  <c r="I1894" i="1"/>
  <c r="G1894" i="1"/>
  <c r="F1894" i="1"/>
  <c r="Z75" i="58"/>
  <c r="H1153" i="1"/>
  <c r="Z75" i="57"/>
  <c r="E1153" i="1"/>
  <c r="C1894" i="1"/>
  <c r="G1885" i="1"/>
  <c r="F1885" i="1"/>
  <c r="B1885" i="1"/>
  <c r="J1883" i="1"/>
  <c r="G1883" i="1"/>
  <c r="F1883" i="1"/>
  <c r="J1863" i="1"/>
  <c r="H1863" i="1"/>
  <c r="F1863" i="1"/>
  <c r="E1863" i="1"/>
  <c r="W74" i="58"/>
  <c r="H1122" i="1"/>
  <c r="W62" i="58"/>
  <c r="H1110" i="1"/>
  <c r="W74" i="57"/>
  <c r="E1122" i="1"/>
  <c r="W62" i="57"/>
  <c r="E1110" i="1"/>
  <c r="W66" i="57"/>
  <c r="E1114" i="1"/>
  <c r="C1854" i="1"/>
  <c r="B1863" i="1"/>
  <c r="J1862" i="1"/>
  <c r="H1862" i="1"/>
  <c r="E1862" i="1"/>
  <c r="W73" i="58"/>
  <c r="H1121" i="1"/>
  <c r="W73" i="57"/>
  <c r="E1121" i="1"/>
  <c r="J1861" i="1"/>
  <c r="H1861" i="1"/>
  <c r="G1861" i="1"/>
  <c r="F1861" i="1"/>
  <c r="W72" i="58"/>
  <c r="H1120" i="1"/>
  <c r="D1861" i="1"/>
  <c r="W72" i="57"/>
  <c r="E1120" i="1"/>
  <c r="B1861" i="1"/>
  <c r="I1860" i="1"/>
  <c r="F1860" i="1"/>
  <c r="E1860" i="1"/>
  <c r="W71" i="58"/>
  <c r="H1119" i="1"/>
  <c r="W71" i="57"/>
  <c r="E1119" i="1"/>
  <c r="J1859" i="1"/>
  <c r="I1859" i="1"/>
  <c r="H1859" i="1"/>
  <c r="G1859" i="1"/>
  <c r="F1859" i="1"/>
  <c r="E1859" i="1"/>
  <c r="W70" i="58"/>
  <c r="H1118" i="1"/>
  <c r="W70" i="57"/>
  <c r="E1118" i="1"/>
  <c r="B1859" i="1"/>
  <c r="I1858" i="1"/>
  <c r="F1858" i="1"/>
  <c r="E1858" i="1"/>
  <c r="W69" i="58"/>
  <c r="H1117" i="1"/>
  <c r="D1858" i="1"/>
  <c r="W69" i="57"/>
  <c r="E1117" i="1"/>
  <c r="I1857" i="1"/>
  <c r="H1857" i="1"/>
  <c r="E1857" i="1"/>
  <c r="W68" i="58"/>
  <c r="H1116" i="1"/>
  <c r="D1857" i="1"/>
  <c r="W68" i="57"/>
  <c r="E1116" i="1"/>
  <c r="J1856" i="1"/>
  <c r="I1856" i="1"/>
  <c r="G1856" i="1"/>
  <c r="F1856" i="1"/>
  <c r="W67" i="58"/>
  <c r="H1115" i="1"/>
  <c r="D1856" i="1"/>
  <c r="W67" i="57"/>
  <c r="E1115" i="1"/>
  <c r="B1856" i="1"/>
  <c r="I1854" i="1"/>
  <c r="F1854" i="1"/>
  <c r="E1854" i="1"/>
  <c r="W66" i="58"/>
  <c r="H1114" i="1"/>
  <c r="D1854" i="1"/>
  <c r="B1854" i="1"/>
  <c r="J1852" i="1"/>
  <c r="I1852" i="1"/>
  <c r="H1852" i="1"/>
  <c r="F1852" i="1"/>
  <c r="E1852" i="1"/>
  <c r="W65" i="58"/>
  <c r="H1113" i="1"/>
  <c r="W65" i="57"/>
  <c r="E1113" i="1"/>
  <c r="B1852" i="1"/>
  <c r="H1851" i="1"/>
  <c r="O316" i="97"/>
  <c r="I313" i="98"/>
  <c r="F1851" i="1"/>
  <c r="E1851" i="1"/>
  <c r="W64" i="58"/>
  <c r="H1112" i="1"/>
  <c r="D1851" i="1"/>
  <c r="W64" i="57"/>
  <c r="E1112" i="1"/>
  <c r="B1851" i="1"/>
  <c r="J1850" i="1"/>
  <c r="F1850" i="1"/>
  <c r="E1850" i="1"/>
  <c r="W63" i="58"/>
  <c r="H1111" i="1"/>
  <c r="D1850" i="1"/>
  <c r="W63" i="57"/>
  <c r="E1111" i="1"/>
  <c r="B1850" i="1"/>
  <c r="G1867" i="1"/>
  <c r="F1867" i="1"/>
  <c r="W81" i="58"/>
  <c r="H1129" i="1"/>
  <c r="W80" i="58"/>
  <c r="H1128" i="1"/>
  <c r="D1867" i="1"/>
  <c r="W81" i="57"/>
  <c r="E1129" i="1"/>
  <c r="W80" i="57"/>
  <c r="E1128" i="1"/>
  <c r="B1867" i="1"/>
  <c r="J1866" i="1"/>
  <c r="I1866" i="1"/>
  <c r="F1866" i="1"/>
  <c r="E1866" i="1"/>
  <c r="W79" i="58"/>
  <c r="H1127" i="1"/>
  <c r="D1866" i="1"/>
  <c r="W79" i="57"/>
  <c r="E1127" i="1"/>
  <c r="C1866" i="1"/>
  <c r="B1866" i="1"/>
  <c r="I1865" i="1"/>
  <c r="G1865" i="1"/>
  <c r="E1865" i="1"/>
  <c r="W78" i="58"/>
  <c r="H1126" i="1"/>
  <c r="W76" i="58"/>
  <c r="H1124" i="1"/>
  <c r="W78" i="57"/>
  <c r="E1126" i="1"/>
  <c r="W76" i="57"/>
  <c r="E1124" i="1"/>
  <c r="J1864" i="1"/>
  <c r="I1864" i="1"/>
  <c r="F1864" i="1"/>
  <c r="E1864" i="1"/>
  <c r="W75" i="58"/>
  <c r="H1123" i="1"/>
  <c r="D1864" i="1"/>
  <c r="W75" i="57"/>
  <c r="E1123" i="1"/>
  <c r="B1864" i="1"/>
  <c r="I1855" i="1"/>
  <c r="G1855" i="1"/>
  <c r="F1855" i="1"/>
  <c r="B1855" i="1"/>
  <c r="H1853" i="1"/>
  <c r="O318" i="97"/>
  <c r="I315" i="98"/>
  <c r="F1853" i="1"/>
  <c r="E1853" i="1"/>
  <c r="J1833" i="1"/>
  <c r="H1833" i="1"/>
  <c r="O305" i="97"/>
  <c r="I304" i="98"/>
  <c r="F1833" i="1"/>
  <c r="E1833" i="1"/>
  <c r="T74" i="58"/>
  <c r="H1092" i="1"/>
  <c r="T62" i="58"/>
  <c r="H1080" i="1"/>
  <c r="T74" i="57"/>
  <c r="E1092" i="1"/>
  <c r="T62" i="57"/>
  <c r="E1080" i="1"/>
  <c r="B1833" i="1"/>
  <c r="E1832" i="1"/>
  <c r="T73" i="58"/>
  <c r="H1091" i="1"/>
  <c r="D1832" i="1"/>
  <c r="T73" i="57"/>
  <c r="E1091" i="1"/>
  <c r="I1831" i="1"/>
  <c r="T72" i="58"/>
  <c r="H1090" i="1"/>
  <c r="D1831" i="1"/>
  <c r="T72" i="57"/>
  <c r="E1090" i="1"/>
  <c r="B1831" i="1"/>
  <c r="I1830" i="1"/>
  <c r="E1830" i="1"/>
  <c r="T71" i="58"/>
  <c r="H1089" i="1"/>
  <c r="D1830" i="1"/>
  <c r="T71" i="57"/>
  <c r="E1089" i="1"/>
  <c r="B1830" i="1"/>
  <c r="I1829" i="1"/>
  <c r="H1829" i="1"/>
  <c r="O301" i="97"/>
  <c r="I300" i="98"/>
  <c r="E1829" i="1"/>
  <c r="T70" i="58"/>
  <c r="H1088" i="1"/>
  <c r="T70" i="57"/>
  <c r="E1088" i="1"/>
  <c r="C1829" i="1"/>
  <c r="B1829" i="1"/>
  <c r="I1828" i="1"/>
  <c r="G1828" i="1"/>
  <c r="E1828" i="1"/>
  <c r="T69" i="58"/>
  <c r="H1087" i="1"/>
  <c r="D1828" i="1"/>
  <c r="T69" i="57"/>
  <c r="E1087" i="1"/>
  <c r="I1827" i="1"/>
  <c r="G1827" i="1"/>
  <c r="E1827" i="1"/>
  <c r="T68" i="58"/>
  <c r="H1086" i="1"/>
  <c r="T68" i="57"/>
  <c r="E1086" i="1"/>
  <c r="I1826" i="1"/>
  <c r="G1826" i="1"/>
  <c r="T67" i="58"/>
  <c r="H1085" i="1"/>
  <c r="T67" i="57"/>
  <c r="E1085" i="1"/>
  <c r="B1826" i="1"/>
  <c r="I1824" i="1"/>
  <c r="H1824" i="1"/>
  <c r="O296" i="97"/>
  <c r="I295" i="98"/>
  <c r="E1824" i="1"/>
  <c r="T66" i="58"/>
  <c r="H1084" i="1"/>
  <c r="D1824" i="1"/>
  <c r="T66" i="57"/>
  <c r="E1084" i="1"/>
  <c r="C1824" i="1"/>
  <c r="B1824" i="1"/>
  <c r="H1822" i="1"/>
  <c r="O294" i="97"/>
  <c r="I293" i="98"/>
  <c r="T65" i="58"/>
  <c r="H1083" i="1"/>
  <c r="T65" i="57"/>
  <c r="E1083" i="1"/>
  <c r="I1821" i="1"/>
  <c r="E1821" i="1"/>
  <c r="T64" i="58"/>
  <c r="H1082" i="1"/>
  <c r="D1821" i="1"/>
  <c r="T64" i="57"/>
  <c r="E1082" i="1"/>
  <c r="B1821" i="1"/>
  <c r="J1820" i="1"/>
  <c r="I1820" i="1"/>
  <c r="E1820" i="1"/>
  <c r="T63" i="58"/>
  <c r="H1081" i="1"/>
  <c r="T63" i="57"/>
  <c r="E1081" i="1"/>
  <c r="C1820" i="1"/>
  <c r="J1837" i="1"/>
  <c r="G1837" i="1"/>
  <c r="T81" i="58"/>
  <c r="H1099" i="1"/>
  <c r="T80" i="58"/>
  <c r="H1098" i="1"/>
  <c r="T81" i="57"/>
  <c r="E1099" i="1"/>
  <c r="T80" i="57"/>
  <c r="E1098" i="1"/>
  <c r="F1836" i="1"/>
  <c r="E1836" i="1"/>
  <c r="T79" i="58"/>
  <c r="H1097" i="1"/>
  <c r="D1836" i="1"/>
  <c r="T79" i="57"/>
  <c r="E1097" i="1"/>
  <c r="B1836" i="1"/>
  <c r="J1835" i="1"/>
  <c r="I1835" i="1"/>
  <c r="F1835" i="1"/>
  <c r="T78" i="58"/>
  <c r="H1096" i="1"/>
  <c r="T76" i="58"/>
  <c r="H1094" i="1"/>
  <c r="T78" i="57"/>
  <c r="E1096" i="1"/>
  <c r="T76" i="57"/>
  <c r="E1094" i="1"/>
  <c r="B1835" i="1"/>
  <c r="J1834" i="1"/>
  <c r="F1834" i="1"/>
  <c r="E1834" i="1"/>
  <c r="T75" i="58"/>
  <c r="H1093" i="1"/>
  <c r="T75" i="57"/>
  <c r="E1093" i="1"/>
  <c r="B1834" i="1"/>
  <c r="F1825" i="1"/>
  <c r="B1825" i="1"/>
  <c r="J1823" i="1"/>
  <c r="F1823" i="1"/>
  <c r="J1807" i="1"/>
  <c r="J1798" i="1"/>
  <c r="J1796" i="1"/>
  <c r="J1792" i="1"/>
  <c r="J1794" i="1"/>
  <c r="J1790" i="1"/>
  <c r="I1799" i="1"/>
  <c r="I1792" i="1"/>
  <c r="I1791" i="1"/>
  <c r="H1803" i="1"/>
  <c r="H1805" i="1"/>
  <c r="H1800" i="1"/>
  <c r="O257" i="97"/>
  <c r="I256" i="98"/>
  <c r="H1794" i="1"/>
  <c r="O251" i="97"/>
  <c r="I250" i="98"/>
  <c r="H1791" i="1"/>
  <c r="O248" i="97"/>
  <c r="I247" i="98"/>
  <c r="G1805" i="1"/>
  <c r="G1804" i="1"/>
  <c r="G1803" i="1"/>
  <c r="G1801" i="1"/>
  <c r="G1800" i="1"/>
  <c r="G1798" i="1"/>
  <c r="G1797" i="1"/>
  <c r="G1796" i="1"/>
  <c r="G1794" i="1"/>
  <c r="G1795" i="1"/>
  <c r="G1791" i="1"/>
  <c r="G1793" i="1"/>
  <c r="G1792" i="1"/>
  <c r="G1790" i="1"/>
  <c r="F1807" i="1"/>
  <c r="F1806" i="1"/>
  <c r="F1802" i="1"/>
  <c r="F1803" i="1"/>
  <c r="F1801" i="1"/>
  <c r="F1799" i="1"/>
  <c r="F1797" i="1"/>
  <c r="F1795" i="1"/>
  <c r="F1794" i="1"/>
  <c r="F1791" i="1"/>
  <c r="F1793" i="1"/>
  <c r="F1790" i="1"/>
  <c r="E1806" i="1"/>
  <c r="E1805" i="1"/>
  <c r="E1804" i="1"/>
  <c r="E1802" i="1"/>
  <c r="E1801" i="1"/>
  <c r="E1799" i="1"/>
  <c r="E1797" i="1"/>
  <c r="E1793" i="1"/>
  <c r="E1791" i="1"/>
  <c r="E1790" i="1"/>
  <c r="Q81" i="58"/>
  <c r="H1069" i="1"/>
  <c r="Q80" i="58"/>
  <c r="H1068" i="1"/>
  <c r="Q79" i="58"/>
  <c r="H1067" i="1"/>
  <c r="Q74" i="58"/>
  <c r="H1062" i="1"/>
  <c r="D1806" i="1"/>
  <c r="Q78" i="58"/>
  <c r="H1066" i="1"/>
  <c r="Q76" i="58"/>
  <c r="H1064" i="1"/>
  <c r="Q75" i="58"/>
  <c r="H1063" i="1"/>
  <c r="D1804" i="1"/>
  <c r="Q62" i="58"/>
  <c r="H1050" i="1"/>
  <c r="Q73" i="58"/>
  <c r="H1061" i="1"/>
  <c r="Q72" i="58"/>
  <c r="H1060" i="1"/>
  <c r="Q71" i="58"/>
  <c r="H1059" i="1"/>
  <c r="Q70" i="58"/>
  <c r="H1058" i="1"/>
  <c r="Q69" i="58"/>
  <c r="H1057" i="1"/>
  <c r="Q68" i="58"/>
  <c r="H1056" i="1"/>
  <c r="Q67" i="58"/>
  <c r="H1055" i="1"/>
  <c r="Q65" i="58"/>
  <c r="H1053" i="1"/>
  <c r="I14" i="66"/>
  <c r="Q66" i="58"/>
  <c r="H1054" i="1"/>
  <c r="Q64" i="58"/>
  <c r="H1052" i="1"/>
  <c r="Q63" i="58"/>
  <c r="H1051" i="1"/>
  <c r="Q81" i="57"/>
  <c r="E1069" i="1"/>
  <c r="Q80" i="57"/>
  <c r="E1068" i="1"/>
  <c r="Q79" i="57"/>
  <c r="E1067" i="1"/>
  <c r="Q74" i="57"/>
  <c r="E1062" i="1"/>
  <c r="Q78" i="57"/>
  <c r="E1066" i="1"/>
  <c r="Q76" i="57"/>
  <c r="E1064" i="1"/>
  <c r="Q75" i="57"/>
  <c r="E1063" i="1"/>
  <c r="Q62" i="57"/>
  <c r="E1050" i="1"/>
  <c r="Q73" i="57"/>
  <c r="E1061" i="1"/>
  <c r="Q72" i="57"/>
  <c r="E1060" i="1"/>
  <c r="Q71" i="57"/>
  <c r="E1059" i="1"/>
  <c r="Q70" i="57"/>
  <c r="E1058" i="1"/>
  <c r="Q69" i="57"/>
  <c r="E1057" i="1"/>
  <c r="Q68" i="57"/>
  <c r="E1056" i="1"/>
  <c r="Q67" i="57"/>
  <c r="E1055" i="1"/>
  <c r="Q65" i="57"/>
  <c r="E1053" i="1"/>
  <c r="Q66" i="57"/>
  <c r="E1054" i="1"/>
  <c r="Q64" i="57"/>
  <c r="E1052" i="1"/>
  <c r="Q63" i="57"/>
  <c r="E1051" i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3" i="1"/>
  <c r="B1791" i="1"/>
  <c r="B1792" i="1"/>
  <c r="B1790" i="1"/>
  <c r="K63" i="57"/>
  <c r="C411" i="1"/>
  <c r="K62" i="57"/>
  <c r="C410" i="1"/>
  <c r="K63" i="58"/>
  <c r="D411" i="1"/>
  <c r="K62" i="58"/>
  <c r="D410" i="1"/>
  <c r="D422" i="1"/>
  <c r="D1743" i="1"/>
  <c r="E411" i="1"/>
  <c r="E410" i="1"/>
  <c r="E421" i="1"/>
  <c r="E1742" i="1"/>
  <c r="F411" i="1"/>
  <c r="F410" i="1"/>
  <c r="F1730" i="1"/>
  <c r="G411" i="1"/>
  <c r="G410" i="1"/>
  <c r="H411" i="1"/>
  <c r="H410" i="1"/>
  <c r="I1730" i="1"/>
  <c r="K64" i="57"/>
  <c r="C412" i="1"/>
  <c r="K64" i="58"/>
  <c r="D412" i="1"/>
  <c r="E412" i="1"/>
  <c r="E1731" i="1"/>
  <c r="F412" i="1"/>
  <c r="F1731" i="1"/>
  <c r="G412" i="1"/>
  <c r="G1731" i="1"/>
  <c r="H412" i="1"/>
  <c r="I1731" i="1"/>
  <c r="J1731" i="1"/>
  <c r="K65" i="57"/>
  <c r="C413" i="1"/>
  <c r="K65" i="58"/>
  <c r="D413" i="1"/>
  <c r="E413" i="1"/>
  <c r="E1733" i="1"/>
  <c r="F413" i="1"/>
  <c r="F1732" i="1"/>
  <c r="G413" i="1"/>
  <c r="G1733" i="1"/>
  <c r="H413" i="1"/>
  <c r="I1733" i="1"/>
  <c r="F1733" i="1"/>
  <c r="K66" i="57"/>
  <c r="C414" i="1"/>
  <c r="C1734" i="1"/>
  <c r="K66" i="58"/>
  <c r="D414" i="1"/>
  <c r="E414" i="1"/>
  <c r="F414" i="1"/>
  <c r="G414" i="1"/>
  <c r="H414" i="1"/>
  <c r="H1734" i="1"/>
  <c r="O200" i="97"/>
  <c r="I1734" i="1"/>
  <c r="J1734" i="1"/>
  <c r="E1735" i="1"/>
  <c r="K67" i="57"/>
  <c r="C415" i="1"/>
  <c r="C1736" i="1"/>
  <c r="K67" i="58"/>
  <c r="D415" i="1"/>
  <c r="E415" i="1"/>
  <c r="F415" i="1"/>
  <c r="F1736" i="1"/>
  <c r="G415" i="1"/>
  <c r="H415" i="1"/>
  <c r="I1736" i="1"/>
  <c r="J1736" i="1"/>
  <c r="K68" i="57"/>
  <c r="C416" i="1"/>
  <c r="K68" i="58"/>
  <c r="D416" i="1"/>
  <c r="E416" i="1"/>
  <c r="F416" i="1"/>
  <c r="F1737" i="1"/>
  <c r="G416" i="1"/>
  <c r="G1737" i="1"/>
  <c r="H416" i="1"/>
  <c r="I1737" i="1"/>
  <c r="J1737" i="1"/>
  <c r="K69" i="57"/>
  <c r="C417" i="1"/>
  <c r="C1738" i="1"/>
  <c r="K69" i="58"/>
  <c r="D417" i="1"/>
  <c r="E417" i="1"/>
  <c r="E1738" i="1"/>
  <c r="F417" i="1"/>
  <c r="F1738" i="1"/>
  <c r="G417" i="1"/>
  <c r="G1738" i="1"/>
  <c r="H417" i="1"/>
  <c r="I1738" i="1"/>
  <c r="J1738" i="1"/>
  <c r="K70" i="57"/>
  <c r="C418" i="1"/>
  <c r="C1739" i="1"/>
  <c r="K70" i="58"/>
  <c r="D418" i="1"/>
  <c r="E418" i="1"/>
  <c r="F418" i="1"/>
  <c r="F1739" i="1"/>
  <c r="G418" i="1"/>
  <c r="G1739" i="1"/>
  <c r="H418" i="1"/>
  <c r="H1739" i="1"/>
  <c r="I1739" i="1"/>
  <c r="J1739" i="1"/>
  <c r="K71" i="57"/>
  <c r="C419" i="1"/>
  <c r="K71" i="58"/>
  <c r="D419" i="1"/>
  <c r="E419" i="1"/>
  <c r="F419" i="1"/>
  <c r="F1740" i="1"/>
  <c r="G419" i="1"/>
  <c r="H419" i="1"/>
  <c r="H1740" i="1"/>
  <c r="O206" i="97"/>
  <c r="I205" i="98"/>
  <c r="I1740" i="1"/>
  <c r="J1740" i="1"/>
  <c r="K72" i="57"/>
  <c r="C420" i="1"/>
  <c r="K72" i="58"/>
  <c r="D420" i="1"/>
  <c r="D1741" i="1"/>
  <c r="E420" i="1"/>
  <c r="E1741" i="1"/>
  <c r="F420" i="1"/>
  <c r="F1741" i="1"/>
  <c r="G420" i="1"/>
  <c r="G1741" i="1"/>
  <c r="H420" i="1"/>
  <c r="H1741" i="1"/>
  <c r="I1741" i="1"/>
  <c r="J1741" i="1"/>
  <c r="K73" i="57"/>
  <c r="C421" i="1"/>
  <c r="K73" i="58"/>
  <c r="D421" i="1"/>
  <c r="D1742" i="1"/>
  <c r="F421" i="1"/>
  <c r="F1742" i="1"/>
  <c r="G421" i="1"/>
  <c r="G1742" i="1"/>
  <c r="H421" i="1"/>
  <c r="I1742" i="1"/>
  <c r="J1742" i="1"/>
  <c r="C422" i="1"/>
  <c r="E422" i="1"/>
  <c r="F422" i="1"/>
  <c r="F1743" i="1"/>
  <c r="G422" i="1"/>
  <c r="H422" i="1"/>
  <c r="H1743" i="1"/>
  <c r="O209" i="97"/>
  <c r="I1743" i="1"/>
  <c r="J1743" i="1"/>
  <c r="K76" i="57"/>
  <c r="C424" i="1"/>
  <c r="K75" i="57"/>
  <c r="C423" i="1"/>
  <c r="K76" i="58"/>
  <c r="D424" i="1"/>
  <c r="K75" i="58"/>
  <c r="D423" i="1"/>
  <c r="E424" i="1"/>
  <c r="E423" i="1"/>
  <c r="F424" i="1"/>
  <c r="F423" i="1"/>
  <c r="F1744" i="1"/>
  <c r="G424" i="1"/>
  <c r="G423" i="1"/>
  <c r="G1744" i="1"/>
  <c r="H424" i="1"/>
  <c r="H423" i="1"/>
  <c r="I1744" i="1"/>
  <c r="C427" i="1"/>
  <c r="C425" i="1"/>
  <c r="D427" i="1"/>
  <c r="D425" i="1"/>
  <c r="E427" i="1"/>
  <c r="E425" i="1"/>
  <c r="E1745" i="1"/>
  <c r="F427" i="1"/>
  <c r="F425" i="1"/>
  <c r="G427" i="1"/>
  <c r="G425" i="1"/>
  <c r="H427" i="1"/>
  <c r="H425" i="1"/>
  <c r="C428" i="1"/>
  <c r="D428" i="1"/>
  <c r="D1746" i="1"/>
  <c r="E428" i="1"/>
  <c r="E1746" i="1"/>
  <c r="F428" i="1"/>
  <c r="F1746" i="1"/>
  <c r="G428" i="1"/>
  <c r="H428" i="1"/>
  <c r="H1746" i="1"/>
  <c r="O212" i="97"/>
  <c r="I211" i="98"/>
  <c r="I1746" i="1"/>
  <c r="J1746" i="1"/>
  <c r="C430" i="1"/>
  <c r="C429" i="1"/>
  <c r="D430" i="1"/>
  <c r="D429" i="1"/>
  <c r="E430" i="1"/>
  <c r="E429" i="1"/>
  <c r="E1747" i="1"/>
  <c r="F430" i="1"/>
  <c r="F429" i="1"/>
  <c r="G430" i="1"/>
  <c r="G429" i="1"/>
  <c r="H430" i="1"/>
  <c r="H429" i="1"/>
  <c r="L63" i="57"/>
  <c r="C441" i="1"/>
  <c r="L62" i="57"/>
  <c r="C440" i="1"/>
  <c r="L67" i="57"/>
  <c r="C445" i="1"/>
  <c r="C1766" i="1"/>
  <c r="L63" i="58"/>
  <c r="D441" i="1"/>
  <c r="L62" i="58"/>
  <c r="D440" i="1"/>
  <c r="E441" i="1"/>
  <c r="E440" i="1"/>
  <c r="E448" i="1"/>
  <c r="E1769" i="1"/>
  <c r="L63" i="61"/>
  <c r="F441" i="1"/>
  <c r="L62" i="61"/>
  <c r="F440" i="1"/>
  <c r="G441" i="1"/>
  <c r="G440" i="1"/>
  <c r="H441" i="1"/>
  <c r="H440" i="1"/>
  <c r="H446" i="1"/>
  <c r="H1767" i="1"/>
  <c r="O224" i="97"/>
  <c r="I223" i="98"/>
  <c r="I1760" i="1"/>
  <c r="L64" i="57"/>
  <c r="C442" i="1"/>
  <c r="L64" i="58"/>
  <c r="D442" i="1"/>
  <c r="E442" i="1"/>
  <c r="L64" i="61"/>
  <c r="F442" i="1"/>
  <c r="G442" i="1"/>
  <c r="H442" i="1"/>
  <c r="J1761" i="1"/>
  <c r="L65" i="57"/>
  <c r="C443" i="1"/>
  <c r="L65" i="58"/>
  <c r="D443" i="1"/>
  <c r="L66" i="58"/>
  <c r="D444" i="1"/>
  <c r="D1765" i="1"/>
  <c r="E443" i="1"/>
  <c r="L65" i="61"/>
  <c r="F443" i="1"/>
  <c r="G443" i="1"/>
  <c r="G1762" i="1"/>
  <c r="H443" i="1"/>
  <c r="J1762" i="1"/>
  <c r="L66" i="57"/>
  <c r="C444" i="1"/>
  <c r="C1764" i="1"/>
  <c r="E444" i="1"/>
  <c r="L66" i="61"/>
  <c r="F444" i="1"/>
  <c r="G444" i="1"/>
  <c r="G1764" i="1"/>
  <c r="H444" i="1"/>
  <c r="L67" i="58"/>
  <c r="D445" i="1"/>
  <c r="D1766" i="1"/>
  <c r="E445" i="1"/>
  <c r="L67" i="61"/>
  <c r="F445" i="1"/>
  <c r="F1766" i="1"/>
  <c r="G445" i="1"/>
  <c r="G1766" i="1"/>
  <c r="H445" i="1"/>
  <c r="H1766" i="1"/>
  <c r="J1766" i="1"/>
  <c r="L68" i="57"/>
  <c r="C446" i="1"/>
  <c r="L68" i="58"/>
  <c r="D446" i="1"/>
  <c r="D1767" i="1"/>
  <c r="E446" i="1"/>
  <c r="L68" i="61"/>
  <c r="F446" i="1"/>
  <c r="F1767" i="1"/>
  <c r="G446" i="1"/>
  <c r="G1767" i="1"/>
  <c r="I1767" i="1"/>
  <c r="L69" i="57"/>
  <c r="C447" i="1"/>
  <c r="L69" i="58"/>
  <c r="D447" i="1"/>
  <c r="E447" i="1"/>
  <c r="E1768" i="1"/>
  <c r="F447" i="1"/>
  <c r="G447" i="1"/>
  <c r="G1768" i="1"/>
  <c r="H447" i="1"/>
  <c r="L70" i="57"/>
  <c r="C448" i="1"/>
  <c r="L70" i="58"/>
  <c r="D448" i="1"/>
  <c r="D1769" i="1"/>
  <c r="F448" i="1"/>
  <c r="G448" i="1"/>
  <c r="G1769" i="1"/>
  <c r="H448" i="1"/>
  <c r="H1769" i="1"/>
  <c r="O226" i="97"/>
  <c r="I1769" i="1"/>
  <c r="J1769" i="1"/>
  <c r="L71" i="57"/>
  <c r="C449" i="1"/>
  <c r="C1770" i="1"/>
  <c r="L71" i="58"/>
  <c r="D449" i="1"/>
  <c r="E449" i="1"/>
  <c r="F449" i="1"/>
  <c r="G449" i="1"/>
  <c r="G1770" i="1"/>
  <c r="H449" i="1"/>
  <c r="J1770" i="1"/>
  <c r="L72" i="57"/>
  <c r="C450" i="1"/>
  <c r="L72" i="58"/>
  <c r="D450" i="1"/>
  <c r="E450" i="1"/>
  <c r="F450" i="1"/>
  <c r="F1771" i="1"/>
  <c r="G450" i="1"/>
  <c r="G1771" i="1"/>
  <c r="H450" i="1"/>
  <c r="H1771" i="1"/>
  <c r="I1771" i="1"/>
  <c r="J1771" i="1"/>
  <c r="L73" i="57"/>
  <c r="C451" i="1"/>
  <c r="L73" i="58"/>
  <c r="D451" i="1"/>
  <c r="D1772" i="1"/>
  <c r="E451" i="1"/>
  <c r="F451" i="1"/>
  <c r="F1772" i="1"/>
  <c r="G451" i="1"/>
  <c r="G1772" i="1"/>
  <c r="H451" i="1"/>
  <c r="I1772" i="1"/>
  <c r="J1772" i="1"/>
  <c r="C452" i="1"/>
  <c r="D452" i="1"/>
  <c r="E452" i="1"/>
  <c r="E1773" i="1"/>
  <c r="L74" i="61"/>
  <c r="F452" i="1"/>
  <c r="G452" i="1"/>
  <c r="G1773" i="1"/>
  <c r="H452" i="1"/>
  <c r="H1773" i="1"/>
  <c r="O230" i="97"/>
  <c r="I229" i="98"/>
  <c r="J1773" i="1"/>
  <c r="L76" i="57"/>
  <c r="C454" i="1"/>
  <c r="L75" i="57"/>
  <c r="C453" i="1"/>
  <c r="L76" i="58"/>
  <c r="D454" i="1"/>
  <c r="L75" i="58"/>
  <c r="D453" i="1"/>
  <c r="D1774" i="1"/>
  <c r="E454" i="1"/>
  <c r="E453" i="1"/>
  <c r="E1774" i="1"/>
  <c r="L76" i="61"/>
  <c r="F454" i="1"/>
  <c r="L75" i="61"/>
  <c r="F453" i="1"/>
  <c r="F1774" i="1"/>
  <c r="G454" i="1"/>
  <c r="G453" i="1"/>
  <c r="H454" i="1"/>
  <c r="H453" i="1"/>
  <c r="C457" i="1"/>
  <c r="C455" i="1"/>
  <c r="C1775" i="1"/>
  <c r="D457" i="1"/>
  <c r="D455" i="1"/>
  <c r="D1775" i="1"/>
  <c r="E457" i="1"/>
  <c r="E455" i="1"/>
  <c r="E1775" i="1"/>
  <c r="L79" i="61"/>
  <c r="F457" i="1"/>
  <c r="L77" i="61"/>
  <c r="F455" i="1"/>
  <c r="G457" i="1"/>
  <c r="G455" i="1"/>
  <c r="G1775" i="1"/>
  <c r="H457" i="1"/>
  <c r="H455" i="1"/>
  <c r="I1775" i="1"/>
  <c r="J1775" i="1"/>
  <c r="C458" i="1"/>
  <c r="C1776" i="1"/>
  <c r="D458" i="1"/>
  <c r="E458" i="1"/>
  <c r="E1776" i="1"/>
  <c r="L80" i="61"/>
  <c r="F458" i="1"/>
  <c r="F1776" i="1"/>
  <c r="G458" i="1"/>
  <c r="G1776" i="1"/>
  <c r="H458" i="1"/>
  <c r="I1776" i="1"/>
  <c r="C460" i="1"/>
  <c r="C459" i="1"/>
  <c r="D460" i="1"/>
  <c r="D459" i="1"/>
  <c r="E460" i="1"/>
  <c r="E459" i="1"/>
  <c r="E1777" i="1"/>
  <c r="L82" i="61"/>
  <c r="F460" i="1"/>
  <c r="L81" i="61"/>
  <c r="F459" i="1"/>
  <c r="F1777" i="1"/>
  <c r="G460" i="1"/>
  <c r="G459" i="1"/>
  <c r="G1777" i="1"/>
  <c r="H460" i="1"/>
  <c r="H459" i="1"/>
  <c r="I1777" i="1"/>
  <c r="B452" i="1"/>
  <c r="B440" i="1"/>
  <c r="B451" i="1"/>
  <c r="B450" i="1"/>
  <c r="B449" i="1"/>
  <c r="B448" i="1"/>
  <c r="B1769" i="1"/>
  <c r="B447" i="1"/>
  <c r="B446" i="1"/>
  <c r="B445" i="1"/>
  <c r="B444" i="1"/>
  <c r="B443" i="1"/>
  <c r="B442" i="1"/>
  <c r="B441" i="1"/>
  <c r="B460" i="1"/>
  <c r="B459" i="1"/>
  <c r="B458" i="1"/>
  <c r="B457" i="1"/>
  <c r="B455" i="1"/>
  <c r="B1775" i="1"/>
  <c r="B454" i="1"/>
  <c r="B453" i="1"/>
  <c r="B1774" i="1"/>
  <c r="B422" i="1"/>
  <c r="B410" i="1"/>
  <c r="B421" i="1"/>
  <c r="B1742" i="1"/>
  <c r="B420" i="1"/>
  <c r="B1741" i="1"/>
  <c r="B419" i="1"/>
  <c r="B1740" i="1"/>
  <c r="B418" i="1"/>
  <c r="B1739" i="1"/>
  <c r="B417" i="1"/>
  <c r="B1738" i="1"/>
  <c r="B416" i="1"/>
  <c r="B1737" i="1"/>
  <c r="B415" i="1"/>
  <c r="B1736" i="1"/>
  <c r="B414" i="1"/>
  <c r="B1734" i="1"/>
  <c r="B413" i="1"/>
  <c r="B1732" i="1"/>
  <c r="B412" i="1"/>
  <c r="B1733" i="1"/>
  <c r="B1731" i="1"/>
  <c r="B411" i="1"/>
  <c r="B1730" i="1"/>
  <c r="B430" i="1"/>
  <c r="B429" i="1"/>
  <c r="B428" i="1"/>
  <c r="B427" i="1"/>
  <c r="B425" i="1"/>
  <c r="B1745" i="1"/>
  <c r="B424" i="1"/>
  <c r="B423" i="1"/>
  <c r="B1744" i="1"/>
  <c r="J63" i="57"/>
  <c r="C381" i="1"/>
  <c r="J62" i="57"/>
  <c r="C380" i="1"/>
  <c r="J63" i="58"/>
  <c r="D381" i="1"/>
  <c r="J62" i="58"/>
  <c r="D380" i="1"/>
  <c r="E381" i="1"/>
  <c r="E380" i="1"/>
  <c r="F381" i="1"/>
  <c r="F380" i="1"/>
  <c r="G381" i="1"/>
  <c r="G380" i="1"/>
  <c r="G1700" i="1"/>
  <c r="H381" i="1"/>
  <c r="H380" i="1"/>
  <c r="H1700" i="1"/>
  <c r="O171" i="97"/>
  <c r="J64" i="57"/>
  <c r="C382" i="1"/>
  <c r="J64" i="58"/>
  <c r="D382" i="1"/>
  <c r="E382" i="1"/>
  <c r="F382" i="1"/>
  <c r="F1701" i="1"/>
  <c r="G382" i="1"/>
  <c r="G1701" i="1"/>
  <c r="H382" i="1"/>
  <c r="H1701" i="1"/>
  <c r="O172" i="97"/>
  <c r="I171" i="98"/>
  <c r="J65" i="57"/>
  <c r="C383" i="1"/>
  <c r="J65" i="58"/>
  <c r="D383" i="1"/>
  <c r="E383" i="1"/>
  <c r="F383" i="1"/>
  <c r="G383" i="1"/>
  <c r="G1702" i="1"/>
  <c r="H383" i="1"/>
  <c r="J66" i="57"/>
  <c r="C384" i="1"/>
  <c r="J66" i="58"/>
  <c r="D384" i="1"/>
  <c r="D1704" i="1"/>
  <c r="E384" i="1"/>
  <c r="F384" i="1"/>
  <c r="G384" i="1"/>
  <c r="H384" i="1"/>
  <c r="G1705" i="1"/>
  <c r="J67" i="57"/>
  <c r="C385" i="1"/>
  <c r="J67" i="58"/>
  <c r="D385" i="1"/>
  <c r="E385" i="1"/>
  <c r="F385" i="1"/>
  <c r="G385" i="1"/>
  <c r="G1706" i="1"/>
  <c r="H385" i="1"/>
  <c r="H1706" i="1"/>
  <c r="J68" i="57"/>
  <c r="C386" i="1"/>
  <c r="J68" i="58"/>
  <c r="D386" i="1"/>
  <c r="E386" i="1"/>
  <c r="E1707" i="1"/>
  <c r="F386" i="1"/>
  <c r="F1707" i="1"/>
  <c r="G386" i="1"/>
  <c r="G1707" i="1"/>
  <c r="H386" i="1"/>
  <c r="I1707" i="1"/>
  <c r="J69" i="57"/>
  <c r="C387" i="1"/>
  <c r="J69" i="58"/>
  <c r="D387" i="1"/>
  <c r="D1708" i="1"/>
  <c r="E387" i="1"/>
  <c r="F387" i="1"/>
  <c r="G387" i="1"/>
  <c r="G1708" i="1"/>
  <c r="H387" i="1"/>
  <c r="H1708" i="1"/>
  <c r="O179" i="97"/>
  <c r="I178" i="98"/>
  <c r="I1708" i="1"/>
  <c r="J70" i="57"/>
  <c r="C388" i="1"/>
  <c r="J70" i="58"/>
  <c r="D388" i="1"/>
  <c r="D1709" i="1"/>
  <c r="E388" i="1"/>
  <c r="E1709" i="1"/>
  <c r="F388" i="1"/>
  <c r="G388" i="1"/>
  <c r="G1709" i="1"/>
  <c r="H388" i="1"/>
  <c r="H1709" i="1"/>
  <c r="O180" i="97"/>
  <c r="J1709" i="1"/>
  <c r="J71" i="57"/>
  <c r="C389" i="1"/>
  <c r="J71" i="58"/>
  <c r="D389" i="1"/>
  <c r="D1710" i="1"/>
  <c r="E389" i="1"/>
  <c r="F389" i="1"/>
  <c r="G389" i="1"/>
  <c r="H389" i="1"/>
  <c r="H1710" i="1"/>
  <c r="I1710" i="1"/>
  <c r="J72" i="57"/>
  <c r="C390" i="1"/>
  <c r="J72" i="58"/>
  <c r="D390" i="1"/>
  <c r="D1711" i="1"/>
  <c r="E390" i="1"/>
  <c r="F390" i="1"/>
  <c r="G390" i="1"/>
  <c r="G1711" i="1"/>
  <c r="H390" i="1"/>
  <c r="H1711" i="1"/>
  <c r="I1711" i="1"/>
  <c r="J1711" i="1"/>
  <c r="J73" i="57"/>
  <c r="C391" i="1"/>
  <c r="C1712" i="1"/>
  <c r="J73" i="58"/>
  <c r="D391" i="1"/>
  <c r="D1712" i="1"/>
  <c r="E391" i="1"/>
  <c r="F391" i="1"/>
  <c r="G391" i="1"/>
  <c r="G1712" i="1"/>
  <c r="H391" i="1"/>
  <c r="H1712" i="1"/>
  <c r="O183" i="97"/>
  <c r="I1712" i="1"/>
  <c r="J74" i="57"/>
  <c r="C392" i="1"/>
  <c r="J74" i="58"/>
  <c r="D392" i="1"/>
  <c r="D1713" i="1"/>
  <c r="E392" i="1"/>
  <c r="F392" i="1"/>
  <c r="F398" i="1"/>
  <c r="F1716" i="1"/>
  <c r="G392" i="1"/>
  <c r="G1713" i="1"/>
  <c r="H392" i="1"/>
  <c r="H398" i="1"/>
  <c r="H1716" i="1"/>
  <c r="O187" i="97"/>
  <c r="J1713" i="1"/>
  <c r="J76" i="57"/>
  <c r="C394" i="1"/>
  <c r="J75" i="57"/>
  <c r="C393" i="1"/>
  <c r="J76" i="58"/>
  <c r="D394" i="1"/>
  <c r="J75" i="58"/>
  <c r="D393" i="1"/>
  <c r="D1714" i="1"/>
  <c r="E394" i="1"/>
  <c r="E393" i="1"/>
  <c r="F394" i="1"/>
  <c r="F393" i="1"/>
  <c r="F1714" i="1"/>
  <c r="G394" i="1"/>
  <c r="G393" i="1"/>
  <c r="G1714" i="1"/>
  <c r="H394" i="1"/>
  <c r="H393" i="1"/>
  <c r="J79" i="57"/>
  <c r="C397" i="1"/>
  <c r="J77" i="57"/>
  <c r="C395" i="1"/>
  <c r="J79" i="58"/>
  <c r="D397" i="1"/>
  <c r="J77" i="58"/>
  <c r="D395" i="1"/>
  <c r="D1715" i="1"/>
  <c r="E397" i="1"/>
  <c r="E395" i="1"/>
  <c r="E1715" i="1"/>
  <c r="F397" i="1"/>
  <c r="F395" i="1"/>
  <c r="F1715" i="1"/>
  <c r="G397" i="1"/>
  <c r="G395" i="1"/>
  <c r="H397" i="1"/>
  <c r="H395" i="1"/>
  <c r="J80" i="57"/>
  <c r="C398" i="1"/>
  <c r="J80" i="58"/>
  <c r="D398" i="1"/>
  <c r="D1716" i="1"/>
  <c r="E398" i="1"/>
  <c r="E1716" i="1"/>
  <c r="G398" i="1"/>
  <c r="G1716" i="1"/>
  <c r="J82" i="57"/>
  <c r="C400" i="1"/>
  <c r="J81" i="57"/>
  <c r="C399" i="1"/>
  <c r="C1717" i="1"/>
  <c r="J82" i="58"/>
  <c r="D400" i="1"/>
  <c r="J81" i="58"/>
  <c r="D399" i="1"/>
  <c r="D1717" i="1"/>
  <c r="E400" i="1"/>
  <c r="E399" i="1"/>
  <c r="E1717" i="1"/>
  <c r="F400" i="1"/>
  <c r="F399" i="1"/>
  <c r="G400" i="1"/>
  <c r="G399" i="1"/>
  <c r="H400" i="1"/>
  <c r="H399" i="1"/>
  <c r="B392" i="1"/>
  <c r="B380" i="1"/>
  <c r="B1713" i="1"/>
  <c r="B391" i="1"/>
  <c r="B1712" i="1"/>
  <c r="B390" i="1"/>
  <c r="B1711" i="1"/>
  <c r="B389" i="1"/>
  <c r="B388" i="1"/>
  <c r="B1709" i="1"/>
  <c r="B387" i="1"/>
  <c r="B1708" i="1"/>
  <c r="B386" i="1"/>
  <c r="B1707" i="1"/>
  <c r="B385" i="1"/>
  <c r="B384" i="1"/>
  <c r="B1704" i="1"/>
  <c r="B383" i="1"/>
  <c r="B382" i="1"/>
  <c r="B1703" i="1"/>
  <c r="B1702" i="1"/>
  <c r="B1701" i="1"/>
  <c r="B381" i="1"/>
  <c r="B1700" i="1"/>
  <c r="B400" i="1"/>
  <c r="B399" i="1"/>
  <c r="B1717" i="1"/>
  <c r="B398" i="1"/>
  <c r="B397" i="1"/>
  <c r="B395" i="1"/>
  <c r="B1715" i="1"/>
  <c r="B394" i="1"/>
  <c r="B393" i="1"/>
  <c r="B1714" i="1"/>
  <c r="F63" i="57"/>
  <c r="C63" i="57"/>
  <c r="D63" i="57"/>
  <c r="I63" i="57"/>
  <c r="C351" i="1"/>
  <c r="F62" i="57"/>
  <c r="C62" i="57"/>
  <c r="D62" i="57"/>
  <c r="I62" i="57"/>
  <c r="C350" i="1"/>
  <c r="F63" i="58"/>
  <c r="C63" i="58"/>
  <c r="D63" i="58"/>
  <c r="I63" i="58"/>
  <c r="D351" i="1"/>
  <c r="F62" i="58"/>
  <c r="C62" i="58"/>
  <c r="D62" i="58"/>
  <c r="I62" i="58"/>
  <c r="D350" i="1"/>
  <c r="E351" i="1"/>
  <c r="E350" i="1"/>
  <c r="F351" i="1"/>
  <c r="F350" i="1"/>
  <c r="F1670" i="1"/>
  <c r="G351" i="1"/>
  <c r="G350" i="1"/>
  <c r="G1670" i="1"/>
  <c r="H351" i="1"/>
  <c r="H350" i="1"/>
  <c r="H359" i="1"/>
  <c r="H1680" i="1"/>
  <c r="J1670" i="1"/>
  <c r="F64" i="57"/>
  <c r="C64" i="57"/>
  <c r="D64" i="57"/>
  <c r="I64" i="57"/>
  <c r="C352" i="1"/>
  <c r="F64" i="58"/>
  <c r="C64" i="58"/>
  <c r="D64" i="58"/>
  <c r="I64" i="58"/>
  <c r="D352" i="1"/>
  <c r="D1671" i="1"/>
  <c r="E352" i="1"/>
  <c r="F352" i="1"/>
  <c r="F1671" i="1"/>
  <c r="G352" i="1"/>
  <c r="G1671" i="1"/>
  <c r="H352" i="1"/>
  <c r="H353" i="1"/>
  <c r="H1673" i="1"/>
  <c r="O153" i="97"/>
  <c r="H1671" i="1"/>
  <c r="O151" i="97"/>
  <c r="I1671" i="1"/>
  <c r="F65" i="57"/>
  <c r="C65" i="57"/>
  <c r="D65" i="57"/>
  <c r="I65" i="57"/>
  <c r="C353" i="1"/>
  <c r="F65" i="58"/>
  <c r="C65" i="58"/>
  <c r="D65" i="58"/>
  <c r="I65" i="58"/>
  <c r="D353" i="1"/>
  <c r="E353" i="1"/>
  <c r="E1673" i="1"/>
  <c r="F353" i="1"/>
  <c r="G353" i="1"/>
  <c r="G354" i="1"/>
  <c r="G1675" i="1"/>
  <c r="G1672" i="1"/>
  <c r="I1672" i="1"/>
  <c r="G1673" i="1"/>
  <c r="F66" i="57"/>
  <c r="C66" i="57"/>
  <c r="D66" i="57"/>
  <c r="I66" i="57"/>
  <c r="C354" i="1"/>
  <c r="C1674" i="1"/>
  <c r="F66" i="58"/>
  <c r="C66" i="58"/>
  <c r="D66" i="58"/>
  <c r="I66" i="58"/>
  <c r="D354" i="1"/>
  <c r="E354" i="1"/>
  <c r="E1675" i="1"/>
  <c r="F354" i="1"/>
  <c r="G1674" i="1"/>
  <c r="H354" i="1"/>
  <c r="F67" i="57"/>
  <c r="C67" i="57"/>
  <c r="D67" i="57"/>
  <c r="I67" i="57"/>
  <c r="C355" i="1"/>
  <c r="C1676" i="1"/>
  <c r="F67" i="58"/>
  <c r="C67" i="58"/>
  <c r="D67" i="58"/>
  <c r="I67" i="58"/>
  <c r="D355" i="1"/>
  <c r="E355" i="1"/>
  <c r="F355" i="1"/>
  <c r="F1676" i="1"/>
  <c r="G355" i="1"/>
  <c r="G1676" i="1"/>
  <c r="H355" i="1"/>
  <c r="F68" i="57"/>
  <c r="C68" i="57"/>
  <c r="D68" i="57"/>
  <c r="I68" i="57"/>
  <c r="C356" i="1"/>
  <c r="F68" i="58"/>
  <c r="C68" i="58"/>
  <c r="D68" i="58"/>
  <c r="I68" i="58"/>
  <c r="D356" i="1"/>
  <c r="D1677" i="1"/>
  <c r="E356" i="1"/>
  <c r="F356" i="1"/>
  <c r="F1677" i="1"/>
  <c r="G356" i="1"/>
  <c r="G1677" i="1"/>
  <c r="H356" i="1"/>
  <c r="H1677" i="1"/>
  <c r="I1677" i="1"/>
  <c r="F69" i="57"/>
  <c r="C69" i="57"/>
  <c r="D69" i="57"/>
  <c r="I69" i="57"/>
  <c r="C357" i="1"/>
  <c r="F69" i="58"/>
  <c r="C69" i="58"/>
  <c r="D69" i="58"/>
  <c r="I69" i="58"/>
  <c r="D357" i="1"/>
  <c r="D1678" i="1"/>
  <c r="E357" i="1"/>
  <c r="E1678" i="1"/>
  <c r="F357" i="1"/>
  <c r="G357" i="1"/>
  <c r="G1678" i="1"/>
  <c r="H357" i="1"/>
  <c r="I1678" i="1"/>
  <c r="F70" i="57"/>
  <c r="C70" i="57"/>
  <c r="D70" i="57"/>
  <c r="I70" i="57"/>
  <c r="C358" i="1"/>
  <c r="F70" i="58"/>
  <c r="C70" i="58"/>
  <c r="D70" i="58"/>
  <c r="I70" i="58"/>
  <c r="D358" i="1"/>
  <c r="D1679" i="1"/>
  <c r="E358" i="1"/>
  <c r="E1679" i="1"/>
  <c r="F358" i="1"/>
  <c r="G358" i="1"/>
  <c r="G1679" i="1"/>
  <c r="H358" i="1"/>
  <c r="I1679" i="1"/>
  <c r="F71" i="57"/>
  <c r="C71" i="57"/>
  <c r="D71" i="57"/>
  <c r="I71" i="57"/>
  <c r="C359" i="1"/>
  <c r="C1680" i="1"/>
  <c r="F71" i="58"/>
  <c r="C71" i="58"/>
  <c r="D71" i="58"/>
  <c r="I71" i="58"/>
  <c r="D359" i="1"/>
  <c r="E359" i="1"/>
  <c r="E1680" i="1"/>
  <c r="F359" i="1"/>
  <c r="G359" i="1"/>
  <c r="G1680" i="1"/>
  <c r="J1680" i="1"/>
  <c r="F72" i="57"/>
  <c r="C72" i="57"/>
  <c r="D72" i="57"/>
  <c r="I72" i="57"/>
  <c r="C360" i="1"/>
  <c r="C1681" i="1"/>
  <c r="F72" i="58"/>
  <c r="C72" i="58"/>
  <c r="D72" i="58"/>
  <c r="I72" i="58"/>
  <c r="D360" i="1"/>
  <c r="D1681" i="1"/>
  <c r="E360" i="1"/>
  <c r="F360" i="1"/>
  <c r="F1681" i="1"/>
  <c r="G360" i="1"/>
  <c r="G1681" i="1"/>
  <c r="H360" i="1"/>
  <c r="J1681" i="1"/>
  <c r="F73" i="57"/>
  <c r="C73" i="57"/>
  <c r="D73" i="57"/>
  <c r="I73" i="57"/>
  <c r="C361" i="1"/>
  <c r="C1682" i="1"/>
  <c r="F73" i="58"/>
  <c r="C73" i="58"/>
  <c r="D73" i="58"/>
  <c r="I73" i="58"/>
  <c r="D361" i="1"/>
  <c r="D1682" i="1"/>
  <c r="E361" i="1"/>
  <c r="F361" i="1"/>
  <c r="G361" i="1"/>
  <c r="G1682" i="1"/>
  <c r="H361" i="1"/>
  <c r="H1682" i="1"/>
  <c r="O162" i="97"/>
  <c r="J1682" i="1"/>
  <c r="F74" i="57"/>
  <c r="C74" i="57"/>
  <c r="D74" i="57"/>
  <c r="I74" i="57"/>
  <c r="C362" i="1"/>
  <c r="F74" i="58"/>
  <c r="C74" i="58"/>
  <c r="D74" i="58"/>
  <c r="I74" i="58"/>
  <c r="D362" i="1"/>
  <c r="E362" i="1"/>
  <c r="F362" i="1"/>
  <c r="G362" i="1"/>
  <c r="G1683" i="1"/>
  <c r="H362" i="1"/>
  <c r="H1683" i="1"/>
  <c r="O163" i="97"/>
  <c r="J1683" i="1"/>
  <c r="F76" i="57"/>
  <c r="C76" i="57"/>
  <c r="D76" i="57"/>
  <c r="I76" i="57"/>
  <c r="C364" i="1"/>
  <c r="F75" i="57"/>
  <c r="C75" i="57"/>
  <c r="D75" i="57"/>
  <c r="I75" i="57"/>
  <c r="C363" i="1"/>
  <c r="F76" i="58"/>
  <c r="C76" i="58"/>
  <c r="D76" i="58"/>
  <c r="I76" i="58"/>
  <c r="D364" i="1"/>
  <c r="F75" i="58"/>
  <c r="C75" i="58"/>
  <c r="D75" i="58"/>
  <c r="I75" i="58"/>
  <c r="D363" i="1"/>
  <c r="D1684" i="1"/>
  <c r="E364" i="1"/>
  <c r="E363" i="1"/>
  <c r="F364" i="1"/>
  <c r="F363" i="1"/>
  <c r="F1684" i="1"/>
  <c r="G364" i="1"/>
  <c r="G363" i="1"/>
  <c r="G1684" i="1"/>
  <c r="H364" i="1"/>
  <c r="H363" i="1"/>
  <c r="F79" i="57"/>
  <c r="C79" i="57"/>
  <c r="D79" i="57"/>
  <c r="I79" i="57"/>
  <c r="C367" i="1"/>
  <c r="F77" i="57"/>
  <c r="C77" i="57"/>
  <c r="D77" i="57"/>
  <c r="I77" i="57"/>
  <c r="C365" i="1"/>
  <c r="F79" i="58"/>
  <c r="C79" i="58"/>
  <c r="D79" i="58"/>
  <c r="I79" i="58"/>
  <c r="D367" i="1"/>
  <c r="F77" i="58"/>
  <c r="C77" i="58"/>
  <c r="D77" i="58"/>
  <c r="I77" i="58"/>
  <c r="D365" i="1"/>
  <c r="E367" i="1"/>
  <c r="E365" i="1"/>
  <c r="E1685" i="1"/>
  <c r="F367" i="1"/>
  <c r="F365" i="1"/>
  <c r="F1685" i="1"/>
  <c r="G367" i="1"/>
  <c r="G365" i="1"/>
  <c r="G1685" i="1"/>
  <c r="H367" i="1"/>
  <c r="H365" i="1"/>
  <c r="H1685" i="1"/>
  <c r="F80" i="57"/>
  <c r="C80" i="57"/>
  <c r="D80" i="57"/>
  <c r="I80" i="57"/>
  <c r="C368" i="1"/>
  <c r="C1686" i="1"/>
  <c r="F80" i="58"/>
  <c r="C80" i="58"/>
  <c r="D80" i="58"/>
  <c r="I80" i="58"/>
  <c r="D368" i="1"/>
  <c r="E368" i="1"/>
  <c r="F368" i="1"/>
  <c r="F1686" i="1"/>
  <c r="G368" i="1"/>
  <c r="G1686" i="1"/>
  <c r="H368" i="1"/>
  <c r="H1686" i="1"/>
  <c r="I1686" i="1"/>
  <c r="F82" i="57"/>
  <c r="C82" i="57"/>
  <c r="D82" i="57"/>
  <c r="I82" i="57"/>
  <c r="C370" i="1"/>
  <c r="F81" i="57"/>
  <c r="C81" i="57"/>
  <c r="D81" i="57"/>
  <c r="I81" i="57"/>
  <c r="C369" i="1"/>
  <c r="C1687" i="1"/>
  <c r="F82" i="58"/>
  <c r="C82" i="58"/>
  <c r="D82" i="58"/>
  <c r="I82" i="58"/>
  <c r="D370" i="1"/>
  <c r="F81" i="58"/>
  <c r="C81" i="58"/>
  <c r="D81" i="58"/>
  <c r="I81" i="58"/>
  <c r="D369" i="1"/>
  <c r="E370" i="1"/>
  <c r="E369" i="1"/>
  <c r="F370" i="1"/>
  <c r="F369" i="1"/>
  <c r="F1687" i="1"/>
  <c r="G370" i="1"/>
  <c r="G369" i="1"/>
  <c r="H370" i="1"/>
  <c r="H369" i="1"/>
  <c r="F74" i="2"/>
  <c r="I74" i="2"/>
  <c r="B362" i="1"/>
  <c r="F62" i="2"/>
  <c r="I62" i="2"/>
  <c r="B350" i="1"/>
  <c r="I73" i="2"/>
  <c r="B361" i="1"/>
  <c r="F72" i="2"/>
  <c r="I72" i="2"/>
  <c r="B360" i="1"/>
  <c r="F71" i="2"/>
  <c r="I71" i="2"/>
  <c r="B359" i="1"/>
  <c r="F70" i="2"/>
  <c r="I70" i="2"/>
  <c r="B358" i="1"/>
  <c r="F69" i="2"/>
  <c r="I69" i="2"/>
  <c r="B357" i="1"/>
  <c r="F68" i="2"/>
  <c r="I68" i="2"/>
  <c r="B356" i="1"/>
  <c r="F67" i="2"/>
  <c r="I67" i="2"/>
  <c r="B355" i="1"/>
  <c r="F66" i="2"/>
  <c r="I66" i="2"/>
  <c r="B354" i="1"/>
  <c r="F65" i="2"/>
  <c r="I65" i="2"/>
  <c r="B353" i="1"/>
  <c r="F64" i="2"/>
  <c r="I64" i="2"/>
  <c r="B352" i="1"/>
  <c r="F63" i="2"/>
  <c r="I63" i="2"/>
  <c r="B351" i="1"/>
  <c r="B1670" i="1"/>
  <c r="F82" i="2"/>
  <c r="I82" i="2"/>
  <c r="B370" i="1"/>
  <c r="F81" i="2"/>
  <c r="I81" i="2"/>
  <c r="B369" i="1"/>
  <c r="F80" i="2"/>
  <c r="I80" i="2"/>
  <c r="B368" i="1"/>
  <c r="F79" i="2"/>
  <c r="I79" i="2"/>
  <c r="B367" i="1"/>
  <c r="F77" i="2"/>
  <c r="I77" i="2"/>
  <c r="B365" i="1"/>
  <c r="F76" i="2"/>
  <c r="I76" i="2"/>
  <c r="B364" i="1"/>
  <c r="F75" i="2"/>
  <c r="I75" i="2"/>
  <c r="B363" i="1"/>
  <c r="B1684" i="1"/>
  <c r="H63" i="57"/>
  <c r="C321" i="1"/>
  <c r="H62" i="57"/>
  <c r="C320" i="1"/>
  <c r="H63" i="58"/>
  <c r="D321" i="1"/>
  <c r="H62" i="58"/>
  <c r="D320" i="1"/>
  <c r="E321" i="1"/>
  <c r="E320" i="1"/>
  <c r="F321" i="1"/>
  <c r="F320" i="1"/>
  <c r="F1640" i="1"/>
  <c r="G321" i="1"/>
  <c r="G320" i="1"/>
  <c r="H321" i="1"/>
  <c r="H320" i="1"/>
  <c r="H328" i="1"/>
  <c r="H1649" i="1"/>
  <c r="I1640" i="1"/>
  <c r="J1640" i="1"/>
  <c r="H64" i="57"/>
  <c r="C322" i="1"/>
  <c r="H64" i="58"/>
  <c r="D322" i="1"/>
  <c r="E322" i="1"/>
  <c r="F322" i="1"/>
  <c r="F1641" i="1"/>
  <c r="G322" i="1"/>
  <c r="H322" i="1"/>
  <c r="I1641" i="1"/>
  <c r="H65" i="57"/>
  <c r="C323" i="1"/>
  <c r="H65" i="58"/>
  <c r="D323" i="1"/>
  <c r="D1643" i="1"/>
  <c r="E323" i="1"/>
  <c r="F323" i="1"/>
  <c r="G323" i="1"/>
  <c r="G324" i="1"/>
  <c r="G1645" i="1"/>
  <c r="H323" i="1"/>
  <c r="H324" i="1"/>
  <c r="H1645" i="1"/>
  <c r="H1643" i="1"/>
  <c r="I1643" i="1"/>
  <c r="I1642" i="1"/>
  <c r="J1643" i="1"/>
  <c r="H66" i="57"/>
  <c r="G66" i="57"/>
  <c r="C294" i="1"/>
  <c r="G62" i="57"/>
  <c r="C290" i="1"/>
  <c r="C1614" i="1"/>
  <c r="H66" i="58"/>
  <c r="D324" i="1"/>
  <c r="E324" i="1"/>
  <c r="E1644" i="1"/>
  <c r="F324" i="1"/>
  <c r="I1644" i="1"/>
  <c r="J1644" i="1"/>
  <c r="F1645" i="1"/>
  <c r="J1645" i="1"/>
  <c r="H67" i="57"/>
  <c r="C325" i="1"/>
  <c r="H67" i="58"/>
  <c r="D325" i="1"/>
  <c r="E325" i="1"/>
  <c r="F325" i="1"/>
  <c r="F1646" i="1"/>
  <c r="G325" i="1"/>
  <c r="G1646" i="1"/>
  <c r="H325" i="1"/>
  <c r="I1646" i="1"/>
  <c r="J1646" i="1"/>
  <c r="H68" i="57"/>
  <c r="C326" i="1"/>
  <c r="H68" i="58"/>
  <c r="G68" i="58"/>
  <c r="D296" i="1"/>
  <c r="G62" i="58"/>
  <c r="D290" i="1"/>
  <c r="D1617" i="1"/>
  <c r="E326" i="1"/>
  <c r="F326" i="1"/>
  <c r="F1647" i="1"/>
  <c r="G326" i="1"/>
  <c r="H326" i="1"/>
  <c r="I1647" i="1"/>
  <c r="J1647" i="1"/>
  <c r="H69" i="57"/>
  <c r="C327" i="1"/>
  <c r="H69" i="58"/>
  <c r="D327" i="1"/>
  <c r="E327" i="1"/>
  <c r="E1648" i="1"/>
  <c r="F327" i="1"/>
  <c r="F1648" i="1"/>
  <c r="G327" i="1"/>
  <c r="G1648" i="1"/>
  <c r="H327" i="1"/>
  <c r="I1648" i="1"/>
  <c r="J1648" i="1"/>
  <c r="H70" i="57"/>
  <c r="C328" i="1"/>
  <c r="H70" i="58"/>
  <c r="D328" i="1"/>
  <c r="E328" i="1"/>
  <c r="E1649" i="1"/>
  <c r="F328" i="1"/>
  <c r="G328" i="1"/>
  <c r="I1649" i="1"/>
  <c r="J1649" i="1"/>
  <c r="H71" i="57"/>
  <c r="C329" i="1"/>
  <c r="H71" i="58"/>
  <c r="D329" i="1"/>
  <c r="E329" i="1"/>
  <c r="F329" i="1"/>
  <c r="G329" i="1"/>
  <c r="G1650" i="1"/>
  <c r="H329" i="1"/>
  <c r="I1650" i="1"/>
  <c r="J1650" i="1"/>
  <c r="H72" i="57"/>
  <c r="C330" i="1"/>
  <c r="C1651" i="1"/>
  <c r="H72" i="58"/>
  <c r="D330" i="1"/>
  <c r="E330" i="1"/>
  <c r="E1651" i="1"/>
  <c r="F330" i="1"/>
  <c r="G330" i="1"/>
  <c r="G1651" i="1"/>
  <c r="H330" i="1"/>
  <c r="I1651" i="1"/>
  <c r="J1651" i="1"/>
  <c r="H73" i="57"/>
  <c r="C331" i="1"/>
  <c r="H73" i="58"/>
  <c r="D331" i="1"/>
  <c r="E331" i="1"/>
  <c r="F331" i="1"/>
  <c r="G331" i="1"/>
  <c r="G1652" i="1"/>
  <c r="H331" i="1"/>
  <c r="I1652" i="1"/>
  <c r="J1652" i="1"/>
  <c r="H74" i="57"/>
  <c r="C332" i="1"/>
  <c r="H74" i="58"/>
  <c r="D332" i="1"/>
  <c r="D1653" i="1"/>
  <c r="E332" i="1"/>
  <c r="F332" i="1"/>
  <c r="F1653" i="1"/>
  <c r="G332" i="1"/>
  <c r="G1653" i="1"/>
  <c r="H332" i="1"/>
  <c r="H1653" i="1"/>
  <c r="O138" i="97"/>
  <c r="I1653" i="1"/>
  <c r="J1653" i="1"/>
  <c r="H76" i="57"/>
  <c r="C334" i="1"/>
  <c r="H75" i="57"/>
  <c r="C333" i="1"/>
  <c r="H76" i="58"/>
  <c r="D334" i="1"/>
  <c r="H75" i="58"/>
  <c r="D333" i="1"/>
  <c r="D1654" i="1"/>
  <c r="E334" i="1"/>
  <c r="E333" i="1"/>
  <c r="F334" i="1"/>
  <c r="F333" i="1"/>
  <c r="G334" i="1"/>
  <c r="G333" i="1"/>
  <c r="H334" i="1"/>
  <c r="H333" i="1"/>
  <c r="I1654" i="1"/>
  <c r="J1654" i="1"/>
  <c r="H79" i="57"/>
  <c r="C337" i="1"/>
  <c r="H77" i="57"/>
  <c r="C335" i="1"/>
  <c r="C1655" i="1"/>
  <c r="H79" i="58"/>
  <c r="D337" i="1"/>
  <c r="H77" i="58"/>
  <c r="D335" i="1"/>
  <c r="D1655" i="1"/>
  <c r="E337" i="1"/>
  <c r="E335" i="1"/>
  <c r="F337" i="1"/>
  <c r="F335" i="1"/>
  <c r="F1655" i="1"/>
  <c r="G337" i="1"/>
  <c r="G335" i="1"/>
  <c r="H337" i="1"/>
  <c r="H335" i="1"/>
  <c r="H80" i="57"/>
  <c r="C338" i="1"/>
  <c r="C1656" i="1"/>
  <c r="H80" i="58"/>
  <c r="D338" i="1"/>
  <c r="E338" i="1"/>
  <c r="F338" i="1"/>
  <c r="G338" i="1"/>
  <c r="G1656" i="1"/>
  <c r="H338" i="1"/>
  <c r="J1656" i="1"/>
  <c r="H82" i="57"/>
  <c r="C340" i="1"/>
  <c r="H81" i="57"/>
  <c r="C339" i="1"/>
  <c r="C1657" i="1"/>
  <c r="H82" i="58"/>
  <c r="D340" i="1"/>
  <c r="H81" i="58"/>
  <c r="G81" i="58"/>
  <c r="D309" i="1"/>
  <c r="E340" i="1"/>
  <c r="E339" i="1"/>
  <c r="F340" i="1"/>
  <c r="F339" i="1"/>
  <c r="F1657" i="1"/>
  <c r="G340" i="1"/>
  <c r="G339" i="1"/>
  <c r="H340" i="1"/>
  <c r="H339" i="1"/>
  <c r="B332" i="1"/>
  <c r="B320" i="1"/>
  <c r="B1653" i="1"/>
  <c r="B331" i="1"/>
  <c r="B1652" i="1"/>
  <c r="B330" i="1"/>
  <c r="B1651" i="1"/>
  <c r="B329" i="1"/>
  <c r="B1650" i="1"/>
  <c r="B328" i="1"/>
  <c r="B1649" i="1"/>
  <c r="B327" i="1"/>
  <c r="B1648" i="1"/>
  <c r="B326" i="1"/>
  <c r="B1647" i="1"/>
  <c r="B325" i="1"/>
  <c r="B1646" i="1"/>
  <c r="B324" i="1"/>
  <c r="B323" i="1"/>
  <c r="B1645" i="1"/>
  <c r="B1642" i="1"/>
  <c r="B322" i="1"/>
  <c r="B1641" i="1"/>
  <c r="B321" i="1"/>
  <c r="B1640" i="1"/>
  <c r="B340" i="1"/>
  <c r="B339" i="1"/>
  <c r="B338" i="1"/>
  <c r="B1656" i="1"/>
  <c r="C141" i="97"/>
  <c r="B337" i="1"/>
  <c r="B335" i="1"/>
  <c r="B1655" i="1"/>
  <c r="B334" i="1"/>
  <c r="B333" i="1"/>
  <c r="B1654" i="1"/>
  <c r="G63" i="57"/>
  <c r="C291" i="1"/>
  <c r="G63" i="58"/>
  <c r="D291" i="1"/>
  <c r="E291" i="1"/>
  <c r="E290" i="1"/>
  <c r="E1610" i="1"/>
  <c r="F291" i="1"/>
  <c r="F290" i="1"/>
  <c r="F296" i="1"/>
  <c r="F1617" i="1"/>
  <c r="G291" i="1"/>
  <c r="G290" i="1"/>
  <c r="H291" i="1"/>
  <c r="H290" i="1"/>
  <c r="H1610" i="1"/>
  <c r="O104" i="97"/>
  <c r="J1614" i="1"/>
  <c r="G64" i="57"/>
  <c r="C292" i="1"/>
  <c r="E292" i="1"/>
  <c r="E1611" i="1"/>
  <c r="F292" i="1"/>
  <c r="G292" i="1"/>
  <c r="G1611" i="1"/>
  <c r="H292" i="1"/>
  <c r="H1611" i="1"/>
  <c r="O105" i="97"/>
  <c r="G65" i="57"/>
  <c r="C293" i="1"/>
  <c r="G65" i="58"/>
  <c r="D293" i="1"/>
  <c r="E293" i="1"/>
  <c r="E1612" i="1"/>
  <c r="F293" i="1"/>
  <c r="G293" i="1"/>
  <c r="H293" i="1"/>
  <c r="H1612" i="1"/>
  <c r="O106" i="97"/>
  <c r="J1612" i="1"/>
  <c r="G66" i="58"/>
  <c r="D294" i="1"/>
  <c r="D1614" i="1"/>
  <c r="E294" i="1"/>
  <c r="E1614" i="1"/>
  <c r="F294" i="1"/>
  <c r="F1614" i="1"/>
  <c r="G294" i="1"/>
  <c r="H294" i="1"/>
  <c r="H1614" i="1"/>
  <c r="I1614" i="1"/>
  <c r="G67" i="57"/>
  <c r="C295" i="1"/>
  <c r="C1616" i="1"/>
  <c r="G67" i="58"/>
  <c r="D295" i="1"/>
  <c r="D1616" i="1"/>
  <c r="E295" i="1"/>
  <c r="E1616" i="1"/>
  <c r="F295" i="1"/>
  <c r="G295" i="1"/>
  <c r="G1616" i="1"/>
  <c r="H295" i="1"/>
  <c r="H1616" i="1"/>
  <c r="I1616" i="1"/>
  <c r="J1616" i="1"/>
  <c r="G68" i="57"/>
  <c r="C296" i="1"/>
  <c r="C1617" i="1"/>
  <c r="E296" i="1"/>
  <c r="E1617" i="1"/>
  <c r="G296" i="1"/>
  <c r="G1617" i="1"/>
  <c r="H296" i="1"/>
  <c r="H1617" i="1"/>
  <c r="O111" i="97"/>
  <c r="I1617" i="1"/>
  <c r="G69" i="57"/>
  <c r="C297" i="1"/>
  <c r="C1618" i="1"/>
  <c r="G69" i="58"/>
  <c r="D297" i="1"/>
  <c r="E297" i="1"/>
  <c r="E1618" i="1"/>
  <c r="F297" i="1"/>
  <c r="G297" i="1"/>
  <c r="G1618" i="1"/>
  <c r="H297" i="1"/>
  <c r="H1618" i="1"/>
  <c r="I1618" i="1"/>
  <c r="J1618" i="1"/>
  <c r="G70" i="57"/>
  <c r="C298" i="1"/>
  <c r="C1619" i="1"/>
  <c r="G70" i="58"/>
  <c r="D298" i="1"/>
  <c r="E298" i="1"/>
  <c r="F298" i="1"/>
  <c r="G298" i="1"/>
  <c r="G1619" i="1"/>
  <c r="H298" i="1"/>
  <c r="H1619" i="1"/>
  <c r="O113" i="97"/>
  <c r="I112" i="98"/>
  <c r="I1619" i="1"/>
  <c r="J1619" i="1"/>
  <c r="G71" i="57"/>
  <c r="C299" i="1"/>
  <c r="C1620" i="1"/>
  <c r="E299" i="1"/>
  <c r="E1620" i="1"/>
  <c r="F299" i="1"/>
  <c r="G299" i="1"/>
  <c r="G1620" i="1"/>
  <c r="H299" i="1"/>
  <c r="H1620" i="1"/>
  <c r="I1620" i="1"/>
  <c r="J1620" i="1"/>
  <c r="G72" i="58"/>
  <c r="D300" i="1"/>
  <c r="D1621" i="1"/>
  <c r="E300" i="1"/>
  <c r="E1621" i="1"/>
  <c r="F300" i="1"/>
  <c r="F1621" i="1"/>
  <c r="G300" i="1"/>
  <c r="G1621" i="1"/>
  <c r="H300" i="1"/>
  <c r="H1621" i="1"/>
  <c r="I1621" i="1"/>
  <c r="J1621" i="1"/>
  <c r="G73" i="57"/>
  <c r="C301" i="1"/>
  <c r="C1622" i="1"/>
  <c r="E301" i="1"/>
  <c r="F301" i="1"/>
  <c r="F1622" i="1"/>
  <c r="G301" i="1"/>
  <c r="G1622" i="1"/>
  <c r="H301" i="1"/>
  <c r="H1622" i="1"/>
  <c r="I1622" i="1"/>
  <c r="J1622" i="1"/>
  <c r="G74" i="57"/>
  <c r="C302" i="1"/>
  <c r="C1623" i="1"/>
  <c r="E302" i="1"/>
  <c r="E1623" i="1"/>
  <c r="F302" i="1"/>
  <c r="G302" i="1"/>
  <c r="H302" i="1"/>
  <c r="H1623" i="1"/>
  <c r="O117" i="97"/>
  <c r="I1623" i="1"/>
  <c r="J1623" i="1"/>
  <c r="G76" i="57"/>
  <c r="C304" i="1"/>
  <c r="G75" i="57"/>
  <c r="C303" i="1"/>
  <c r="C1624" i="1"/>
  <c r="G76" i="58"/>
  <c r="D304" i="1"/>
  <c r="G75" i="58"/>
  <c r="D303" i="1"/>
  <c r="D1624" i="1"/>
  <c r="E304" i="1"/>
  <c r="E303" i="1"/>
  <c r="F304" i="1"/>
  <c r="F303" i="1"/>
  <c r="G304" i="1"/>
  <c r="G303" i="1"/>
  <c r="G1624" i="1"/>
  <c r="H304" i="1"/>
  <c r="H303" i="1"/>
  <c r="G79" i="57"/>
  <c r="C307" i="1"/>
  <c r="G77" i="57"/>
  <c r="C305" i="1"/>
  <c r="C1625" i="1"/>
  <c r="G79" i="58"/>
  <c r="D307" i="1"/>
  <c r="G77" i="58"/>
  <c r="D305" i="1"/>
  <c r="E307" i="1"/>
  <c r="E305" i="1"/>
  <c r="F307" i="1"/>
  <c r="F305" i="1"/>
  <c r="G307" i="1"/>
  <c r="G305" i="1"/>
  <c r="H307" i="1"/>
  <c r="H305" i="1"/>
  <c r="I1625" i="1"/>
  <c r="G80" i="57"/>
  <c r="C308" i="1"/>
  <c r="C1626" i="1"/>
  <c r="E308" i="1"/>
  <c r="E1626" i="1"/>
  <c r="F308" i="1"/>
  <c r="F1626" i="1"/>
  <c r="G308" i="1"/>
  <c r="H308" i="1"/>
  <c r="H1626" i="1"/>
  <c r="O120" i="97"/>
  <c r="I1626" i="1"/>
  <c r="G82" i="57"/>
  <c r="C310" i="1"/>
  <c r="G81" i="57"/>
  <c r="C309" i="1"/>
  <c r="G82" i="58"/>
  <c r="D310" i="1"/>
  <c r="E310" i="1"/>
  <c r="E309" i="1"/>
  <c r="E1627" i="1"/>
  <c r="F310" i="1"/>
  <c r="F309" i="1"/>
  <c r="F1627" i="1"/>
  <c r="G310" i="1"/>
  <c r="G309" i="1"/>
  <c r="G1627" i="1"/>
  <c r="H310" i="1"/>
  <c r="H309" i="1"/>
  <c r="B302" i="1"/>
  <c r="B290" i="1"/>
  <c r="B301" i="1"/>
  <c r="B1622" i="1"/>
  <c r="B300" i="1"/>
  <c r="B299" i="1"/>
  <c r="B298" i="1"/>
  <c r="B1619" i="1"/>
  <c r="B297" i="1"/>
  <c r="B1618" i="1"/>
  <c r="B296" i="1"/>
  <c r="B295" i="1"/>
  <c r="B294" i="1"/>
  <c r="B1614" i="1"/>
  <c r="B293" i="1"/>
  <c r="B292" i="1"/>
  <c r="B291" i="1"/>
  <c r="B310" i="1"/>
  <c r="B309" i="1"/>
  <c r="B308" i="1"/>
  <c r="B1626" i="1"/>
  <c r="B307" i="1"/>
  <c r="B305" i="1"/>
  <c r="B1625" i="1"/>
  <c r="B304" i="1"/>
  <c r="B303" i="1"/>
  <c r="B1613" i="1"/>
  <c r="C261" i="1"/>
  <c r="C260" i="1"/>
  <c r="C1580" i="1"/>
  <c r="D261" i="1"/>
  <c r="D260" i="1"/>
  <c r="D1580" i="1"/>
  <c r="E261" i="1"/>
  <c r="E260" i="1"/>
  <c r="F261" i="1"/>
  <c r="F260" i="1"/>
  <c r="F1580" i="1"/>
  <c r="G261" i="1"/>
  <c r="G260" i="1"/>
  <c r="G267" i="1"/>
  <c r="G1588" i="1"/>
  <c r="H261" i="1"/>
  <c r="H260" i="1"/>
  <c r="I1580" i="1"/>
  <c r="I1588" i="1"/>
  <c r="C262" i="1"/>
  <c r="D262" i="1"/>
  <c r="D1581" i="1"/>
  <c r="E262" i="1"/>
  <c r="E1581" i="1"/>
  <c r="F262" i="1"/>
  <c r="F1581" i="1"/>
  <c r="G262" i="1"/>
  <c r="H262" i="1"/>
  <c r="I1581" i="1"/>
  <c r="C263" i="1"/>
  <c r="D263" i="1"/>
  <c r="E263" i="1"/>
  <c r="F263" i="1"/>
  <c r="F1582" i="1"/>
  <c r="G263" i="1"/>
  <c r="G1582" i="1"/>
  <c r="H263" i="1"/>
  <c r="I1582" i="1"/>
  <c r="J1582" i="1"/>
  <c r="C264" i="1"/>
  <c r="C1584" i="1"/>
  <c r="D264" i="1"/>
  <c r="D1584" i="1"/>
  <c r="E264" i="1"/>
  <c r="E1584" i="1"/>
  <c r="F264" i="1"/>
  <c r="F1584" i="1"/>
  <c r="G264" i="1"/>
  <c r="G1584" i="1"/>
  <c r="H264" i="1"/>
  <c r="H1584" i="1"/>
  <c r="I1584" i="1"/>
  <c r="J1584" i="1"/>
  <c r="C265" i="1"/>
  <c r="C1586" i="1"/>
  <c r="D265" i="1"/>
  <c r="D1586" i="1"/>
  <c r="E265" i="1"/>
  <c r="F265" i="1"/>
  <c r="F1586" i="1"/>
  <c r="G265" i="1"/>
  <c r="H265" i="1"/>
  <c r="I1586" i="1"/>
  <c r="J1586" i="1"/>
  <c r="C266" i="1"/>
  <c r="C1587" i="1"/>
  <c r="D266" i="1"/>
  <c r="D1587" i="1"/>
  <c r="E266" i="1"/>
  <c r="F266" i="1"/>
  <c r="F1587" i="1"/>
  <c r="G266" i="1"/>
  <c r="H266" i="1"/>
  <c r="H1587" i="1"/>
  <c r="I1587" i="1"/>
  <c r="C267" i="1"/>
  <c r="C1588" i="1"/>
  <c r="D267" i="1"/>
  <c r="D1588" i="1"/>
  <c r="E267" i="1"/>
  <c r="F267" i="1"/>
  <c r="F1588" i="1"/>
  <c r="H267" i="1"/>
  <c r="J1588" i="1"/>
  <c r="C268" i="1"/>
  <c r="D268" i="1"/>
  <c r="D1589" i="1"/>
  <c r="E268" i="1"/>
  <c r="F268" i="1"/>
  <c r="F1589" i="1"/>
  <c r="G268" i="1"/>
  <c r="G1589" i="1"/>
  <c r="H268" i="1"/>
  <c r="H1589" i="1"/>
  <c r="C269" i="1"/>
  <c r="C1590" i="1"/>
  <c r="D269" i="1"/>
  <c r="D1590" i="1"/>
  <c r="E269" i="1"/>
  <c r="F269" i="1"/>
  <c r="F1590" i="1"/>
  <c r="G269" i="1"/>
  <c r="G1590" i="1"/>
  <c r="H269" i="1"/>
  <c r="I1590" i="1"/>
  <c r="J1590" i="1"/>
  <c r="C270" i="1"/>
  <c r="C1591" i="1"/>
  <c r="D270" i="1"/>
  <c r="D1591" i="1"/>
  <c r="E270" i="1"/>
  <c r="F270" i="1"/>
  <c r="F1591" i="1"/>
  <c r="G270" i="1"/>
  <c r="G1591" i="1"/>
  <c r="H270" i="1"/>
  <c r="I1591" i="1"/>
  <c r="J1591" i="1"/>
  <c r="C271" i="1"/>
  <c r="C1592" i="1"/>
  <c r="D271" i="1"/>
  <c r="D1592" i="1"/>
  <c r="E271" i="1"/>
  <c r="F271" i="1"/>
  <c r="F1592" i="1"/>
  <c r="G271" i="1"/>
  <c r="G1592" i="1"/>
  <c r="H271" i="1"/>
  <c r="I1592" i="1"/>
  <c r="J1592" i="1"/>
  <c r="C272" i="1"/>
  <c r="C1593" i="1"/>
  <c r="D272" i="1"/>
  <c r="D1593" i="1"/>
  <c r="E272" i="1"/>
  <c r="E1593" i="1"/>
  <c r="F272" i="1"/>
  <c r="F1593" i="1"/>
  <c r="G272" i="1"/>
  <c r="G1593" i="1"/>
  <c r="H272" i="1"/>
  <c r="I1593" i="1"/>
  <c r="J1593" i="1"/>
  <c r="C274" i="1"/>
  <c r="C273" i="1"/>
  <c r="D274" i="1"/>
  <c r="D273" i="1"/>
  <c r="D1594" i="1"/>
  <c r="E274" i="1"/>
  <c r="E273" i="1"/>
  <c r="F274" i="1"/>
  <c r="F273" i="1"/>
  <c r="G274" i="1"/>
  <c r="G273" i="1"/>
  <c r="H274" i="1"/>
  <c r="H273" i="1"/>
  <c r="I1594" i="1"/>
  <c r="C277" i="1"/>
  <c r="C275" i="1"/>
  <c r="D277" i="1"/>
  <c r="D275" i="1"/>
  <c r="E277" i="1"/>
  <c r="E275" i="1"/>
  <c r="E1595" i="1"/>
  <c r="F277" i="1"/>
  <c r="F275" i="1"/>
  <c r="F1595" i="1"/>
  <c r="G277" i="1"/>
  <c r="G275" i="1"/>
  <c r="H277" i="1"/>
  <c r="H275" i="1"/>
  <c r="I1595" i="1"/>
  <c r="C278" i="1"/>
  <c r="D278" i="1"/>
  <c r="D1596" i="1"/>
  <c r="E278" i="1"/>
  <c r="F278" i="1"/>
  <c r="F1596" i="1"/>
  <c r="G278" i="1"/>
  <c r="H278" i="1"/>
  <c r="H1596" i="1"/>
  <c r="J1596" i="1"/>
  <c r="C280" i="1"/>
  <c r="C279" i="1"/>
  <c r="D280" i="1"/>
  <c r="D279" i="1"/>
  <c r="E280" i="1"/>
  <c r="E279" i="1"/>
  <c r="E1597" i="1"/>
  <c r="F280" i="1"/>
  <c r="F279" i="1"/>
  <c r="F1597" i="1"/>
  <c r="G280" i="1"/>
  <c r="G279" i="1"/>
  <c r="G1597" i="1"/>
  <c r="H280" i="1"/>
  <c r="H279" i="1"/>
  <c r="B272" i="1"/>
  <c r="B260" i="1"/>
  <c r="B271" i="1"/>
  <c r="B1592" i="1"/>
  <c r="B270" i="1"/>
  <c r="B1591" i="1"/>
  <c r="B269" i="1"/>
  <c r="B1590" i="1"/>
  <c r="B268" i="1"/>
  <c r="B1589" i="1"/>
  <c r="B267" i="1"/>
  <c r="B1588" i="1"/>
  <c r="B266" i="1"/>
  <c r="B1587" i="1"/>
  <c r="B265" i="1"/>
  <c r="B1586" i="1"/>
  <c r="B264" i="1"/>
  <c r="B1584" i="1"/>
  <c r="B263" i="1"/>
  <c r="B262" i="1"/>
  <c r="B1583" i="1"/>
  <c r="B1582" i="1"/>
  <c r="B1581" i="1"/>
  <c r="B261" i="1"/>
  <c r="B1580" i="1"/>
  <c r="B280" i="1"/>
  <c r="B279" i="1"/>
  <c r="B1597" i="1"/>
  <c r="B278" i="1"/>
  <c r="B277" i="1"/>
  <c r="B275" i="1"/>
  <c r="B1595" i="1"/>
  <c r="B274" i="1"/>
  <c r="B273" i="1"/>
  <c r="B1594" i="1"/>
  <c r="C201" i="1"/>
  <c r="C200" i="1"/>
  <c r="D201" i="1"/>
  <c r="D200" i="1"/>
  <c r="D1520" i="1"/>
  <c r="E201" i="1"/>
  <c r="E200" i="1"/>
  <c r="E1520" i="1"/>
  <c r="F201" i="1"/>
  <c r="F200" i="1"/>
  <c r="F210" i="1"/>
  <c r="F1531" i="1"/>
  <c r="G201" i="1"/>
  <c r="G200" i="1"/>
  <c r="H201" i="1"/>
  <c r="H200" i="1"/>
  <c r="H209" i="1"/>
  <c r="H1530" i="1"/>
  <c r="O87" i="97"/>
  <c r="C202" i="1"/>
  <c r="D202" i="1"/>
  <c r="D1521" i="1"/>
  <c r="E202" i="1"/>
  <c r="E1521" i="1"/>
  <c r="F202" i="1"/>
  <c r="G202" i="1"/>
  <c r="H202" i="1"/>
  <c r="O87" i="17"/>
  <c r="C203" i="1"/>
  <c r="D203" i="1"/>
  <c r="E203" i="1"/>
  <c r="E1522" i="1"/>
  <c r="F203" i="1"/>
  <c r="G203" i="1"/>
  <c r="G1522" i="1"/>
  <c r="H203" i="1"/>
  <c r="C1523" i="1"/>
  <c r="C204" i="1"/>
  <c r="D204" i="1"/>
  <c r="D1524" i="1"/>
  <c r="E204" i="1"/>
  <c r="E1524" i="1"/>
  <c r="F204" i="1"/>
  <c r="F1524" i="1"/>
  <c r="G204" i="1"/>
  <c r="H204" i="1"/>
  <c r="C205" i="1"/>
  <c r="D205" i="1"/>
  <c r="D1526" i="1"/>
  <c r="E205" i="1"/>
  <c r="F205" i="1"/>
  <c r="G205" i="1"/>
  <c r="G1526" i="1"/>
  <c r="H205" i="1"/>
  <c r="J1526" i="1"/>
  <c r="C206" i="1"/>
  <c r="D206" i="1"/>
  <c r="D1527" i="1"/>
  <c r="E206" i="1"/>
  <c r="E1527" i="1"/>
  <c r="F206" i="1"/>
  <c r="G206" i="1"/>
  <c r="H206" i="1"/>
  <c r="J1527" i="1"/>
  <c r="C207" i="1"/>
  <c r="D207" i="1"/>
  <c r="D1528" i="1"/>
  <c r="E207" i="1"/>
  <c r="E1528" i="1"/>
  <c r="F207" i="1"/>
  <c r="F1528" i="1"/>
  <c r="G207" i="1"/>
  <c r="H207" i="1"/>
  <c r="J1528" i="1"/>
  <c r="C208" i="1"/>
  <c r="D208" i="1"/>
  <c r="E208" i="1"/>
  <c r="E1529" i="1"/>
  <c r="F208" i="1"/>
  <c r="G208" i="1"/>
  <c r="G1529" i="1"/>
  <c r="H208" i="1"/>
  <c r="I1529" i="1"/>
  <c r="J1529" i="1"/>
  <c r="C209" i="1"/>
  <c r="C1530" i="1"/>
  <c r="D209" i="1"/>
  <c r="D1530" i="1"/>
  <c r="E209" i="1"/>
  <c r="E1530" i="1"/>
  <c r="F209" i="1"/>
  <c r="G209" i="1"/>
  <c r="G1530" i="1"/>
  <c r="J1530" i="1"/>
  <c r="C210" i="1"/>
  <c r="D210" i="1"/>
  <c r="D1531" i="1"/>
  <c r="E210" i="1"/>
  <c r="E1531" i="1"/>
  <c r="G210" i="1"/>
  <c r="H210" i="1"/>
  <c r="I1531" i="1"/>
  <c r="J1531" i="1"/>
  <c r="C211" i="1"/>
  <c r="D211" i="1"/>
  <c r="D1532" i="1"/>
  <c r="E211" i="1"/>
  <c r="F211" i="1"/>
  <c r="G211" i="1"/>
  <c r="H211" i="1"/>
  <c r="I1532" i="1"/>
  <c r="J1532" i="1"/>
  <c r="C212" i="1"/>
  <c r="D212" i="1"/>
  <c r="D1533" i="1"/>
  <c r="E212" i="1"/>
  <c r="F212" i="1"/>
  <c r="G212" i="1"/>
  <c r="H212" i="1"/>
  <c r="I1533" i="1"/>
  <c r="J1533" i="1"/>
  <c r="C214" i="1"/>
  <c r="C213" i="1"/>
  <c r="C1534" i="1"/>
  <c r="D214" i="1"/>
  <c r="D213" i="1"/>
  <c r="D1534" i="1"/>
  <c r="E214" i="1"/>
  <c r="E213" i="1"/>
  <c r="F214" i="1"/>
  <c r="F213" i="1"/>
  <c r="G214" i="1"/>
  <c r="G213" i="1"/>
  <c r="G1534" i="1"/>
  <c r="H214" i="1"/>
  <c r="H213" i="1"/>
  <c r="C217" i="1"/>
  <c r="C215" i="1"/>
  <c r="D217" i="1"/>
  <c r="D215" i="1"/>
  <c r="D1535" i="1"/>
  <c r="E217" i="1"/>
  <c r="E215" i="1"/>
  <c r="F217" i="1"/>
  <c r="F215" i="1"/>
  <c r="G217" i="1"/>
  <c r="G215" i="1"/>
  <c r="G1535" i="1"/>
  <c r="H217" i="1"/>
  <c r="O102" i="17"/>
  <c r="H215" i="1"/>
  <c r="C218" i="1"/>
  <c r="D218" i="1"/>
  <c r="E218" i="1"/>
  <c r="E1536" i="1"/>
  <c r="F218" i="1"/>
  <c r="G218" i="1"/>
  <c r="H218" i="1"/>
  <c r="J1536" i="1"/>
  <c r="C220" i="1"/>
  <c r="C219" i="1"/>
  <c r="D220" i="1"/>
  <c r="D219" i="1"/>
  <c r="D1537" i="1"/>
  <c r="E220" i="1"/>
  <c r="E219" i="1"/>
  <c r="F220" i="1"/>
  <c r="F219" i="1"/>
  <c r="G220" i="1"/>
  <c r="G219" i="1"/>
  <c r="G1537" i="1"/>
  <c r="H220" i="1"/>
  <c r="H219" i="1"/>
  <c r="H1537" i="1"/>
  <c r="O94" i="97"/>
  <c r="I1537" i="1"/>
  <c r="H250" i="1"/>
  <c r="H249" i="1"/>
  <c r="G250" i="1"/>
  <c r="G249" i="1"/>
  <c r="F250" i="1"/>
  <c r="F249" i="1"/>
  <c r="E250" i="1"/>
  <c r="E249" i="1"/>
  <c r="E1567" i="1"/>
  <c r="E82" i="58"/>
  <c r="B82" i="58"/>
  <c r="D160" i="1"/>
  <c r="E81" i="58"/>
  <c r="B81" i="58"/>
  <c r="D159" i="1"/>
  <c r="D1477" i="1"/>
  <c r="D249" i="1"/>
  <c r="E82" i="57"/>
  <c r="C250" i="1"/>
  <c r="D81" i="17"/>
  <c r="E81" i="57"/>
  <c r="B81" i="57"/>
  <c r="C159" i="1"/>
  <c r="C249" i="1"/>
  <c r="H248" i="1"/>
  <c r="H242" i="1"/>
  <c r="G248" i="1"/>
  <c r="G242" i="1"/>
  <c r="F248" i="1"/>
  <c r="F242" i="1"/>
  <c r="F230" i="1"/>
  <c r="F1563" i="1"/>
  <c r="E248" i="1"/>
  <c r="E242" i="1"/>
  <c r="E80" i="58"/>
  <c r="D248" i="1"/>
  <c r="E74" i="58"/>
  <c r="B74" i="58"/>
  <c r="D152" i="1"/>
  <c r="D242" i="1"/>
  <c r="D1566" i="1"/>
  <c r="E80" i="57"/>
  <c r="C248" i="1"/>
  <c r="E74" i="57"/>
  <c r="B74" i="57"/>
  <c r="C152" i="1"/>
  <c r="C242" i="1"/>
  <c r="H247" i="1"/>
  <c r="H245" i="1"/>
  <c r="G247" i="1"/>
  <c r="G245" i="1"/>
  <c r="F247" i="1"/>
  <c r="F245" i="1"/>
  <c r="E247" i="1"/>
  <c r="E245" i="1"/>
  <c r="E1565" i="1"/>
  <c r="E79" i="58"/>
  <c r="D247" i="1"/>
  <c r="E77" i="58"/>
  <c r="D245" i="1"/>
  <c r="E79" i="57"/>
  <c r="C247" i="1"/>
  <c r="E77" i="57"/>
  <c r="C245" i="1"/>
  <c r="I1564" i="1"/>
  <c r="H244" i="1"/>
  <c r="H243" i="1"/>
  <c r="G244" i="1"/>
  <c r="G243" i="1"/>
  <c r="F244" i="1"/>
  <c r="F243" i="1"/>
  <c r="F1564" i="1"/>
  <c r="E244" i="1"/>
  <c r="E243" i="1"/>
  <c r="E1564" i="1"/>
  <c r="E76" i="58"/>
  <c r="D244" i="1"/>
  <c r="E75" i="58"/>
  <c r="D243" i="1"/>
  <c r="D1564" i="1"/>
  <c r="E76" i="57"/>
  <c r="C244" i="1"/>
  <c r="E75" i="57"/>
  <c r="C243" i="1"/>
  <c r="C1564" i="1"/>
  <c r="H230" i="1"/>
  <c r="O61" i="17"/>
  <c r="G230" i="1"/>
  <c r="E230" i="1"/>
  <c r="E62" i="58"/>
  <c r="D230" i="1"/>
  <c r="E68" i="58"/>
  <c r="D236" i="1"/>
  <c r="D1557" i="1"/>
  <c r="E62" i="57"/>
  <c r="C230" i="1"/>
  <c r="H241" i="1"/>
  <c r="G241" i="1"/>
  <c r="F241" i="1"/>
  <c r="F1562" i="1"/>
  <c r="E241" i="1"/>
  <c r="E73" i="58"/>
  <c r="B73" i="58"/>
  <c r="D151" i="1"/>
  <c r="B62" i="58"/>
  <c r="D140" i="1"/>
  <c r="D1472" i="1"/>
  <c r="E73" i="57"/>
  <c r="B73" i="57"/>
  <c r="C151" i="1"/>
  <c r="C241" i="1"/>
  <c r="J1561" i="1"/>
  <c r="I1561" i="1"/>
  <c r="H240" i="1"/>
  <c r="G240" i="1"/>
  <c r="F240" i="1"/>
  <c r="F1561" i="1"/>
  <c r="E240" i="1"/>
  <c r="E72" i="58"/>
  <c r="B72" i="58"/>
  <c r="D150" i="1"/>
  <c r="D1471" i="1"/>
  <c r="D240" i="1"/>
  <c r="D1561" i="1"/>
  <c r="E72" i="57"/>
  <c r="C240" i="1"/>
  <c r="J1560" i="1"/>
  <c r="H239" i="1"/>
  <c r="G239" i="1"/>
  <c r="F239" i="1"/>
  <c r="F1560" i="1"/>
  <c r="E239" i="1"/>
  <c r="E71" i="58"/>
  <c r="D239" i="1"/>
  <c r="D1560" i="1"/>
  <c r="E71" i="57"/>
  <c r="C239" i="1"/>
  <c r="H238" i="1"/>
  <c r="H1559" i="1"/>
  <c r="O65" i="97"/>
  <c r="I64" i="98"/>
  <c r="G238" i="1"/>
  <c r="F238" i="1"/>
  <c r="F1559" i="1"/>
  <c r="E238" i="1"/>
  <c r="E70" i="58"/>
  <c r="D238" i="1"/>
  <c r="D1559" i="1"/>
  <c r="E70" i="57"/>
  <c r="C238" i="1"/>
  <c r="H237" i="1"/>
  <c r="G237" i="1"/>
  <c r="F237" i="1"/>
  <c r="F1558" i="1"/>
  <c r="E237" i="1"/>
  <c r="E69" i="58"/>
  <c r="D237" i="1"/>
  <c r="E69" i="57"/>
  <c r="C237" i="1"/>
  <c r="C1558" i="1"/>
  <c r="I1557" i="1"/>
  <c r="H236" i="1"/>
  <c r="G236" i="1"/>
  <c r="F236" i="1"/>
  <c r="F1557" i="1"/>
  <c r="E236" i="1"/>
  <c r="E68" i="57"/>
  <c r="C236" i="1"/>
  <c r="J1556" i="1"/>
  <c r="I1556" i="1"/>
  <c r="H235" i="1"/>
  <c r="G235" i="1"/>
  <c r="F235" i="1"/>
  <c r="F1556" i="1"/>
  <c r="E235" i="1"/>
  <c r="E1556" i="1"/>
  <c r="E67" i="58"/>
  <c r="D235" i="1"/>
  <c r="D1556" i="1"/>
  <c r="E67" i="57"/>
  <c r="C235" i="1"/>
  <c r="I1552" i="1"/>
  <c r="H233" i="1"/>
  <c r="H1552" i="1"/>
  <c r="O58" i="97"/>
  <c r="I57" i="98"/>
  <c r="H234" i="1"/>
  <c r="G233" i="1"/>
  <c r="G234" i="1"/>
  <c r="F233" i="1"/>
  <c r="F1552" i="1"/>
  <c r="F234" i="1"/>
  <c r="E233" i="1"/>
  <c r="E234" i="1"/>
  <c r="E65" i="58"/>
  <c r="D233" i="1"/>
  <c r="E66" i="58"/>
  <c r="D234" i="1"/>
  <c r="D1554" i="1"/>
  <c r="E65" i="57"/>
  <c r="C233" i="1"/>
  <c r="E66" i="57"/>
  <c r="C234" i="1"/>
  <c r="C1554" i="1"/>
  <c r="J1551" i="1"/>
  <c r="H232" i="1"/>
  <c r="H1551" i="1"/>
  <c r="G232" i="1"/>
  <c r="H63" i="17"/>
  <c r="F232" i="1"/>
  <c r="F1551" i="1"/>
  <c r="E232" i="1"/>
  <c r="E64" i="58"/>
  <c r="D232" i="1"/>
  <c r="E64" i="57"/>
  <c r="C232" i="1"/>
  <c r="C1551" i="1"/>
  <c r="J1550" i="1"/>
  <c r="H231" i="1"/>
  <c r="G231" i="1"/>
  <c r="F231" i="1"/>
  <c r="F1550" i="1"/>
  <c r="E231" i="1"/>
  <c r="E63" i="58"/>
  <c r="D231" i="1"/>
  <c r="D1550" i="1"/>
  <c r="E63" i="57"/>
  <c r="C231" i="1"/>
  <c r="B250" i="1"/>
  <c r="B249" i="1"/>
  <c r="B248" i="1"/>
  <c r="B242" i="1"/>
  <c r="B247" i="1"/>
  <c r="B245" i="1"/>
  <c r="B1565" i="1"/>
  <c r="B244" i="1"/>
  <c r="B243" i="1"/>
  <c r="B236" i="1"/>
  <c r="B230" i="1"/>
  <c r="B237" i="1"/>
  <c r="B238" i="1"/>
  <c r="B239" i="1"/>
  <c r="B240" i="1"/>
  <c r="B241" i="1"/>
  <c r="C72" i="17"/>
  <c r="B1562" i="1"/>
  <c r="B235" i="1"/>
  <c r="B233" i="1"/>
  <c r="B234" i="1"/>
  <c r="B232" i="1"/>
  <c r="B231" i="1"/>
  <c r="B220" i="1"/>
  <c r="B219" i="1"/>
  <c r="B218" i="1"/>
  <c r="B212" i="1"/>
  <c r="B1536" i="1"/>
  <c r="B217" i="1"/>
  <c r="B215" i="1"/>
  <c r="B1535" i="1"/>
  <c r="B214" i="1"/>
  <c r="B213" i="1"/>
  <c r="B1534" i="1"/>
  <c r="B206" i="1"/>
  <c r="B200" i="1"/>
  <c r="B1533" i="1"/>
  <c r="B207" i="1"/>
  <c r="B1528" i="1"/>
  <c r="B208" i="1"/>
  <c r="B209" i="1"/>
  <c r="B1530" i="1"/>
  <c r="B210" i="1"/>
  <c r="B1531" i="1"/>
  <c r="B211" i="1"/>
  <c r="B205" i="1"/>
  <c r="B1526" i="1"/>
  <c r="B203" i="1"/>
  <c r="B204" i="1"/>
  <c r="B1525" i="1"/>
  <c r="B202" i="1"/>
  <c r="B1521" i="1"/>
  <c r="B1522" i="1"/>
  <c r="C171" i="1"/>
  <c r="C170" i="1"/>
  <c r="C1490" i="1"/>
  <c r="D171" i="1"/>
  <c r="D170" i="1"/>
  <c r="E171" i="1"/>
  <c r="E170" i="1"/>
  <c r="F171" i="1"/>
  <c r="F170" i="1"/>
  <c r="F1490" i="1"/>
  <c r="G171" i="1"/>
  <c r="G170" i="1"/>
  <c r="G174" i="1"/>
  <c r="G1494" i="1"/>
  <c r="G1490" i="1"/>
  <c r="H171" i="1"/>
  <c r="H170" i="1"/>
  <c r="J1491" i="1"/>
  <c r="C172" i="1"/>
  <c r="D172" i="1"/>
  <c r="E172" i="1"/>
  <c r="E1491" i="1"/>
  <c r="F172" i="1"/>
  <c r="G172" i="1"/>
  <c r="H172" i="1"/>
  <c r="C173" i="1"/>
  <c r="C1492" i="1"/>
  <c r="D173" i="1"/>
  <c r="E173" i="1"/>
  <c r="F173" i="1"/>
  <c r="G173" i="1"/>
  <c r="H173" i="1"/>
  <c r="C174" i="1"/>
  <c r="C1494" i="1"/>
  <c r="D174" i="1"/>
  <c r="E174" i="1"/>
  <c r="E1494" i="1"/>
  <c r="F174" i="1"/>
  <c r="F1494" i="1"/>
  <c r="H174" i="1"/>
  <c r="J1494" i="1"/>
  <c r="C175" i="1"/>
  <c r="D175" i="1"/>
  <c r="E175" i="1"/>
  <c r="E1496" i="1"/>
  <c r="F175" i="1"/>
  <c r="G175" i="1"/>
  <c r="G1496" i="1"/>
  <c r="H175" i="1"/>
  <c r="I1496" i="1"/>
  <c r="J1496" i="1"/>
  <c r="C176" i="1"/>
  <c r="C1497" i="1"/>
  <c r="D176" i="1"/>
  <c r="E176" i="1"/>
  <c r="E1497" i="1"/>
  <c r="F176" i="1"/>
  <c r="G176" i="1"/>
  <c r="H176" i="1"/>
  <c r="J1497" i="1"/>
  <c r="C177" i="1"/>
  <c r="D177" i="1"/>
  <c r="D1498" i="1"/>
  <c r="E177" i="1"/>
  <c r="E1498" i="1"/>
  <c r="F177" i="1"/>
  <c r="G177" i="1"/>
  <c r="G1498" i="1"/>
  <c r="H177" i="1"/>
  <c r="I1498" i="1"/>
  <c r="J1498" i="1"/>
  <c r="C178" i="1"/>
  <c r="C1499" i="1"/>
  <c r="D178" i="1"/>
  <c r="D1499" i="1"/>
  <c r="E178" i="1"/>
  <c r="E1499" i="1"/>
  <c r="F178" i="1"/>
  <c r="F1499" i="1"/>
  <c r="G178" i="1"/>
  <c r="H178" i="1"/>
  <c r="H1499" i="1"/>
  <c r="J1499" i="1"/>
  <c r="C179" i="1"/>
  <c r="D179" i="1"/>
  <c r="D1500" i="1"/>
  <c r="E179" i="1"/>
  <c r="E1500" i="1"/>
  <c r="F179" i="1"/>
  <c r="F1500" i="1"/>
  <c r="G179" i="1"/>
  <c r="G1500" i="1"/>
  <c r="H179" i="1"/>
  <c r="I1500" i="1"/>
  <c r="J1500" i="1"/>
  <c r="C180" i="1"/>
  <c r="C1501" i="1"/>
  <c r="D180" i="1"/>
  <c r="E180" i="1"/>
  <c r="E1501" i="1"/>
  <c r="F180" i="1"/>
  <c r="G180" i="1"/>
  <c r="H180" i="1"/>
  <c r="J1501" i="1"/>
  <c r="C181" i="1"/>
  <c r="C1502" i="1"/>
  <c r="D181" i="1"/>
  <c r="E181" i="1"/>
  <c r="F181" i="1"/>
  <c r="G181" i="1"/>
  <c r="G1502" i="1"/>
  <c r="H181" i="1"/>
  <c r="I1502" i="1"/>
  <c r="J1502" i="1"/>
  <c r="C182" i="1"/>
  <c r="D182" i="1"/>
  <c r="D1503" i="1"/>
  <c r="E182" i="1"/>
  <c r="E1503" i="1"/>
  <c r="F182" i="1"/>
  <c r="F1503" i="1"/>
  <c r="G182" i="1"/>
  <c r="G1503" i="1"/>
  <c r="H182" i="1"/>
  <c r="H188" i="1"/>
  <c r="H1506" i="1"/>
  <c r="J1503" i="1"/>
  <c r="C184" i="1"/>
  <c r="C183" i="1"/>
  <c r="D184" i="1"/>
  <c r="D183" i="1"/>
  <c r="D1504" i="1"/>
  <c r="E184" i="1"/>
  <c r="E183" i="1"/>
  <c r="E1504" i="1"/>
  <c r="F184" i="1"/>
  <c r="F183" i="1"/>
  <c r="F1504" i="1"/>
  <c r="G184" i="1"/>
  <c r="G183" i="1"/>
  <c r="G1504" i="1"/>
  <c r="H184" i="1"/>
  <c r="H183" i="1"/>
  <c r="C187" i="1"/>
  <c r="C185" i="1"/>
  <c r="D187" i="1"/>
  <c r="D185" i="1"/>
  <c r="E187" i="1"/>
  <c r="E185" i="1"/>
  <c r="E1505" i="1"/>
  <c r="F187" i="1"/>
  <c r="F185" i="1"/>
  <c r="F1505" i="1"/>
  <c r="G187" i="1"/>
  <c r="G185" i="1"/>
  <c r="G1505" i="1"/>
  <c r="H187" i="1"/>
  <c r="H185" i="1"/>
  <c r="I1505" i="1"/>
  <c r="C188" i="1"/>
  <c r="C1506" i="1"/>
  <c r="D188" i="1"/>
  <c r="D1506" i="1"/>
  <c r="E188" i="1"/>
  <c r="F188" i="1"/>
  <c r="F1506" i="1"/>
  <c r="G188" i="1"/>
  <c r="G1506" i="1"/>
  <c r="I1506" i="1"/>
  <c r="C190" i="1"/>
  <c r="C189" i="1"/>
  <c r="C1507" i="1"/>
  <c r="D190" i="1"/>
  <c r="D189" i="1"/>
  <c r="E190" i="1"/>
  <c r="E189" i="1"/>
  <c r="E1507" i="1"/>
  <c r="F190" i="1"/>
  <c r="F189" i="1"/>
  <c r="F1507" i="1"/>
  <c r="G190" i="1"/>
  <c r="G189" i="1"/>
  <c r="H190" i="1"/>
  <c r="H189" i="1"/>
  <c r="I1507" i="1"/>
  <c r="B190" i="1"/>
  <c r="B189" i="1"/>
  <c r="B1507" i="1"/>
  <c r="B188" i="1"/>
  <c r="B182" i="1"/>
  <c r="B1506" i="1"/>
  <c r="B170" i="1"/>
  <c r="B1503" i="1"/>
  <c r="B187" i="1"/>
  <c r="B185" i="1"/>
  <c r="B1505" i="1"/>
  <c r="B184" i="1"/>
  <c r="B183" i="1"/>
  <c r="B1504" i="1"/>
  <c r="B181" i="1"/>
  <c r="B180" i="1"/>
  <c r="B1501" i="1"/>
  <c r="B179" i="1"/>
  <c r="B1500" i="1"/>
  <c r="B178" i="1"/>
  <c r="B1499" i="1"/>
  <c r="B177" i="1"/>
  <c r="B176" i="1"/>
  <c r="B175" i="1"/>
  <c r="B1496" i="1"/>
  <c r="B173" i="1"/>
  <c r="B172" i="1"/>
  <c r="B1493" i="1"/>
  <c r="B174" i="1"/>
  <c r="B1491" i="1"/>
  <c r="B171" i="1"/>
  <c r="H160" i="1"/>
  <c r="H159" i="1"/>
  <c r="G160" i="1"/>
  <c r="G159" i="1"/>
  <c r="G1477" i="1"/>
  <c r="F160" i="1"/>
  <c r="F159" i="1"/>
  <c r="E160" i="1"/>
  <c r="E159" i="1"/>
  <c r="B82" i="57"/>
  <c r="C160" i="1"/>
  <c r="H158" i="1"/>
  <c r="H152" i="1"/>
  <c r="G158" i="1"/>
  <c r="G152" i="1"/>
  <c r="G1476" i="1"/>
  <c r="F158" i="1"/>
  <c r="F152" i="1"/>
  <c r="E158" i="1"/>
  <c r="E152" i="1"/>
  <c r="B80" i="58"/>
  <c r="D158" i="1"/>
  <c r="B80" i="57"/>
  <c r="C158" i="1"/>
  <c r="J1475" i="1"/>
  <c r="H157" i="1"/>
  <c r="H155" i="1"/>
  <c r="H1475" i="1"/>
  <c r="G157" i="1"/>
  <c r="G155" i="1"/>
  <c r="F157" i="1"/>
  <c r="F155" i="1"/>
  <c r="E157" i="1"/>
  <c r="E155" i="1"/>
  <c r="E1475" i="1"/>
  <c r="B79" i="58"/>
  <c r="D157" i="1"/>
  <c r="B79" i="57"/>
  <c r="C157" i="1"/>
  <c r="B77" i="57"/>
  <c r="C155" i="1"/>
  <c r="C1475" i="1"/>
  <c r="J1474" i="1"/>
  <c r="H153" i="1"/>
  <c r="H154" i="1"/>
  <c r="G153" i="1"/>
  <c r="G154" i="1"/>
  <c r="F153" i="1"/>
  <c r="F154" i="1"/>
  <c r="E153" i="1"/>
  <c r="E154" i="1"/>
  <c r="B75" i="58"/>
  <c r="D153" i="1"/>
  <c r="E24" i="17"/>
  <c r="E23" i="36"/>
  <c r="B76" i="58"/>
  <c r="D154" i="1"/>
  <c r="B75" i="57"/>
  <c r="C153" i="1"/>
  <c r="B76" i="57"/>
  <c r="C154" i="1"/>
  <c r="I1473" i="1"/>
  <c r="H140" i="1"/>
  <c r="G140" i="1"/>
  <c r="G1473" i="1"/>
  <c r="F140" i="1"/>
  <c r="F146" i="1"/>
  <c r="F1467" i="1"/>
  <c r="E140" i="1"/>
  <c r="E1473" i="1"/>
  <c r="B69" i="58"/>
  <c r="D147" i="1"/>
  <c r="D1468" i="1"/>
  <c r="B62" i="57"/>
  <c r="C140" i="1"/>
  <c r="J1472" i="1"/>
  <c r="H151" i="1"/>
  <c r="G151" i="1"/>
  <c r="G1472" i="1"/>
  <c r="F151" i="1"/>
  <c r="E151" i="1"/>
  <c r="E1472" i="1"/>
  <c r="I1471" i="1"/>
  <c r="H150" i="1"/>
  <c r="G150" i="1"/>
  <c r="F150" i="1"/>
  <c r="E150" i="1"/>
  <c r="E1471" i="1"/>
  <c r="B72" i="57"/>
  <c r="C150" i="1"/>
  <c r="H149" i="1"/>
  <c r="G149" i="1"/>
  <c r="G1470" i="1"/>
  <c r="F149" i="1"/>
  <c r="F1470" i="1"/>
  <c r="E149" i="1"/>
  <c r="E1470" i="1"/>
  <c r="B71" i="58"/>
  <c r="D149" i="1"/>
  <c r="D1470" i="1"/>
  <c r="B71" i="57"/>
  <c r="C149" i="1"/>
  <c r="H148" i="1"/>
  <c r="G148" i="1"/>
  <c r="F148" i="1"/>
  <c r="E148" i="1"/>
  <c r="E1469" i="1"/>
  <c r="B70" i="57"/>
  <c r="C148" i="1"/>
  <c r="C1469" i="1"/>
  <c r="I1468" i="1"/>
  <c r="H147" i="1"/>
  <c r="G147" i="1"/>
  <c r="G1468" i="1"/>
  <c r="F147" i="1"/>
  <c r="E147" i="1"/>
  <c r="E1468" i="1"/>
  <c r="B69" i="57"/>
  <c r="C147" i="1"/>
  <c r="I1467" i="1"/>
  <c r="H146" i="1"/>
  <c r="G146" i="1"/>
  <c r="G1467" i="1"/>
  <c r="E146" i="1"/>
  <c r="E1467" i="1"/>
  <c r="B68" i="58"/>
  <c r="D146" i="1"/>
  <c r="B68" i="57"/>
  <c r="C146" i="1"/>
  <c r="J1466" i="1"/>
  <c r="H145" i="1"/>
  <c r="G145" i="1"/>
  <c r="F145" i="1"/>
  <c r="F1466" i="1"/>
  <c r="E145" i="1"/>
  <c r="E1466" i="1"/>
  <c r="B67" i="58"/>
  <c r="D145" i="1"/>
  <c r="D1466" i="1"/>
  <c r="B67" i="57"/>
  <c r="C145" i="1"/>
  <c r="H143" i="1"/>
  <c r="H1462" i="1"/>
  <c r="O13" i="97"/>
  <c r="I12" i="98"/>
  <c r="H144" i="1"/>
  <c r="G143" i="1"/>
  <c r="G144" i="1"/>
  <c r="G1464" i="1"/>
  <c r="F143" i="1"/>
  <c r="F144" i="1"/>
  <c r="F1464" i="1"/>
  <c r="E143" i="1"/>
  <c r="E144" i="1"/>
  <c r="E1464" i="1"/>
  <c r="B65" i="58"/>
  <c r="D143" i="1"/>
  <c r="D1462" i="1"/>
  <c r="B66" i="58"/>
  <c r="D144" i="1"/>
  <c r="D1464" i="1"/>
  <c r="B65" i="57"/>
  <c r="C143" i="1"/>
  <c r="B66" i="57"/>
  <c r="C144" i="1"/>
  <c r="H142" i="1"/>
  <c r="G142" i="1"/>
  <c r="G1463" i="1"/>
  <c r="F142" i="1"/>
  <c r="E142" i="1"/>
  <c r="B64" i="58"/>
  <c r="D142" i="1"/>
  <c r="B64" i="57"/>
  <c r="C142" i="1"/>
  <c r="E1461" i="1"/>
  <c r="J1460" i="1"/>
  <c r="H141" i="1"/>
  <c r="G141" i="1"/>
  <c r="F141" i="1"/>
  <c r="E141" i="1"/>
  <c r="E1460" i="1"/>
  <c r="B63" i="58"/>
  <c r="D141" i="1"/>
  <c r="B63" i="57"/>
  <c r="C141" i="1"/>
  <c r="B82" i="2"/>
  <c r="B160" i="1"/>
  <c r="B81" i="2"/>
  <c r="B159" i="1"/>
  <c r="B80" i="2"/>
  <c r="B158" i="1"/>
  <c r="B74" i="2"/>
  <c r="B152" i="1"/>
  <c r="B1476" i="1"/>
  <c r="B79" i="2"/>
  <c r="B157" i="1"/>
  <c r="B77" i="2"/>
  <c r="B155" i="1"/>
  <c r="B75" i="2"/>
  <c r="B153" i="1"/>
  <c r="B76" i="2"/>
  <c r="B154" i="1"/>
  <c r="B62" i="2"/>
  <c r="B140" i="1"/>
  <c r="B151" i="1"/>
  <c r="B72" i="2"/>
  <c r="B150" i="1"/>
  <c r="C21" i="17"/>
  <c r="C20" i="36"/>
  <c r="B71" i="2"/>
  <c r="B149" i="1"/>
  <c r="B70" i="2"/>
  <c r="B148" i="1"/>
  <c r="B69" i="2"/>
  <c r="B147" i="1"/>
  <c r="B68" i="2"/>
  <c r="B146" i="1"/>
  <c r="C17" i="17"/>
  <c r="C16" i="36"/>
  <c r="B67" i="2"/>
  <c r="B145" i="1"/>
  <c r="B65" i="2"/>
  <c r="B143" i="1"/>
  <c r="C14" i="17"/>
  <c r="C13" i="36"/>
  <c r="B66" i="2"/>
  <c r="B144" i="1"/>
  <c r="B64" i="2"/>
  <c r="B142" i="1"/>
  <c r="B63" i="2"/>
  <c r="B141" i="1"/>
  <c r="B201" i="1"/>
  <c r="B1520" i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/>
  <c r="H1849" i="1"/>
  <c r="AM90" i="57"/>
  <c r="F1401" i="1"/>
  <c r="AN90" i="57"/>
  <c r="G1401" i="1"/>
  <c r="AM90" i="58"/>
  <c r="I1401" i="1"/>
  <c r="AN90" i="58"/>
  <c r="J1401" i="1"/>
  <c r="AM91" i="57"/>
  <c r="F1402" i="1"/>
  <c r="AN91" i="57"/>
  <c r="G1402" i="1"/>
  <c r="AM91" i="58"/>
  <c r="I1402" i="1"/>
  <c r="AN91" i="58"/>
  <c r="J1402" i="1"/>
  <c r="AM92" i="57"/>
  <c r="F1403" i="1"/>
  <c r="AN92" i="57"/>
  <c r="G1403" i="1"/>
  <c r="AM92" i="58"/>
  <c r="I1403" i="1"/>
  <c r="AN92" i="58"/>
  <c r="J1403" i="1"/>
  <c r="AM93" i="57"/>
  <c r="F1404" i="1"/>
  <c r="AN93" i="57"/>
  <c r="G1404" i="1"/>
  <c r="AM93" i="58"/>
  <c r="I1404" i="1"/>
  <c r="AN93" i="58"/>
  <c r="J1404" i="1"/>
  <c r="AM94" i="57"/>
  <c r="F1405" i="1"/>
  <c r="AN94" i="57"/>
  <c r="G1405" i="1"/>
  <c r="AM94" i="58"/>
  <c r="I1405" i="1"/>
  <c r="AN94" i="58"/>
  <c r="J1405" i="1"/>
  <c r="AM95" i="57"/>
  <c r="F1406" i="1"/>
  <c r="AN95" i="57"/>
  <c r="G1406" i="1"/>
  <c r="AM95" i="58"/>
  <c r="I1406" i="1"/>
  <c r="AN95" i="58"/>
  <c r="J1406" i="1"/>
  <c r="AM96" i="57"/>
  <c r="F1407" i="1"/>
  <c r="AN96" i="57"/>
  <c r="G1407" i="1"/>
  <c r="AM96" i="58"/>
  <c r="I1407" i="1"/>
  <c r="AN96" i="58"/>
  <c r="J1407" i="1"/>
  <c r="AM97" i="57"/>
  <c r="F1408" i="1"/>
  <c r="AN97" i="57"/>
  <c r="G1408" i="1"/>
  <c r="AM97" i="58"/>
  <c r="I1408" i="1"/>
  <c r="AN97" i="58"/>
  <c r="J1408" i="1"/>
  <c r="AM98" i="57"/>
  <c r="F1409" i="1"/>
  <c r="AN98" i="57"/>
  <c r="G1409" i="1"/>
  <c r="AM98" i="58"/>
  <c r="I1409" i="1"/>
  <c r="AN98" i="58"/>
  <c r="J1409" i="1"/>
  <c r="AM99" i="57"/>
  <c r="F1410" i="1"/>
  <c r="AN99" i="57"/>
  <c r="G1410" i="1"/>
  <c r="AM99" i="58"/>
  <c r="I1410" i="1"/>
  <c r="AN99" i="58"/>
  <c r="J1410" i="1"/>
  <c r="AM100" i="57"/>
  <c r="F1411" i="1"/>
  <c r="AN100" i="57"/>
  <c r="G1411" i="1"/>
  <c r="AM100" i="58"/>
  <c r="I1411" i="1"/>
  <c r="AN100" i="58"/>
  <c r="J1411" i="1"/>
  <c r="AM185" i="57"/>
  <c r="AM101" i="57"/>
  <c r="F1412" i="1"/>
  <c r="AN185" i="57"/>
  <c r="AN101" i="57"/>
  <c r="G1412" i="1"/>
  <c r="AM185" i="58"/>
  <c r="AM101" i="58"/>
  <c r="I1412" i="1"/>
  <c r="AN185" i="58"/>
  <c r="AN101" i="58"/>
  <c r="J1412" i="1"/>
  <c r="AM186" i="57"/>
  <c r="AM102" i="57"/>
  <c r="F1413" i="1"/>
  <c r="AN186" i="57"/>
  <c r="AN102" i="57"/>
  <c r="G1413" i="1"/>
  <c r="AM186" i="58"/>
  <c r="AM102" i="58"/>
  <c r="I1413" i="1"/>
  <c r="AN186" i="58"/>
  <c r="AN102" i="58"/>
  <c r="J1413" i="1"/>
  <c r="AM187" i="57"/>
  <c r="AM103" i="57"/>
  <c r="F1414" i="1"/>
  <c r="AN187" i="57"/>
  <c r="AN103" i="57"/>
  <c r="G1414" i="1"/>
  <c r="AM187" i="58"/>
  <c r="AM103" i="58"/>
  <c r="I1414" i="1"/>
  <c r="AN187" i="58"/>
  <c r="AN103" i="58"/>
  <c r="J1414" i="1"/>
  <c r="AL104" i="57"/>
  <c r="E1415" i="1"/>
  <c r="AM188" i="57"/>
  <c r="AM104" i="57"/>
  <c r="F1415" i="1"/>
  <c r="AN188" i="57"/>
  <c r="AN104" i="57"/>
  <c r="G1415" i="1"/>
  <c r="AL104" i="58"/>
  <c r="H1415" i="1"/>
  <c r="AM188" i="58"/>
  <c r="AM104" i="58"/>
  <c r="I1415" i="1"/>
  <c r="AN188" i="58"/>
  <c r="AN104" i="58"/>
  <c r="J1415" i="1"/>
  <c r="AM189" i="57"/>
  <c r="AM105" i="57"/>
  <c r="F1416" i="1"/>
  <c r="AN189" i="57"/>
  <c r="AN105" i="57"/>
  <c r="G1416" i="1"/>
  <c r="AM189" i="58"/>
  <c r="AM105" i="58"/>
  <c r="I1416" i="1"/>
  <c r="AN189" i="58"/>
  <c r="AN105" i="58"/>
  <c r="J1416" i="1"/>
  <c r="AM190" i="57"/>
  <c r="AM106" i="57"/>
  <c r="F1417" i="1"/>
  <c r="AN190" i="57"/>
  <c r="AN106" i="57"/>
  <c r="G1417" i="1"/>
  <c r="AM190" i="58"/>
  <c r="AM106" i="58"/>
  <c r="I1417" i="1"/>
  <c r="AN190" i="58"/>
  <c r="AN106" i="58"/>
  <c r="J1417" i="1"/>
  <c r="AM191" i="57"/>
  <c r="AM107" i="57"/>
  <c r="F1418" i="1"/>
  <c r="AN191" i="57"/>
  <c r="AN107" i="57"/>
  <c r="G1418" i="1"/>
  <c r="AM191" i="58"/>
  <c r="AM107" i="58"/>
  <c r="I1418" i="1"/>
  <c r="AN191" i="58"/>
  <c r="AN107" i="58"/>
  <c r="J1418" i="1"/>
  <c r="AM192" i="57"/>
  <c r="AM108" i="57"/>
  <c r="F1419" i="1"/>
  <c r="AN192" i="57"/>
  <c r="AN108" i="57"/>
  <c r="G1419" i="1"/>
  <c r="AM192" i="58"/>
  <c r="AM108" i="58"/>
  <c r="I1419" i="1"/>
  <c r="AN192" i="58"/>
  <c r="AN108" i="58"/>
  <c r="J1419" i="1"/>
  <c r="AN89" i="58"/>
  <c r="J1400" i="1"/>
  <c r="AN89" i="57"/>
  <c r="G1400" i="1"/>
  <c r="AM89" i="58"/>
  <c r="I1400" i="1"/>
  <c r="AM89" i="57"/>
  <c r="F1400" i="1"/>
  <c r="AJ90" i="57"/>
  <c r="F1371" i="1"/>
  <c r="AK90" i="57"/>
  <c r="G1371" i="1"/>
  <c r="AJ90" i="58"/>
  <c r="I1371" i="1"/>
  <c r="AK90" i="58"/>
  <c r="J1371" i="1"/>
  <c r="AJ91" i="57"/>
  <c r="F1372" i="1"/>
  <c r="AK91" i="57"/>
  <c r="G1372" i="1"/>
  <c r="AJ91" i="58"/>
  <c r="I1372" i="1"/>
  <c r="AK91" i="58"/>
  <c r="J1372" i="1"/>
  <c r="AJ92" i="57"/>
  <c r="F1373" i="1"/>
  <c r="AK92" i="57"/>
  <c r="G1373" i="1"/>
  <c r="AJ92" i="58"/>
  <c r="I1373" i="1"/>
  <c r="AK92" i="58"/>
  <c r="J1373" i="1"/>
  <c r="AJ93" i="57"/>
  <c r="F1374" i="1"/>
  <c r="AK93" i="57"/>
  <c r="G1374" i="1"/>
  <c r="AJ93" i="58"/>
  <c r="I1374" i="1"/>
  <c r="AK93" i="58"/>
  <c r="J1374" i="1"/>
  <c r="AJ94" i="57"/>
  <c r="F1375" i="1"/>
  <c r="AK94" i="57"/>
  <c r="G1375" i="1"/>
  <c r="AJ94" i="58"/>
  <c r="I1375" i="1"/>
  <c r="AK94" i="58"/>
  <c r="J1375" i="1"/>
  <c r="AJ95" i="57"/>
  <c r="F1376" i="1"/>
  <c r="AK95" i="57"/>
  <c r="G1376" i="1"/>
  <c r="AJ95" i="58"/>
  <c r="I1376" i="1"/>
  <c r="AK95" i="58"/>
  <c r="J1376" i="1"/>
  <c r="AJ96" i="57"/>
  <c r="F1377" i="1"/>
  <c r="AK96" i="57"/>
  <c r="G1377" i="1"/>
  <c r="AJ96" i="58"/>
  <c r="I1377" i="1"/>
  <c r="AK96" i="58"/>
  <c r="J1377" i="1"/>
  <c r="AJ97" i="57"/>
  <c r="F1378" i="1"/>
  <c r="AK97" i="57"/>
  <c r="G1378" i="1"/>
  <c r="AJ97" i="58"/>
  <c r="I1378" i="1"/>
  <c r="AK97" i="58"/>
  <c r="J1378" i="1"/>
  <c r="AJ98" i="57"/>
  <c r="F1379" i="1"/>
  <c r="AK98" i="57"/>
  <c r="G1379" i="1"/>
  <c r="AJ98" i="58"/>
  <c r="I1379" i="1"/>
  <c r="AK98" i="58"/>
  <c r="J1379" i="1"/>
  <c r="AJ99" i="57"/>
  <c r="F1380" i="1"/>
  <c r="AK99" i="57"/>
  <c r="G1380" i="1"/>
  <c r="AJ99" i="58"/>
  <c r="I1380" i="1"/>
  <c r="AK99" i="58"/>
  <c r="J1380" i="1"/>
  <c r="AJ100" i="57"/>
  <c r="F1381" i="1"/>
  <c r="AK100" i="57"/>
  <c r="G1381" i="1"/>
  <c r="AJ100" i="58"/>
  <c r="I1381" i="1"/>
  <c r="AK100" i="58"/>
  <c r="J1381" i="1"/>
  <c r="AJ185" i="57"/>
  <c r="AJ101" i="57"/>
  <c r="F1382" i="1"/>
  <c r="AK185" i="57"/>
  <c r="AK101" i="57"/>
  <c r="G1382" i="1"/>
  <c r="AJ101" i="58"/>
  <c r="I1382" i="1"/>
  <c r="AK101" i="58"/>
  <c r="J1382" i="1"/>
  <c r="AJ186" i="57"/>
  <c r="AJ102" i="57"/>
  <c r="F1383" i="1"/>
  <c r="AK186" i="57"/>
  <c r="AK102" i="57"/>
  <c r="G1383" i="1"/>
  <c r="AJ102" i="58"/>
  <c r="I1383" i="1"/>
  <c r="AK102" i="58"/>
  <c r="J1383" i="1"/>
  <c r="AJ187" i="57"/>
  <c r="AJ103" i="57"/>
  <c r="F1384" i="1"/>
  <c r="AK187" i="57"/>
  <c r="AK103" i="57"/>
  <c r="G1384" i="1"/>
  <c r="AJ103" i="58"/>
  <c r="I1384" i="1"/>
  <c r="AK103" i="58"/>
  <c r="J1384" i="1"/>
  <c r="AI104" i="57"/>
  <c r="E1385" i="1"/>
  <c r="AJ188" i="57"/>
  <c r="AJ104" i="57"/>
  <c r="F1385" i="1"/>
  <c r="AK188" i="57"/>
  <c r="AK104" i="57"/>
  <c r="G1385" i="1"/>
  <c r="AI104" i="58"/>
  <c r="H1385" i="1"/>
  <c r="AJ104" i="58"/>
  <c r="I1385" i="1"/>
  <c r="AK104" i="58"/>
  <c r="J1385" i="1"/>
  <c r="AJ189" i="57"/>
  <c r="AJ105" i="57"/>
  <c r="F1386" i="1"/>
  <c r="AK189" i="57"/>
  <c r="AK105" i="57"/>
  <c r="G1386" i="1"/>
  <c r="AJ105" i="58"/>
  <c r="I1386" i="1"/>
  <c r="AK105" i="58"/>
  <c r="J1386" i="1"/>
  <c r="AJ190" i="57"/>
  <c r="AJ106" i="57"/>
  <c r="F1387" i="1"/>
  <c r="AK190" i="57"/>
  <c r="AK106" i="57"/>
  <c r="G1387" i="1"/>
  <c r="AJ106" i="58"/>
  <c r="I1387" i="1"/>
  <c r="AK106" i="58"/>
  <c r="J1387" i="1"/>
  <c r="AJ191" i="57"/>
  <c r="AJ107" i="57"/>
  <c r="F1388" i="1"/>
  <c r="AK191" i="57"/>
  <c r="AK107" i="57"/>
  <c r="G1388" i="1"/>
  <c r="AJ107" i="58"/>
  <c r="I1388" i="1"/>
  <c r="AK107" i="58"/>
  <c r="J1388" i="1"/>
  <c r="AJ192" i="57"/>
  <c r="AJ108" i="57"/>
  <c r="F1389" i="1"/>
  <c r="AK192" i="57"/>
  <c r="AK108" i="57"/>
  <c r="G1389" i="1"/>
  <c r="AJ108" i="58"/>
  <c r="I1389" i="1"/>
  <c r="AK108" i="58"/>
  <c r="J1389" i="1"/>
  <c r="AK89" i="58"/>
  <c r="J1370" i="1"/>
  <c r="AK89" i="57"/>
  <c r="G1370" i="1"/>
  <c r="AJ89" i="58"/>
  <c r="I1370" i="1"/>
  <c r="AJ89" i="57"/>
  <c r="F1370" i="1"/>
  <c r="AG90" i="57"/>
  <c r="F1341" i="1"/>
  <c r="AH90" i="57"/>
  <c r="G1341" i="1"/>
  <c r="AG90" i="58"/>
  <c r="I1341" i="1"/>
  <c r="AH90" i="58"/>
  <c r="J1341" i="1"/>
  <c r="AG91" i="57"/>
  <c r="F1342" i="1"/>
  <c r="AH91" i="57"/>
  <c r="G1342" i="1"/>
  <c r="AG91" i="58"/>
  <c r="I1342" i="1"/>
  <c r="AH91" i="58"/>
  <c r="J1342" i="1"/>
  <c r="AG92" i="57"/>
  <c r="F1343" i="1"/>
  <c r="AH92" i="57"/>
  <c r="G1343" i="1"/>
  <c r="AG92" i="58"/>
  <c r="I1343" i="1"/>
  <c r="AH92" i="58"/>
  <c r="J1343" i="1"/>
  <c r="AG93" i="57"/>
  <c r="F1344" i="1"/>
  <c r="AH93" i="57"/>
  <c r="G1344" i="1"/>
  <c r="AG93" i="58"/>
  <c r="I1344" i="1"/>
  <c r="AH93" i="58"/>
  <c r="J1344" i="1"/>
  <c r="AG94" i="57"/>
  <c r="F1345" i="1"/>
  <c r="AH94" i="57"/>
  <c r="G1345" i="1"/>
  <c r="AG94" i="58"/>
  <c r="I1345" i="1"/>
  <c r="AH94" i="58"/>
  <c r="J1345" i="1"/>
  <c r="AG95" i="57"/>
  <c r="F1346" i="1"/>
  <c r="AH95" i="57"/>
  <c r="G1346" i="1"/>
  <c r="AG95" i="58"/>
  <c r="I1346" i="1"/>
  <c r="AH95" i="58"/>
  <c r="J1346" i="1"/>
  <c r="AG96" i="57"/>
  <c r="F1347" i="1"/>
  <c r="AH96" i="57"/>
  <c r="G1347" i="1"/>
  <c r="AG96" i="58"/>
  <c r="I1347" i="1"/>
  <c r="AH96" i="58"/>
  <c r="J1347" i="1"/>
  <c r="AG97" i="57"/>
  <c r="F1348" i="1"/>
  <c r="AH97" i="57"/>
  <c r="G1348" i="1"/>
  <c r="AG97" i="58"/>
  <c r="I1348" i="1"/>
  <c r="AH97" i="58"/>
  <c r="J1348" i="1"/>
  <c r="AG98" i="57"/>
  <c r="F1349" i="1"/>
  <c r="AH98" i="57"/>
  <c r="G1349" i="1"/>
  <c r="AG98" i="58"/>
  <c r="I1349" i="1"/>
  <c r="AH98" i="58"/>
  <c r="J1349" i="1"/>
  <c r="AG99" i="57"/>
  <c r="F1350" i="1"/>
  <c r="AH99" i="57"/>
  <c r="G1350" i="1"/>
  <c r="AG99" i="58"/>
  <c r="I1350" i="1"/>
  <c r="AH99" i="58"/>
  <c r="J1350" i="1"/>
  <c r="AG100" i="57"/>
  <c r="F1351" i="1"/>
  <c r="AH100" i="57"/>
  <c r="G1351" i="1"/>
  <c r="AG100" i="58"/>
  <c r="I1351" i="1"/>
  <c r="AH100" i="58"/>
  <c r="J1351" i="1"/>
  <c r="AG101" i="57"/>
  <c r="F1352" i="1"/>
  <c r="AH101" i="57"/>
  <c r="G1352" i="1"/>
  <c r="AG101" i="58"/>
  <c r="I1352" i="1"/>
  <c r="AH101" i="58"/>
  <c r="J1352" i="1"/>
  <c r="AG102" i="57"/>
  <c r="F1353" i="1"/>
  <c r="AH102" i="57"/>
  <c r="G1353" i="1"/>
  <c r="AG102" i="58"/>
  <c r="I1353" i="1"/>
  <c r="AH102" i="58"/>
  <c r="J1353" i="1"/>
  <c r="AG103" i="57"/>
  <c r="F1354" i="1"/>
  <c r="AH103" i="57"/>
  <c r="G1354" i="1"/>
  <c r="AG103" i="58"/>
  <c r="I1354" i="1"/>
  <c r="AH103" i="58"/>
  <c r="J1354" i="1"/>
  <c r="AF104" i="57"/>
  <c r="E1355" i="1"/>
  <c r="AG104" i="57"/>
  <c r="F1355" i="1"/>
  <c r="AH104" i="57"/>
  <c r="G1355" i="1"/>
  <c r="AF104" i="58"/>
  <c r="H1355" i="1"/>
  <c r="AG104" i="58"/>
  <c r="I1355" i="1"/>
  <c r="AH104" i="58"/>
  <c r="J1355" i="1"/>
  <c r="AG105" i="57"/>
  <c r="F1356" i="1"/>
  <c r="AH105" i="57"/>
  <c r="G1356" i="1"/>
  <c r="AG105" i="58"/>
  <c r="I1356" i="1"/>
  <c r="AH105" i="58"/>
  <c r="J1356" i="1"/>
  <c r="AG106" i="57"/>
  <c r="F1357" i="1"/>
  <c r="AH106" i="57"/>
  <c r="G1357" i="1"/>
  <c r="AG106" i="58"/>
  <c r="I1357" i="1"/>
  <c r="AH106" i="58"/>
  <c r="J1357" i="1"/>
  <c r="AG107" i="57"/>
  <c r="F1358" i="1"/>
  <c r="AH107" i="57"/>
  <c r="G1358" i="1"/>
  <c r="AG107" i="58"/>
  <c r="I1358" i="1"/>
  <c r="AH107" i="58"/>
  <c r="J1358" i="1"/>
  <c r="AG108" i="57"/>
  <c r="F1359" i="1"/>
  <c r="AH108" i="57"/>
  <c r="G1359" i="1"/>
  <c r="AG108" i="58"/>
  <c r="I1359" i="1"/>
  <c r="AH108" i="58"/>
  <c r="J1359" i="1"/>
  <c r="AH89" i="58"/>
  <c r="J1340" i="1"/>
  <c r="AH89" i="57"/>
  <c r="G1340" i="1"/>
  <c r="AG89" i="58"/>
  <c r="I1340" i="1"/>
  <c r="AG89" i="57"/>
  <c r="F1340" i="1"/>
  <c r="AD90" i="57"/>
  <c r="F1311" i="1"/>
  <c r="AE90" i="57"/>
  <c r="G1311" i="1"/>
  <c r="AD90" i="58"/>
  <c r="I1311" i="1"/>
  <c r="AE90" i="58"/>
  <c r="J1311" i="1"/>
  <c r="AD91" i="57"/>
  <c r="F1312" i="1"/>
  <c r="AE91" i="57"/>
  <c r="G1312" i="1"/>
  <c r="AD91" i="58"/>
  <c r="I1312" i="1"/>
  <c r="AE91" i="58"/>
  <c r="J1312" i="1"/>
  <c r="AD92" i="57"/>
  <c r="F1313" i="1"/>
  <c r="AE92" i="57"/>
  <c r="G1313" i="1"/>
  <c r="AD92" i="58"/>
  <c r="I1313" i="1"/>
  <c r="AE92" i="58"/>
  <c r="J1313" i="1"/>
  <c r="AD93" i="57"/>
  <c r="F1314" i="1"/>
  <c r="AE93" i="57"/>
  <c r="G1314" i="1"/>
  <c r="AD93" i="58"/>
  <c r="I1314" i="1"/>
  <c r="AE93" i="58"/>
  <c r="J1314" i="1"/>
  <c r="AD94" i="57"/>
  <c r="F1315" i="1"/>
  <c r="AE94" i="57"/>
  <c r="G1315" i="1"/>
  <c r="AD94" i="58"/>
  <c r="I1315" i="1"/>
  <c r="AE94" i="58"/>
  <c r="J1315" i="1"/>
  <c r="AD95" i="57"/>
  <c r="F1316" i="1"/>
  <c r="AE95" i="57"/>
  <c r="G1316" i="1"/>
  <c r="AD95" i="58"/>
  <c r="I1316" i="1"/>
  <c r="AE95" i="58"/>
  <c r="J1316" i="1"/>
  <c r="AD96" i="57"/>
  <c r="F1317" i="1"/>
  <c r="AE96" i="57"/>
  <c r="G1317" i="1"/>
  <c r="AD96" i="58"/>
  <c r="I1317" i="1"/>
  <c r="AE96" i="58"/>
  <c r="J1317" i="1"/>
  <c r="AD97" i="57"/>
  <c r="F1318" i="1"/>
  <c r="AE97" i="57"/>
  <c r="G1318" i="1"/>
  <c r="AD97" i="58"/>
  <c r="I1318" i="1"/>
  <c r="AE97" i="58"/>
  <c r="J1318" i="1"/>
  <c r="AD98" i="57"/>
  <c r="F1319" i="1"/>
  <c r="AE98" i="57"/>
  <c r="G1319" i="1"/>
  <c r="AD98" i="58"/>
  <c r="I1319" i="1"/>
  <c r="AE98" i="58"/>
  <c r="J1319" i="1"/>
  <c r="AD99" i="57"/>
  <c r="F1320" i="1"/>
  <c r="AE99" i="57"/>
  <c r="G1320" i="1"/>
  <c r="AD99" i="58"/>
  <c r="I1320" i="1"/>
  <c r="AE99" i="58"/>
  <c r="J1320" i="1"/>
  <c r="AD100" i="57"/>
  <c r="F1321" i="1"/>
  <c r="AE100" i="57"/>
  <c r="G1321" i="1"/>
  <c r="AD100" i="58"/>
  <c r="I1321" i="1"/>
  <c r="AE100" i="58"/>
  <c r="J1321" i="1"/>
  <c r="AD101" i="57"/>
  <c r="F1322" i="1"/>
  <c r="AE101" i="57"/>
  <c r="G1322" i="1"/>
  <c r="AD101" i="58"/>
  <c r="I1322" i="1"/>
  <c r="AE101" i="58"/>
  <c r="J1322" i="1"/>
  <c r="AD102" i="57"/>
  <c r="F1323" i="1"/>
  <c r="AE102" i="57"/>
  <c r="G1323" i="1"/>
  <c r="AD102" i="58"/>
  <c r="I1323" i="1"/>
  <c r="AE102" i="58"/>
  <c r="J1323" i="1"/>
  <c r="AD103" i="57"/>
  <c r="F1324" i="1"/>
  <c r="AE103" i="57"/>
  <c r="G1324" i="1"/>
  <c r="AD103" i="58"/>
  <c r="I1324" i="1"/>
  <c r="AE103" i="58"/>
  <c r="J1324" i="1"/>
  <c r="AC104" i="57"/>
  <c r="E1325" i="1"/>
  <c r="AD104" i="57"/>
  <c r="F1325" i="1"/>
  <c r="AE104" i="57"/>
  <c r="G1325" i="1"/>
  <c r="AC104" i="58"/>
  <c r="H1325" i="1"/>
  <c r="AD104" i="58"/>
  <c r="I1325" i="1"/>
  <c r="AE104" i="58"/>
  <c r="J1325" i="1"/>
  <c r="AD105" i="57"/>
  <c r="F1326" i="1"/>
  <c r="AE105" i="57"/>
  <c r="G1326" i="1"/>
  <c r="AD105" i="58"/>
  <c r="I1326" i="1"/>
  <c r="AE105" i="58"/>
  <c r="J1326" i="1"/>
  <c r="AD106" i="57"/>
  <c r="F1327" i="1"/>
  <c r="AE106" i="57"/>
  <c r="G1327" i="1"/>
  <c r="AD106" i="58"/>
  <c r="I1327" i="1"/>
  <c r="AE106" i="58"/>
  <c r="J1327" i="1"/>
  <c r="AD107" i="57"/>
  <c r="F1328" i="1"/>
  <c r="AE107" i="57"/>
  <c r="G1328" i="1"/>
  <c r="AD107" i="58"/>
  <c r="I1328" i="1"/>
  <c r="AE107" i="58"/>
  <c r="J1328" i="1"/>
  <c r="AD108" i="57"/>
  <c r="F1329" i="1"/>
  <c r="AE108" i="57"/>
  <c r="G1329" i="1"/>
  <c r="AD108" i="58"/>
  <c r="I1329" i="1"/>
  <c r="AE108" i="58"/>
  <c r="J1329" i="1"/>
  <c r="AE89" i="58"/>
  <c r="J1310" i="1"/>
  <c r="AE89" i="57"/>
  <c r="G1310" i="1"/>
  <c r="AD89" i="58"/>
  <c r="I1310" i="1"/>
  <c r="AD89" i="57"/>
  <c r="F1310" i="1"/>
  <c r="AA90" i="57"/>
  <c r="F1281" i="1"/>
  <c r="AB90" i="57"/>
  <c r="G1281" i="1"/>
  <c r="AA90" i="58"/>
  <c r="I1281" i="1"/>
  <c r="AB90" i="58"/>
  <c r="J1281" i="1"/>
  <c r="AA91" i="57"/>
  <c r="F1282" i="1"/>
  <c r="AB91" i="57"/>
  <c r="G1282" i="1"/>
  <c r="AA91" i="58"/>
  <c r="I1282" i="1"/>
  <c r="AB91" i="58"/>
  <c r="J1282" i="1"/>
  <c r="AA92" i="57"/>
  <c r="F1283" i="1"/>
  <c r="AB92" i="57"/>
  <c r="G1283" i="1"/>
  <c r="AA92" i="58"/>
  <c r="I1283" i="1"/>
  <c r="AB92" i="58"/>
  <c r="J1283" i="1"/>
  <c r="AA93" i="57"/>
  <c r="F1284" i="1"/>
  <c r="AB93" i="57"/>
  <c r="G1284" i="1"/>
  <c r="AA93" i="58"/>
  <c r="I1284" i="1"/>
  <c r="AB93" i="58"/>
  <c r="J1284" i="1"/>
  <c r="AA94" i="57"/>
  <c r="F1285" i="1"/>
  <c r="AB94" i="57"/>
  <c r="G1285" i="1"/>
  <c r="AA94" i="58"/>
  <c r="I1285" i="1"/>
  <c r="AB94" i="58"/>
  <c r="J1285" i="1"/>
  <c r="AA95" i="57"/>
  <c r="F1286" i="1"/>
  <c r="AB95" i="57"/>
  <c r="G1286" i="1"/>
  <c r="AA95" i="58"/>
  <c r="I1286" i="1"/>
  <c r="AB95" i="58"/>
  <c r="J1286" i="1"/>
  <c r="AA96" i="57"/>
  <c r="F1287" i="1"/>
  <c r="AB96" i="57"/>
  <c r="G1287" i="1"/>
  <c r="AA96" i="58"/>
  <c r="I1287" i="1"/>
  <c r="AB96" i="58"/>
  <c r="J1287" i="1"/>
  <c r="AA97" i="57"/>
  <c r="F1288" i="1"/>
  <c r="AB97" i="57"/>
  <c r="G1288" i="1"/>
  <c r="AA97" i="58"/>
  <c r="I1288" i="1"/>
  <c r="AB97" i="58"/>
  <c r="J1288" i="1"/>
  <c r="AA98" i="57"/>
  <c r="F1289" i="1"/>
  <c r="AB98" i="57"/>
  <c r="G1289" i="1"/>
  <c r="AA98" i="58"/>
  <c r="I1289" i="1"/>
  <c r="AB98" i="58"/>
  <c r="J1289" i="1"/>
  <c r="AA99" i="57"/>
  <c r="F1290" i="1"/>
  <c r="AB99" i="57"/>
  <c r="G1290" i="1"/>
  <c r="AA99" i="58"/>
  <c r="I1290" i="1"/>
  <c r="AB99" i="58"/>
  <c r="J1290" i="1"/>
  <c r="AA100" i="57"/>
  <c r="F1291" i="1"/>
  <c r="AB100" i="57"/>
  <c r="G1291" i="1"/>
  <c r="AA100" i="58"/>
  <c r="I1291" i="1"/>
  <c r="AB100" i="58"/>
  <c r="J1291" i="1"/>
  <c r="AA101" i="57"/>
  <c r="F1292" i="1"/>
  <c r="AB101" i="57"/>
  <c r="G1292" i="1"/>
  <c r="AA101" i="58"/>
  <c r="I1292" i="1"/>
  <c r="AB101" i="58"/>
  <c r="J1292" i="1"/>
  <c r="AA102" i="57"/>
  <c r="F1293" i="1"/>
  <c r="AB102" i="57"/>
  <c r="G1293" i="1"/>
  <c r="AA102" i="58"/>
  <c r="I1293" i="1"/>
  <c r="AB102" i="58"/>
  <c r="J1293" i="1"/>
  <c r="AA103" i="57"/>
  <c r="F1294" i="1"/>
  <c r="AB103" i="57"/>
  <c r="G1294" i="1"/>
  <c r="AA103" i="58"/>
  <c r="I1294" i="1"/>
  <c r="AB103" i="58"/>
  <c r="J1294" i="1"/>
  <c r="Z104" i="57"/>
  <c r="E1295" i="1"/>
  <c r="AA104" i="57"/>
  <c r="F1295" i="1"/>
  <c r="AB104" i="57"/>
  <c r="G1295" i="1"/>
  <c r="Z104" i="58"/>
  <c r="H1295" i="1"/>
  <c r="AA104" i="58"/>
  <c r="I1295" i="1"/>
  <c r="AB104" i="58"/>
  <c r="J1295" i="1"/>
  <c r="AA105" i="57"/>
  <c r="F1296" i="1"/>
  <c r="AB105" i="57"/>
  <c r="G1296" i="1"/>
  <c r="AA105" i="58"/>
  <c r="I1296" i="1"/>
  <c r="AB105" i="58"/>
  <c r="J1296" i="1"/>
  <c r="AA106" i="57"/>
  <c r="F1297" i="1"/>
  <c r="AB106" i="57"/>
  <c r="G1297" i="1"/>
  <c r="AA106" i="58"/>
  <c r="I1297" i="1"/>
  <c r="AB106" i="58"/>
  <c r="J1297" i="1"/>
  <c r="AA107" i="57"/>
  <c r="F1298" i="1"/>
  <c r="AB107" i="57"/>
  <c r="G1298" i="1"/>
  <c r="AA107" i="58"/>
  <c r="I1298" i="1"/>
  <c r="AB107" i="58"/>
  <c r="J1298" i="1"/>
  <c r="AA108" i="57"/>
  <c r="F1299" i="1"/>
  <c r="AB108" i="57"/>
  <c r="G1299" i="1"/>
  <c r="AA108" i="58"/>
  <c r="I1299" i="1"/>
  <c r="AB108" i="58"/>
  <c r="J1299" i="1"/>
  <c r="AB89" i="58"/>
  <c r="J1280" i="1"/>
  <c r="AB89" i="57"/>
  <c r="G1280" i="1"/>
  <c r="AA89" i="58"/>
  <c r="I1280" i="1"/>
  <c r="AA89" i="57"/>
  <c r="F1280" i="1"/>
  <c r="X90" i="57"/>
  <c r="F1251" i="1"/>
  <c r="Y90" i="57"/>
  <c r="G1251" i="1"/>
  <c r="X90" i="58"/>
  <c r="I1251" i="1"/>
  <c r="Y90" i="58"/>
  <c r="J1251" i="1"/>
  <c r="X91" i="57"/>
  <c r="F1252" i="1"/>
  <c r="Y91" i="57"/>
  <c r="G1252" i="1"/>
  <c r="X91" i="58"/>
  <c r="I1252" i="1"/>
  <c r="Y91" i="58"/>
  <c r="J1252" i="1"/>
  <c r="X92" i="57"/>
  <c r="F1253" i="1"/>
  <c r="Y92" i="57"/>
  <c r="G1253" i="1"/>
  <c r="X92" i="58"/>
  <c r="I1253" i="1"/>
  <c r="Y92" i="58"/>
  <c r="J1253" i="1"/>
  <c r="X93" i="57"/>
  <c r="F1254" i="1"/>
  <c r="Y93" i="57"/>
  <c r="G1254" i="1"/>
  <c r="X93" i="58"/>
  <c r="I1254" i="1"/>
  <c r="Y93" i="58"/>
  <c r="J1254" i="1"/>
  <c r="X94" i="57"/>
  <c r="F1255" i="1"/>
  <c r="Y94" i="57"/>
  <c r="G1255" i="1"/>
  <c r="X94" i="58"/>
  <c r="I1255" i="1"/>
  <c r="Y94" i="58"/>
  <c r="J1255" i="1"/>
  <c r="X95" i="57"/>
  <c r="F1256" i="1"/>
  <c r="Y95" i="57"/>
  <c r="G1256" i="1"/>
  <c r="X95" i="58"/>
  <c r="I1256" i="1"/>
  <c r="Y95" i="58"/>
  <c r="J1256" i="1"/>
  <c r="X96" i="57"/>
  <c r="F1257" i="1"/>
  <c r="Y96" i="57"/>
  <c r="G1257" i="1"/>
  <c r="X96" i="58"/>
  <c r="I1257" i="1"/>
  <c r="Y96" i="58"/>
  <c r="J1257" i="1"/>
  <c r="X97" i="57"/>
  <c r="F1258" i="1"/>
  <c r="Y97" i="57"/>
  <c r="G1258" i="1"/>
  <c r="X97" i="58"/>
  <c r="I1258" i="1"/>
  <c r="Y97" i="58"/>
  <c r="J1258" i="1"/>
  <c r="X98" i="57"/>
  <c r="F1259" i="1"/>
  <c r="Y98" i="57"/>
  <c r="G1259" i="1"/>
  <c r="X98" i="58"/>
  <c r="I1259" i="1"/>
  <c r="Y98" i="58"/>
  <c r="J1259" i="1"/>
  <c r="X99" i="57"/>
  <c r="F1260" i="1"/>
  <c r="Y99" i="57"/>
  <c r="G1260" i="1"/>
  <c r="X99" i="58"/>
  <c r="I1260" i="1"/>
  <c r="Y99" i="58"/>
  <c r="J1260" i="1"/>
  <c r="X100" i="57"/>
  <c r="F1261" i="1"/>
  <c r="Y100" i="57"/>
  <c r="G1261" i="1"/>
  <c r="X100" i="58"/>
  <c r="I1261" i="1"/>
  <c r="Y100" i="58"/>
  <c r="J1261" i="1"/>
  <c r="X101" i="57"/>
  <c r="F1262" i="1"/>
  <c r="Y101" i="57"/>
  <c r="G1262" i="1"/>
  <c r="X101" i="58"/>
  <c r="I1262" i="1"/>
  <c r="Y101" i="58"/>
  <c r="J1262" i="1"/>
  <c r="X102" i="57"/>
  <c r="F1263" i="1"/>
  <c r="Y102" i="57"/>
  <c r="G1263" i="1"/>
  <c r="X102" i="58"/>
  <c r="I1263" i="1"/>
  <c r="Y102" i="58"/>
  <c r="J1263" i="1"/>
  <c r="X103" i="57"/>
  <c r="F1264" i="1"/>
  <c r="Y103" i="57"/>
  <c r="G1264" i="1"/>
  <c r="X103" i="58"/>
  <c r="I1264" i="1"/>
  <c r="Y103" i="58"/>
  <c r="J1264" i="1"/>
  <c r="W104" i="57"/>
  <c r="E1265" i="1"/>
  <c r="X104" i="57"/>
  <c r="F1265" i="1"/>
  <c r="Y104" i="57"/>
  <c r="G1265" i="1"/>
  <c r="W104" i="58"/>
  <c r="H1265" i="1"/>
  <c r="X104" i="58"/>
  <c r="I1265" i="1"/>
  <c r="Y104" i="58"/>
  <c r="J1265" i="1"/>
  <c r="X105" i="57"/>
  <c r="F1266" i="1"/>
  <c r="Y105" i="57"/>
  <c r="G1266" i="1"/>
  <c r="X105" i="58"/>
  <c r="I1266" i="1"/>
  <c r="Y105" i="58"/>
  <c r="J1266" i="1"/>
  <c r="X106" i="57"/>
  <c r="F1267" i="1"/>
  <c r="Y106" i="57"/>
  <c r="G1267" i="1"/>
  <c r="X106" i="58"/>
  <c r="I1267" i="1"/>
  <c r="Y106" i="58"/>
  <c r="J1267" i="1"/>
  <c r="X107" i="57"/>
  <c r="F1268" i="1"/>
  <c r="Y107" i="57"/>
  <c r="G1268" i="1"/>
  <c r="X107" i="58"/>
  <c r="I1268" i="1"/>
  <c r="Y107" i="58"/>
  <c r="J1268" i="1"/>
  <c r="X108" i="57"/>
  <c r="F1269" i="1"/>
  <c r="Y108" i="57"/>
  <c r="G1269" i="1"/>
  <c r="X108" i="58"/>
  <c r="I1269" i="1"/>
  <c r="Y108" i="58"/>
  <c r="J1269" i="1"/>
  <c r="Y89" i="58"/>
  <c r="J1250" i="1"/>
  <c r="Y89" i="57"/>
  <c r="G1250" i="1"/>
  <c r="X89" i="58"/>
  <c r="I1250" i="1"/>
  <c r="X89" i="57"/>
  <c r="F1250" i="1"/>
  <c r="U90" i="57"/>
  <c r="F1221" i="1"/>
  <c r="V90" i="57"/>
  <c r="G1221" i="1"/>
  <c r="U90" i="58"/>
  <c r="I1221" i="1"/>
  <c r="V90" i="58"/>
  <c r="J1221" i="1"/>
  <c r="U91" i="57"/>
  <c r="F1222" i="1"/>
  <c r="V91" i="57"/>
  <c r="G1222" i="1"/>
  <c r="U91" i="58"/>
  <c r="I1222" i="1"/>
  <c r="V91" i="58"/>
  <c r="J1222" i="1"/>
  <c r="U92" i="57"/>
  <c r="F1223" i="1"/>
  <c r="V92" i="57"/>
  <c r="G1223" i="1"/>
  <c r="U92" i="58"/>
  <c r="I1223" i="1"/>
  <c r="V92" i="58"/>
  <c r="J1223" i="1"/>
  <c r="U93" i="57"/>
  <c r="F1224" i="1"/>
  <c r="V93" i="57"/>
  <c r="G1224" i="1"/>
  <c r="U93" i="58"/>
  <c r="I1224" i="1"/>
  <c r="V93" i="58"/>
  <c r="J1224" i="1"/>
  <c r="U94" i="57"/>
  <c r="F1225" i="1"/>
  <c r="V94" i="57"/>
  <c r="G1225" i="1"/>
  <c r="U94" i="58"/>
  <c r="I1225" i="1"/>
  <c r="V94" i="58"/>
  <c r="J1225" i="1"/>
  <c r="U95" i="57"/>
  <c r="F1226" i="1"/>
  <c r="V95" i="57"/>
  <c r="G1226" i="1"/>
  <c r="U95" i="58"/>
  <c r="I1226" i="1"/>
  <c r="V95" i="58"/>
  <c r="J1226" i="1"/>
  <c r="U96" i="57"/>
  <c r="F1227" i="1"/>
  <c r="V96" i="57"/>
  <c r="G1227" i="1"/>
  <c r="U96" i="58"/>
  <c r="I1227" i="1"/>
  <c r="V96" i="58"/>
  <c r="J1227" i="1"/>
  <c r="U97" i="57"/>
  <c r="F1228" i="1"/>
  <c r="V97" i="57"/>
  <c r="G1228" i="1"/>
  <c r="U97" i="58"/>
  <c r="I1228" i="1"/>
  <c r="V97" i="58"/>
  <c r="J1228" i="1"/>
  <c r="U98" i="57"/>
  <c r="F1229" i="1"/>
  <c r="V98" i="57"/>
  <c r="G1229" i="1"/>
  <c r="U98" i="58"/>
  <c r="I1229" i="1"/>
  <c r="V98" i="58"/>
  <c r="J1229" i="1"/>
  <c r="U99" i="57"/>
  <c r="F1230" i="1"/>
  <c r="V99" i="57"/>
  <c r="G1230" i="1"/>
  <c r="U99" i="58"/>
  <c r="I1230" i="1"/>
  <c r="V99" i="58"/>
  <c r="J1230" i="1"/>
  <c r="U100" i="57"/>
  <c r="F1231" i="1"/>
  <c r="V100" i="57"/>
  <c r="G1231" i="1"/>
  <c r="U100" i="58"/>
  <c r="I1231" i="1"/>
  <c r="V100" i="58"/>
  <c r="J1231" i="1"/>
  <c r="U101" i="57"/>
  <c r="F1232" i="1"/>
  <c r="V101" i="57"/>
  <c r="G1232" i="1"/>
  <c r="U101" i="58"/>
  <c r="I1232" i="1"/>
  <c r="V101" i="58"/>
  <c r="J1232" i="1"/>
  <c r="U102" i="57"/>
  <c r="F1233" i="1"/>
  <c r="V102" i="57"/>
  <c r="G1233" i="1"/>
  <c r="U102" i="58"/>
  <c r="I1233" i="1"/>
  <c r="V102" i="58"/>
  <c r="J1233" i="1"/>
  <c r="U103" i="57"/>
  <c r="F1234" i="1"/>
  <c r="V103" i="57"/>
  <c r="G1234" i="1"/>
  <c r="U103" i="58"/>
  <c r="I1234" i="1"/>
  <c r="V103" i="58"/>
  <c r="J1234" i="1"/>
  <c r="T104" i="57"/>
  <c r="E1235" i="1"/>
  <c r="U104" i="57"/>
  <c r="F1235" i="1"/>
  <c r="V104" i="57"/>
  <c r="G1235" i="1"/>
  <c r="T104" i="58"/>
  <c r="H1235" i="1"/>
  <c r="U104" i="58"/>
  <c r="I1235" i="1"/>
  <c r="V104" i="58"/>
  <c r="J1235" i="1"/>
  <c r="U105" i="57"/>
  <c r="F1236" i="1"/>
  <c r="V105" i="57"/>
  <c r="G1236" i="1"/>
  <c r="U105" i="58"/>
  <c r="I1236" i="1"/>
  <c r="V105" i="58"/>
  <c r="J1236" i="1"/>
  <c r="U106" i="57"/>
  <c r="F1237" i="1"/>
  <c r="V106" i="57"/>
  <c r="G1237" i="1"/>
  <c r="U106" i="58"/>
  <c r="I1237" i="1"/>
  <c r="V106" i="58"/>
  <c r="J1237" i="1"/>
  <c r="U107" i="57"/>
  <c r="F1238" i="1"/>
  <c r="V107" i="57"/>
  <c r="G1238" i="1"/>
  <c r="U107" i="58"/>
  <c r="I1238" i="1"/>
  <c r="V107" i="58"/>
  <c r="J1238" i="1"/>
  <c r="U108" i="57"/>
  <c r="F1239" i="1"/>
  <c r="V108" i="57"/>
  <c r="G1239" i="1"/>
  <c r="U108" i="58"/>
  <c r="I1239" i="1"/>
  <c r="V108" i="58"/>
  <c r="J1239" i="1"/>
  <c r="V89" i="58"/>
  <c r="J1220" i="1"/>
  <c r="V89" i="57"/>
  <c r="G1220" i="1"/>
  <c r="U89" i="58"/>
  <c r="I1220" i="1"/>
  <c r="U89" i="57"/>
  <c r="F1220" i="1"/>
  <c r="R90" i="57"/>
  <c r="F1191" i="1"/>
  <c r="S90" i="57"/>
  <c r="G1191" i="1"/>
  <c r="R90" i="58"/>
  <c r="I1191" i="1"/>
  <c r="S90" i="58"/>
  <c r="J1191" i="1"/>
  <c r="R91" i="57"/>
  <c r="F1192" i="1"/>
  <c r="S91" i="57"/>
  <c r="G1192" i="1"/>
  <c r="R91" i="58"/>
  <c r="I1192" i="1"/>
  <c r="S91" i="58"/>
  <c r="J1192" i="1"/>
  <c r="R92" i="57"/>
  <c r="F1193" i="1"/>
  <c r="S92" i="57"/>
  <c r="G1193" i="1"/>
  <c r="R92" i="58"/>
  <c r="I1193" i="1"/>
  <c r="S92" i="58"/>
  <c r="J1193" i="1"/>
  <c r="R93" i="57"/>
  <c r="F1194" i="1"/>
  <c r="S93" i="57"/>
  <c r="G1194" i="1"/>
  <c r="R93" i="58"/>
  <c r="I1194" i="1"/>
  <c r="S93" i="58"/>
  <c r="J1194" i="1"/>
  <c r="R94" i="57"/>
  <c r="F1195" i="1"/>
  <c r="S94" i="57"/>
  <c r="G1195" i="1"/>
  <c r="R94" i="58"/>
  <c r="I1195" i="1"/>
  <c r="S94" i="58"/>
  <c r="J1195" i="1"/>
  <c r="R95" i="57"/>
  <c r="F1196" i="1"/>
  <c r="S95" i="57"/>
  <c r="G1196" i="1"/>
  <c r="R95" i="58"/>
  <c r="I1196" i="1"/>
  <c r="S95" i="58"/>
  <c r="J1196" i="1"/>
  <c r="R96" i="57"/>
  <c r="F1197" i="1"/>
  <c r="S96" i="57"/>
  <c r="G1197" i="1"/>
  <c r="R96" i="58"/>
  <c r="I1197" i="1"/>
  <c r="S96" i="58"/>
  <c r="J1197" i="1"/>
  <c r="R97" i="57"/>
  <c r="F1198" i="1"/>
  <c r="S97" i="57"/>
  <c r="G1198" i="1"/>
  <c r="R97" i="58"/>
  <c r="I1198" i="1"/>
  <c r="S97" i="58"/>
  <c r="J1198" i="1"/>
  <c r="R98" i="57"/>
  <c r="F1199" i="1"/>
  <c r="S98" i="57"/>
  <c r="G1199" i="1"/>
  <c r="R98" i="58"/>
  <c r="I1199" i="1"/>
  <c r="S98" i="58"/>
  <c r="J1199" i="1"/>
  <c r="R99" i="57"/>
  <c r="F1200" i="1"/>
  <c r="S99" i="57"/>
  <c r="G1200" i="1"/>
  <c r="R99" i="58"/>
  <c r="I1200" i="1"/>
  <c r="S99" i="58"/>
  <c r="J1200" i="1"/>
  <c r="R100" i="57"/>
  <c r="F1201" i="1"/>
  <c r="S100" i="57"/>
  <c r="G1201" i="1"/>
  <c r="R100" i="58"/>
  <c r="I1201" i="1"/>
  <c r="S100" i="58"/>
  <c r="J1201" i="1"/>
  <c r="R101" i="57"/>
  <c r="F1202" i="1"/>
  <c r="S101" i="57"/>
  <c r="G1202" i="1"/>
  <c r="R101" i="58"/>
  <c r="I1202" i="1"/>
  <c r="S101" i="58"/>
  <c r="J1202" i="1"/>
  <c r="R102" i="57"/>
  <c r="F1203" i="1"/>
  <c r="S102" i="57"/>
  <c r="G1203" i="1"/>
  <c r="R102" i="58"/>
  <c r="I1203" i="1"/>
  <c r="S102" i="58"/>
  <c r="J1203" i="1"/>
  <c r="R103" i="57"/>
  <c r="F1204" i="1"/>
  <c r="S103" i="57"/>
  <c r="G1204" i="1"/>
  <c r="R103" i="58"/>
  <c r="I1204" i="1"/>
  <c r="S103" i="58"/>
  <c r="J1204" i="1"/>
  <c r="Q104" i="57"/>
  <c r="E1205" i="1"/>
  <c r="R104" i="57"/>
  <c r="F1205" i="1"/>
  <c r="S104" i="57"/>
  <c r="G1205" i="1"/>
  <c r="Q104" i="58"/>
  <c r="H1205" i="1"/>
  <c r="R104" i="58"/>
  <c r="I1205" i="1"/>
  <c r="S104" i="58"/>
  <c r="J1205" i="1"/>
  <c r="R105" i="57"/>
  <c r="F1206" i="1"/>
  <c r="S105" i="57"/>
  <c r="G1206" i="1"/>
  <c r="R105" i="58"/>
  <c r="I1206" i="1"/>
  <c r="S105" i="58"/>
  <c r="J1206" i="1"/>
  <c r="R106" i="57"/>
  <c r="F1207" i="1"/>
  <c r="S106" i="57"/>
  <c r="G1207" i="1"/>
  <c r="R106" i="58"/>
  <c r="I1207" i="1"/>
  <c r="S106" i="58"/>
  <c r="J1207" i="1"/>
  <c r="R107" i="57"/>
  <c r="F1208" i="1"/>
  <c r="S107" i="57"/>
  <c r="G1208" i="1"/>
  <c r="R107" i="58"/>
  <c r="I1208" i="1"/>
  <c r="S107" i="58"/>
  <c r="J1208" i="1"/>
  <c r="R108" i="57"/>
  <c r="F1209" i="1"/>
  <c r="S108" i="57"/>
  <c r="G1209" i="1"/>
  <c r="R108" i="58"/>
  <c r="I1209" i="1"/>
  <c r="S108" i="58"/>
  <c r="J1209" i="1"/>
  <c r="S89" i="58"/>
  <c r="J1190" i="1"/>
  <c r="S89" i="57"/>
  <c r="G1190" i="1"/>
  <c r="R89" i="58"/>
  <c r="I1190" i="1"/>
  <c r="R89" i="57"/>
  <c r="F1190" i="1"/>
  <c r="AA62" i="57"/>
  <c r="F1140" i="1"/>
  <c r="AB62" i="57"/>
  <c r="G1140" i="1"/>
  <c r="AA62" i="58"/>
  <c r="I1140" i="1"/>
  <c r="AB62" i="58"/>
  <c r="J1140" i="1"/>
  <c r="AH62" i="58"/>
  <c r="J1171" i="1"/>
  <c r="AH62" i="57"/>
  <c r="G1171" i="1"/>
  <c r="AG62" i="58"/>
  <c r="I1171" i="1"/>
  <c r="AG62" i="57"/>
  <c r="F1171" i="1"/>
  <c r="AF62" i="58"/>
  <c r="H1171" i="1"/>
  <c r="AF62" i="57"/>
  <c r="E1171" i="1"/>
  <c r="AE62" i="58"/>
  <c r="J1170" i="1"/>
  <c r="AE62" i="57"/>
  <c r="G1170" i="1"/>
  <c r="AD62" i="58"/>
  <c r="I1170" i="1"/>
  <c r="AD62" i="57"/>
  <c r="F1170" i="1"/>
  <c r="AC62" i="58"/>
  <c r="H1170" i="1"/>
  <c r="AC62" i="57"/>
  <c r="E1170" i="1"/>
  <c r="AA63" i="57"/>
  <c r="F1141" i="1"/>
  <c r="AB63" i="57"/>
  <c r="G1141" i="1"/>
  <c r="AA63" i="58"/>
  <c r="I1141" i="1"/>
  <c r="AB63" i="58"/>
  <c r="J1141" i="1"/>
  <c r="AA64" i="57"/>
  <c r="F1142" i="1"/>
  <c r="AB64" i="57"/>
  <c r="G1142" i="1"/>
  <c r="AA64" i="58"/>
  <c r="I1142" i="1"/>
  <c r="AB64" i="58"/>
  <c r="J1142" i="1"/>
  <c r="AA65" i="57"/>
  <c r="F1143" i="1"/>
  <c r="AB65" i="57"/>
  <c r="G1143" i="1"/>
  <c r="AA65" i="58"/>
  <c r="I1143" i="1"/>
  <c r="AB65" i="58"/>
  <c r="J1143" i="1"/>
  <c r="AA66" i="57"/>
  <c r="F1144" i="1"/>
  <c r="AB66" i="57"/>
  <c r="G1144" i="1"/>
  <c r="AA66" i="58"/>
  <c r="I1144" i="1"/>
  <c r="AB66" i="58"/>
  <c r="J1144" i="1"/>
  <c r="AA67" i="57"/>
  <c r="F1145" i="1"/>
  <c r="AB67" i="57"/>
  <c r="G1145" i="1"/>
  <c r="AA67" i="58"/>
  <c r="I1145" i="1"/>
  <c r="AB67" i="58"/>
  <c r="J1145" i="1"/>
  <c r="AA68" i="57"/>
  <c r="F1146" i="1"/>
  <c r="AB68" i="57"/>
  <c r="G1146" i="1"/>
  <c r="AA68" i="58"/>
  <c r="I1146" i="1"/>
  <c r="AB68" i="58"/>
  <c r="J1146" i="1"/>
  <c r="AA69" i="57"/>
  <c r="F1147" i="1"/>
  <c r="AB69" i="57"/>
  <c r="G1147" i="1"/>
  <c r="AA69" i="58"/>
  <c r="I1147" i="1"/>
  <c r="AB69" i="58"/>
  <c r="J1147" i="1"/>
  <c r="AA70" i="57"/>
  <c r="F1148" i="1"/>
  <c r="AB70" i="57"/>
  <c r="G1148" i="1"/>
  <c r="AA70" i="58"/>
  <c r="I1148" i="1"/>
  <c r="AB70" i="58"/>
  <c r="J1148" i="1"/>
  <c r="AA71" i="57"/>
  <c r="F1149" i="1"/>
  <c r="AB71" i="57"/>
  <c r="G1149" i="1"/>
  <c r="AA71" i="58"/>
  <c r="I1149" i="1"/>
  <c r="AB71" i="58"/>
  <c r="J1149" i="1"/>
  <c r="AA72" i="57"/>
  <c r="F1150" i="1"/>
  <c r="AB72" i="57"/>
  <c r="G1150" i="1"/>
  <c r="AA72" i="58"/>
  <c r="I1150" i="1"/>
  <c r="AB72" i="58"/>
  <c r="J1150" i="1"/>
  <c r="AA73" i="57"/>
  <c r="F1151" i="1"/>
  <c r="AB73" i="57"/>
  <c r="G1151" i="1"/>
  <c r="AA73" i="58"/>
  <c r="I1151" i="1"/>
  <c r="AB73" i="58"/>
  <c r="J1151" i="1"/>
  <c r="AA74" i="57"/>
  <c r="F1152" i="1"/>
  <c r="AB74" i="57"/>
  <c r="G1152" i="1"/>
  <c r="AA74" i="58"/>
  <c r="I1152" i="1"/>
  <c r="AB74" i="58"/>
  <c r="J1152" i="1"/>
  <c r="AA75" i="57"/>
  <c r="F1153" i="1"/>
  <c r="AB75" i="57"/>
  <c r="G1153" i="1"/>
  <c r="AA75" i="58"/>
  <c r="I1153" i="1"/>
  <c r="AB75" i="58"/>
  <c r="J1153" i="1"/>
  <c r="AA76" i="57"/>
  <c r="F1154" i="1"/>
  <c r="AB76" i="57"/>
  <c r="G1154" i="1"/>
  <c r="AA76" i="58"/>
  <c r="I1154" i="1"/>
  <c r="AB76" i="58"/>
  <c r="J1154" i="1"/>
  <c r="Z77" i="57"/>
  <c r="E1155" i="1"/>
  <c r="AA77" i="57"/>
  <c r="F1155" i="1"/>
  <c r="AB77" i="57"/>
  <c r="G1155" i="1"/>
  <c r="Z77" i="58"/>
  <c r="H1155" i="1"/>
  <c r="AA77" i="58"/>
  <c r="I1155" i="1"/>
  <c r="AB77" i="58"/>
  <c r="J1155" i="1"/>
  <c r="AA78" i="57"/>
  <c r="F1156" i="1"/>
  <c r="AB78" i="57"/>
  <c r="G1156" i="1"/>
  <c r="AA78" i="58"/>
  <c r="I1156" i="1"/>
  <c r="AB78" i="58"/>
  <c r="J1156" i="1"/>
  <c r="AA79" i="57"/>
  <c r="F1157" i="1"/>
  <c r="AB79" i="57"/>
  <c r="G1157" i="1"/>
  <c r="AA79" i="58"/>
  <c r="I1157" i="1"/>
  <c r="AB79" i="58"/>
  <c r="J1157" i="1"/>
  <c r="AA80" i="57"/>
  <c r="F1158" i="1"/>
  <c r="AB80" i="57"/>
  <c r="G1158" i="1"/>
  <c r="AA80" i="58"/>
  <c r="I1158" i="1"/>
  <c r="AB80" i="58"/>
  <c r="J1158" i="1"/>
  <c r="AA81" i="57"/>
  <c r="F1159" i="1"/>
  <c r="AB81" i="57"/>
  <c r="G1159" i="1"/>
  <c r="AA81" i="58"/>
  <c r="I1159" i="1"/>
  <c r="AB81" i="58"/>
  <c r="J1159" i="1"/>
  <c r="X63" i="57"/>
  <c r="F1111" i="1"/>
  <c r="Y63" i="57"/>
  <c r="G1111" i="1"/>
  <c r="X63" i="58"/>
  <c r="I1111" i="1"/>
  <c r="Y63" i="58"/>
  <c r="J1111" i="1"/>
  <c r="X64" i="57"/>
  <c r="F1112" i="1"/>
  <c r="Y64" i="57"/>
  <c r="G1112" i="1"/>
  <c r="X64" i="58"/>
  <c r="I1112" i="1"/>
  <c r="Y64" i="58"/>
  <c r="J1112" i="1"/>
  <c r="X65" i="57"/>
  <c r="F1113" i="1"/>
  <c r="Y65" i="57"/>
  <c r="G1113" i="1"/>
  <c r="X65" i="58"/>
  <c r="I1113" i="1"/>
  <c r="Y65" i="58"/>
  <c r="J1113" i="1"/>
  <c r="X66" i="57"/>
  <c r="F1114" i="1"/>
  <c r="Y66" i="57"/>
  <c r="G1114" i="1"/>
  <c r="X66" i="58"/>
  <c r="I1114" i="1"/>
  <c r="Y66" i="58"/>
  <c r="J1114" i="1"/>
  <c r="X67" i="57"/>
  <c r="F1115" i="1"/>
  <c r="Y67" i="57"/>
  <c r="G1115" i="1"/>
  <c r="X67" i="58"/>
  <c r="I1115" i="1"/>
  <c r="Y67" i="58"/>
  <c r="J1115" i="1"/>
  <c r="X68" i="57"/>
  <c r="F1116" i="1"/>
  <c r="Y68" i="57"/>
  <c r="G1116" i="1"/>
  <c r="X68" i="58"/>
  <c r="I1116" i="1"/>
  <c r="Y68" i="58"/>
  <c r="J1116" i="1"/>
  <c r="X69" i="57"/>
  <c r="F1117" i="1"/>
  <c r="Y69" i="57"/>
  <c r="G1117" i="1"/>
  <c r="X69" i="58"/>
  <c r="I1117" i="1"/>
  <c r="Y69" i="58"/>
  <c r="J1117" i="1"/>
  <c r="X70" i="57"/>
  <c r="F1118" i="1"/>
  <c r="Y70" i="57"/>
  <c r="G1118" i="1"/>
  <c r="X70" i="58"/>
  <c r="I1118" i="1"/>
  <c r="Y70" i="58"/>
  <c r="J1118" i="1"/>
  <c r="X71" i="57"/>
  <c r="F1119" i="1"/>
  <c r="Y71" i="57"/>
  <c r="G1119" i="1"/>
  <c r="X71" i="58"/>
  <c r="I1119" i="1"/>
  <c r="Y71" i="58"/>
  <c r="J1119" i="1"/>
  <c r="X72" i="57"/>
  <c r="F1120" i="1"/>
  <c r="Y72" i="57"/>
  <c r="G1120" i="1"/>
  <c r="X72" i="58"/>
  <c r="I1120" i="1"/>
  <c r="Y72" i="58"/>
  <c r="J1120" i="1"/>
  <c r="X73" i="57"/>
  <c r="F1121" i="1"/>
  <c r="Y73" i="57"/>
  <c r="G1121" i="1"/>
  <c r="X73" i="58"/>
  <c r="I1121" i="1"/>
  <c r="Y73" i="58"/>
  <c r="J1121" i="1"/>
  <c r="X74" i="57"/>
  <c r="F1122" i="1"/>
  <c r="Y74" i="57"/>
  <c r="G1122" i="1"/>
  <c r="X74" i="58"/>
  <c r="I1122" i="1"/>
  <c r="Y74" i="58"/>
  <c r="J1122" i="1"/>
  <c r="X75" i="57"/>
  <c r="F1123" i="1"/>
  <c r="Y75" i="57"/>
  <c r="G1123" i="1"/>
  <c r="X75" i="58"/>
  <c r="I1123" i="1"/>
  <c r="Y75" i="58"/>
  <c r="J1123" i="1"/>
  <c r="X76" i="57"/>
  <c r="F1124" i="1"/>
  <c r="Y76" i="57"/>
  <c r="G1124" i="1"/>
  <c r="X76" i="58"/>
  <c r="I1124" i="1"/>
  <c r="Y76" i="58"/>
  <c r="J1124" i="1"/>
  <c r="W77" i="57"/>
  <c r="E1125" i="1"/>
  <c r="X77" i="57"/>
  <c r="F1125" i="1"/>
  <c r="Y77" i="57"/>
  <c r="G1125" i="1"/>
  <c r="W77" i="58"/>
  <c r="H1125" i="1"/>
  <c r="X77" i="58"/>
  <c r="I1125" i="1"/>
  <c r="Y77" i="58"/>
  <c r="J1125" i="1"/>
  <c r="X78" i="57"/>
  <c r="F1126" i="1"/>
  <c r="Y78" i="57"/>
  <c r="G1126" i="1"/>
  <c r="X78" i="58"/>
  <c r="I1126" i="1"/>
  <c r="Y78" i="58"/>
  <c r="J1126" i="1"/>
  <c r="X79" i="57"/>
  <c r="F1127" i="1"/>
  <c r="Y79" i="57"/>
  <c r="G1127" i="1"/>
  <c r="X79" i="58"/>
  <c r="I1127" i="1"/>
  <c r="Y79" i="58"/>
  <c r="J1127" i="1"/>
  <c r="X80" i="57"/>
  <c r="F1128" i="1"/>
  <c r="Y80" i="57"/>
  <c r="G1128" i="1"/>
  <c r="X80" i="58"/>
  <c r="I1128" i="1"/>
  <c r="Y80" i="58"/>
  <c r="J1128" i="1"/>
  <c r="X81" i="57"/>
  <c r="F1129" i="1"/>
  <c r="Y81" i="57"/>
  <c r="G1129" i="1"/>
  <c r="X81" i="58"/>
  <c r="I1129" i="1"/>
  <c r="Y81" i="58"/>
  <c r="J1129" i="1"/>
  <c r="Y62" i="58"/>
  <c r="J1110" i="1"/>
  <c r="Y62" i="57"/>
  <c r="G1110" i="1"/>
  <c r="X62" i="58"/>
  <c r="I1110" i="1"/>
  <c r="X62" i="57"/>
  <c r="F1110" i="1"/>
  <c r="U63" i="57"/>
  <c r="F1081" i="1"/>
  <c r="V63" i="57"/>
  <c r="G1081" i="1"/>
  <c r="U63" i="58"/>
  <c r="I1081" i="1"/>
  <c r="V63" i="58"/>
  <c r="J1081" i="1"/>
  <c r="U64" i="57"/>
  <c r="F1082" i="1"/>
  <c r="V64" i="57"/>
  <c r="G1082" i="1"/>
  <c r="U64" i="58"/>
  <c r="I1082" i="1"/>
  <c r="V64" i="58"/>
  <c r="J1082" i="1"/>
  <c r="U65" i="57"/>
  <c r="F1083" i="1"/>
  <c r="V65" i="57"/>
  <c r="G1083" i="1"/>
  <c r="U65" i="58"/>
  <c r="I1083" i="1"/>
  <c r="V65" i="58"/>
  <c r="J1083" i="1"/>
  <c r="U66" i="57"/>
  <c r="F1084" i="1"/>
  <c r="V66" i="57"/>
  <c r="G1084" i="1"/>
  <c r="U66" i="58"/>
  <c r="I1084" i="1"/>
  <c r="V66" i="58"/>
  <c r="J1084" i="1"/>
  <c r="U67" i="57"/>
  <c r="F1085" i="1"/>
  <c r="V67" i="57"/>
  <c r="G1085" i="1"/>
  <c r="U67" i="58"/>
  <c r="I1085" i="1"/>
  <c r="V67" i="58"/>
  <c r="J1085" i="1"/>
  <c r="U68" i="57"/>
  <c r="F1086" i="1"/>
  <c r="V68" i="57"/>
  <c r="G1086" i="1"/>
  <c r="U68" i="58"/>
  <c r="I1086" i="1"/>
  <c r="V68" i="58"/>
  <c r="J1086" i="1"/>
  <c r="U69" i="57"/>
  <c r="F1087" i="1"/>
  <c r="V69" i="57"/>
  <c r="G1087" i="1"/>
  <c r="U69" i="58"/>
  <c r="I1087" i="1"/>
  <c r="V69" i="58"/>
  <c r="J1087" i="1"/>
  <c r="U70" i="57"/>
  <c r="F1088" i="1"/>
  <c r="V70" i="57"/>
  <c r="G1088" i="1"/>
  <c r="U70" i="58"/>
  <c r="I1088" i="1"/>
  <c r="V70" i="58"/>
  <c r="J1088" i="1"/>
  <c r="U71" i="57"/>
  <c r="F1089" i="1"/>
  <c r="V71" i="57"/>
  <c r="G1089" i="1"/>
  <c r="U71" i="58"/>
  <c r="I1089" i="1"/>
  <c r="V71" i="58"/>
  <c r="J1089" i="1"/>
  <c r="U72" i="57"/>
  <c r="F1090" i="1"/>
  <c r="V72" i="57"/>
  <c r="G1090" i="1"/>
  <c r="U72" i="58"/>
  <c r="I1090" i="1"/>
  <c r="V72" i="58"/>
  <c r="J1090" i="1"/>
  <c r="U73" i="57"/>
  <c r="F1091" i="1"/>
  <c r="V73" i="57"/>
  <c r="G1091" i="1"/>
  <c r="U73" i="58"/>
  <c r="I1091" i="1"/>
  <c r="V73" i="58"/>
  <c r="J1091" i="1"/>
  <c r="U74" i="57"/>
  <c r="F1092" i="1"/>
  <c r="V74" i="57"/>
  <c r="G1092" i="1"/>
  <c r="U74" i="58"/>
  <c r="I1092" i="1"/>
  <c r="V74" i="58"/>
  <c r="J1092" i="1"/>
  <c r="U75" i="57"/>
  <c r="F1093" i="1"/>
  <c r="V75" i="57"/>
  <c r="G1093" i="1"/>
  <c r="U75" i="58"/>
  <c r="I1093" i="1"/>
  <c r="V75" i="58"/>
  <c r="J1093" i="1"/>
  <c r="U76" i="57"/>
  <c r="F1094" i="1"/>
  <c r="V76" i="57"/>
  <c r="G1094" i="1"/>
  <c r="U76" i="58"/>
  <c r="I1094" i="1"/>
  <c r="V76" i="58"/>
  <c r="J1094" i="1"/>
  <c r="T77" i="57"/>
  <c r="E1095" i="1"/>
  <c r="U77" i="57"/>
  <c r="F1095" i="1"/>
  <c r="V77" i="57"/>
  <c r="G1095" i="1"/>
  <c r="T77" i="58"/>
  <c r="H1095" i="1"/>
  <c r="U77" i="58"/>
  <c r="I1095" i="1"/>
  <c r="V77" i="58"/>
  <c r="J1095" i="1"/>
  <c r="U78" i="57"/>
  <c r="F1096" i="1"/>
  <c r="V78" i="57"/>
  <c r="G1096" i="1"/>
  <c r="U78" i="58"/>
  <c r="I1096" i="1"/>
  <c r="V78" i="58"/>
  <c r="J1096" i="1"/>
  <c r="U79" i="57"/>
  <c r="F1097" i="1"/>
  <c r="V79" i="57"/>
  <c r="G1097" i="1"/>
  <c r="U79" i="58"/>
  <c r="I1097" i="1"/>
  <c r="V79" i="58"/>
  <c r="J1097" i="1"/>
  <c r="U80" i="57"/>
  <c r="F1098" i="1"/>
  <c r="V80" i="57"/>
  <c r="G1098" i="1"/>
  <c r="U80" i="58"/>
  <c r="I1098" i="1"/>
  <c r="V80" i="58"/>
  <c r="J1098" i="1"/>
  <c r="U81" i="57"/>
  <c r="F1099" i="1"/>
  <c r="V81" i="57"/>
  <c r="G1099" i="1"/>
  <c r="U81" i="58"/>
  <c r="I1099" i="1"/>
  <c r="V81" i="58"/>
  <c r="J1099" i="1"/>
  <c r="V62" i="58"/>
  <c r="J1080" i="1"/>
  <c r="U62" i="58"/>
  <c r="I1080" i="1"/>
  <c r="V62" i="57"/>
  <c r="G1080" i="1"/>
  <c r="U62" i="57"/>
  <c r="F1080" i="1"/>
  <c r="R63" i="57"/>
  <c r="F1051" i="1"/>
  <c r="S63" i="57"/>
  <c r="G1051" i="1"/>
  <c r="R63" i="58"/>
  <c r="I1051" i="1"/>
  <c r="S63" i="58"/>
  <c r="J1051" i="1"/>
  <c r="R64" i="57"/>
  <c r="F1052" i="1"/>
  <c r="S64" i="57"/>
  <c r="G1052" i="1"/>
  <c r="R64" i="58"/>
  <c r="I1052" i="1"/>
  <c r="S64" i="58"/>
  <c r="J1052" i="1"/>
  <c r="R65" i="57"/>
  <c r="F1053" i="1"/>
  <c r="S65" i="57"/>
  <c r="G1053" i="1"/>
  <c r="R65" i="58"/>
  <c r="I1053" i="1"/>
  <c r="S65" i="58"/>
  <c r="J1053" i="1"/>
  <c r="R66" i="57"/>
  <c r="F1054" i="1"/>
  <c r="S66" i="57"/>
  <c r="G1054" i="1"/>
  <c r="R66" i="58"/>
  <c r="I1054" i="1"/>
  <c r="S66" i="58"/>
  <c r="J1054" i="1"/>
  <c r="R67" i="57"/>
  <c r="F1055" i="1"/>
  <c r="S67" i="57"/>
  <c r="G1055" i="1"/>
  <c r="R67" i="58"/>
  <c r="I1055" i="1"/>
  <c r="S67" i="58"/>
  <c r="J1055" i="1"/>
  <c r="R68" i="57"/>
  <c r="F1056" i="1"/>
  <c r="S68" i="57"/>
  <c r="G1056" i="1"/>
  <c r="R68" i="58"/>
  <c r="I1056" i="1"/>
  <c r="S68" i="58"/>
  <c r="J1056" i="1"/>
  <c r="R69" i="57"/>
  <c r="F1057" i="1"/>
  <c r="S69" i="57"/>
  <c r="G1057" i="1"/>
  <c r="R69" i="58"/>
  <c r="I1057" i="1"/>
  <c r="S69" i="58"/>
  <c r="J1057" i="1"/>
  <c r="R70" i="57"/>
  <c r="F1058" i="1"/>
  <c r="S70" i="57"/>
  <c r="G1058" i="1"/>
  <c r="R70" i="58"/>
  <c r="I1058" i="1"/>
  <c r="S70" i="58"/>
  <c r="J1058" i="1"/>
  <c r="R71" i="57"/>
  <c r="F1059" i="1"/>
  <c r="S71" i="57"/>
  <c r="G1059" i="1"/>
  <c r="R71" i="58"/>
  <c r="I1059" i="1"/>
  <c r="S71" i="58"/>
  <c r="J1059" i="1"/>
  <c r="R72" i="57"/>
  <c r="F1060" i="1"/>
  <c r="S72" i="57"/>
  <c r="G1060" i="1"/>
  <c r="R72" i="58"/>
  <c r="I1060" i="1"/>
  <c r="S72" i="58"/>
  <c r="J1060" i="1"/>
  <c r="R73" i="57"/>
  <c r="F1061" i="1"/>
  <c r="S73" i="57"/>
  <c r="G1061" i="1"/>
  <c r="R73" i="58"/>
  <c r="I1061" i="1"/>
  <c r="S73" i="58"/>
  <c r="J1061" i="1"/>
  <c r="R74" i="57"/>
  <c r="F1062" i="1"/>
  <c r="S74" i="57"/>
  <c r="G1062" i="1"/>
  <c r="R74" i="58"/>
  <c r="I1062" i="1"/>
  <c r="S74" i="58"/>
  <c r="J1062" i="1"/>
  <c r="R75" i="57"/>
  <c r="F1063" i="1"/>
  <c r="S75" i="57"/>
  <c r="G1063" i="1"/>
  <c r="R75" i="58"/>
  <c r="I1063" i="1"/>
  <c r="S75" i="58"/>
  <c r="J1063" i="1"/>
  <c r="R76" i="57"/>
  <c r="F1064" i="1"/>
  <c r="S76" i="57"/>
  <c r="G1064" i="1"/>
  <c r="R76" i="58"/>
  <c r="I1064" i="1"/>
  <c r="S76" i="58"/>
  <c r="J1064" i="1"/>
  <c r="Q77" i="57"/>
  <c r="E1065" i="1"/>
  <c r="R77" i="57"/>
  <c r="F1065" i="1"/>
  <c r="S77" i="57"/>
  <c r="G1065" i="1"/>
  <c r="Q77" i="58"/>
  <c r="H1065" i="1"/>
  <c r="R77" i="58"/>
  <c r="I1065" i="1"/>
  <c r="S77" i="58"/>
  <c r="J1065" i="1"/>
  <c r="R78" i="57"/>
  <c r="F1066" i="1"/>
  <c r="S78" i="57"/>
  <c r="G1066" i="1"/>
  <c r="R78" i="58"/>
  <c r="I1066" i="1"/>
  <c r="S78" i="58"/>
  <c r="J1066" i="1"/>
  <c r="R79" i="57"/>
  <c r="F1067" i="1"/>
  <c r="S79" i="57"/>
  <c r="G1067" i="1"/>
  <c r="R79" i="58"/>
  <c r="I1067" i="1"/>
  <c r="S79" i="58"/>
  <c r="J1067" i="1"/>
  <c r="R80" i="57"/>
  <c r="F1068" i="1"/>
  <c r="S80" i="57"/>
  <c r="G1068" i="1"/>
  <c r="R80" i="58"/>
  <c r="I1068" i="1"/>
  <c r="S80" i="58"/>
  <c r="J1068" i="1"/>
  <c r="R81" i="57"/>
  <c r="F1069" i="1"/>
  <c r="S81" i="57"/>
  <c r="G1069" i="1"/>
  <c r="R81" i="58"/>
  <c r="I1069" i="1"/>
  <c r="S81" i="58"/>
  <c r="J1069" i="1"/>
  <c r="S62" i="58"/>
  <c r="J1050" i="1"/>
  <c r="R62" i="58"/>
  <c r="I1050" i="1"/>
  <c r="S62" i="57"/>
  <c r="G1050" i="1"/>
  <c r="R62" i="57"/>
  <c r="F1050" i="1"/>
  <c r="B1040" i="1"/>
  <c r="L130" i="57"/>
  <c r="C1040" i="1"/>
  <c r="L130" i="58"/>
  <c r="D1040" i="1"/>
  <c r="E1040" i="1"/>
  <c r="F1040" i="1"/>
  <c r="G1040" i="1"/>
  <c r="G1039" i="1"/>
  <c r="F1039" i="1"/>
  <c r="E1039" i="1"/>
  <c r="L129" i="58"/>
  <c r="D1039" i="1"/>
  <c r="L129" i="57"/>
  <c r="C1039" i="1"/>
  <c r="B1039" i="1"/>
  <c r="B1031" i="1"/>
  <c r="L121" i="57"/>
  <c r="C1031" i="1"/>
  <c r="L121" i="58"/>
  <c r="D1031" i="1"/>
  <c r="E1031" i="1"/>
  <c r="F1031" i="1"/>
  <c r="G1031" i="1"/>
  <c r="B1030" i="1"/>
  <c r="G1030" i="1"/>
  <c r="F1030" i="1"/>
  <c r="E1030" i="1"/>
  <c r="L120" i="58"/>
  <c r="D1030" i="1"/>
  <c r="L120" i="57"/>
  <c r="C1030" i="1"/>
  <c r="B1020" i="1"/>
  <c r="K130" i="57"/>
  <c r="C1020" i="1"/>
  <c r="K214" i="58"/>
  <c r="K130" i="58"/>
  <c r="D1020" i="1"/>
  <c r="E1020" i="1"/>
  <c r="F1020" i="1"/>
  <c r="G1020" i="1"/>
  <c r="B1019" i="1"/>
  <c r="G1019" i="1"/>
  <c r="F1019" i="1"/>
  <c r="E1019" i="1"/>
  <c r="K213" i="58"/>
  <c r="K129" i="58"/>
  <c r="D1019" i="1"/>
  <c r="K129" i="57"/>
  <c r="C1019" i="1"/>
  <c r="B1011" i="1"/>
  <c r="K121" i="57"/>
  <c r="C1011" i="1"/>
  <c r="K121" i="58"/>
  <c r="D1011" i="1"/>
  <c r="E1011" i="1"/>
  <c r="F1011" i="1"/>
  <c r="G1011" i="1"/>
  <c r="B1010" i="1"/>
  <c r="G1010" i="1"/>
  <c r="F1010" i="1"/>
  <c r="E1010" i="1"/>
  <c r="K120" i="58"/>
  <c r="D1010" i="1"/>
  <c r="K120" i="57"/>
  <c r="C1010" i="1"/>
  <c r="B1000" i="1"/>
  <c r="J214" i="57"/>
  <c r="J130" i="57"/>
  <c r="C1000" i="1"/>
  <c r="J214" i="58"/>
  <c r="J130" i="58"/>
  <c r="D1000" i="1"/>
  <c r="E1000" i="1"/>
  <c r="F1000" i="1"/>
  <c r="G1000" i="1"/>
  <c r="G999" i="1"/>
  <c r="F999" i="1"/>
  <c r="E999" i="1"/>
  <c r="J213" i="58"/>
  <c r="J129" i="58"/>
  <c r="D999" i="1"/>
  <c r="J213" i="57"/>
  <c r="J129" i="57"/>
  <c r="C999" i="1"/>
  <c r="B999" i="1"/>
  <c r="B991" i="1"/>
  <c r="J205" i="57"/>
  <c r="J121" i="57"/>
  <c r="C991" i="1"/>
  <c r="J205" i="58"/>
  <c r="J121" i="58"/>
  <c r="D991" i="1"/>
  <c r="E991" i="1"/>
  <c r="F991" i="1"/>
  <c r="G991" i="1"/>
  <c r="B990" i="1"/>
  <c r="G990" i="1"/>
  <c r="F990" i="1"/>
  <c r="E990" i="1"/>
  <c r="J204" i="58"/>
  <c r="J120" i="58"/>
  <c r="D990" i="1"/>
  <c r="J204" i="57"/>
  <c r="J120" i="57"/>
  <c r="C990" i="1"/>
  <c r="B980" i="1"/>
  <c r="I130" i="57"/>
  <c r="C980" i="1"/>
  <c r="I130" i="58"/>
  <c r="D980" i="1"/>
  <c r="E980" i="1"/>
  <c r="F980" i="1"/>
  <c r="G980" i="1"/>
  <c r="G979" i="1"/>
  <c r="F979" i="1"/>
  <c r="E979" i="1"/>
  <c r="I129" i="58"/>
  <c r="D979" i="1"/>
  <c r="I129" i="57"/>
  <c r="C979" i="1"/>
  <c r="B979" i="1"/>
  <c r="B971" i="1"/>
  <c r="I121" i="57"/>
  <c r="C971" i="1"/>
  <c r="I121" i="58"/>
  <c r="D971" i="1"/>
  <c r="E971" i="1"/>
  <c r="F971" i="1"/>
  <c r="G971" i="1"/>
  <c r="B970" i="1"/>
  <c r="G970" i="1"/>
  <c r="F970" i="1"/>
  <c r="E970" i="1"/>
  <c r="I120" i="58"/>
  <c r="D970" i="1"/>
  <c r="I120" i="57"/>
  <c r="C970" i="1"/>
  <c r="B960" i="1"/>
  <c r="H130" i="57"/>
  <c r="C960" i="1"/>
  <c r="H130" i="58"/>
  <c r="D960" i="1"/>
  <c r="E960" i="1"/>
  <c r="F960" i="1"/>
  <c r="G960" i="1"/>
  <c r="G959" i="1"/>
  <c r="F959" i="1"/>
  <c r="E959" i="1"/>
  <c r="H129" i="58"/>
  <c r="D959" i="1"/>
  <c r="H129" i="57"/>
  <c r="C959" i="1"/>
  <c r="B959" i="1"/>
  <c r="B951" i="1"/>
  <c r="H121" i="57"/>
  <c r="C951" i="1"/>
  <c r="H121" i="58"/>
  <c r="D951" i="1"/>
  <c r="E951" i="1"/>
  <c r="F951" i="1"/>
  <c r="G951" i="1"/>
  <c r="B950" i="1"/>
  <c r="G950" i="1"/>
  <c r="F950" i="1"/>
  <c r="E950" i="1"/>
  <c r="H120" i="58"/>
  <c r="D950" i="1"/>
  <c r="H120" i="57"/>
  <c r="C950" i="1"/>
  <c r="B940" i="1"/>
  <c r="F130" i="57"/>
  <c r="G130" i="57"/>
  <c r="C940" i="1"/>
  <c r="F130" i="58"/>
  <c r="D920" i="1"/>
  <c r="G130" i="58"/>
  <c r="D940" i="1"/>
  <c r="E940" i="1"/>
  <c r="F940" i="1"/>
  <c r="G940" i="1"/>
  <c r="B939" i="1"/>
  <c r="G939" i="1"/>
  <c r="F939" i="1"/>
  <c r="E939" i="1"/>
  <c r="F129" i="58"/>
  <c r="D919" i="1"/>
  <c r="F129" i="57"/>
  <c r="G129" i="57"/>
  <c r="C939" i="1"/>
  <c r="B931" i="1"/>
  <c r="F121" i="57"/>
  <c r="C911" i="1"/>
  <c r="G121" i="57"/>
  <c r="C931" i="1"/>
  <c r="F121" i="58"/>
  <c r="G121" i="58"/>
  <c r="D931" i="1"/>
  <c r="E931" i="1"/>
  <c r="F931" i="1"/>
  <c r="G931" i="1"/>
  <c r="B930" i="1"/>
  <c r="G930" i="1"/>
  <c r="F930" i="1"/>
  <c r="E930" i="1"/>
  <c r="F120" i="58"/>
  <c r="G120" i="58"/>
  <c r="D930" i="1"/>
  <c r="F120" i="57"/>
  <c r="G120" i="57"/>
  <c r="C930" i="1"/>
  <c r="F130" i="2"/>
  <c r="B920" i="1"/>
  <c r="C920" i="1"/>
  <c r="E920" i="1"/>
  <c r="F920" i="1"/>
  <c r="G920" i="1"/>
  <c r="F129" i="2"/>
  <c r="B919" i="1"/>
  <c r="G919" i="1"/>
  <c r="F919" i="1"/>
  <c r="E919" i="1"/>
  <c r="C919" i="1"/>
  <c r="F121" i="2"/>
  <c r="B911" i="1"/>
  <c r="E911" i="1"/>
  <c r="F911" i="1"/>
  <c r="G911" i="1"/>
  <c r="F120" i="2"/>
  <c r="B910" i="1"/>
  <c r="G910" i="1"/>
  <c r="F910" i="1"/>
  <c r="E910" i="1"/>
  <c r="C910" i="1"/>
  <c r="B900" i="1"/>
  <c r="E130" i="57"/>
  <c r="C900" i="1"/>
  <c r="E130" i="58"/>
  <c r="D900" i="1"/>
  <c r="E900" i="1"/>
  <c r="F900" i="1"/>
  <c r="G900" i="1"/>
  <c r="G899" i="1"/>
  <c r="F899" i="1"/>
  <c r="E899" i="1"/>
  <c r="E129" i="58"/>
  <c r="E129" i="57"/>
  <c r="C899" i="1"/>
  <c r="B899" i="1"/>
  <c r="B891" i="1"/>
  <c r="E121" i="57"/>
  <c r="C891" i="1"/>
  <c r="E121" i="58"/>
  <c r="D891" i="1"/>
  <c r="E891" i="1"/>
  <c r="F891" i="1"/>
  <c r="G891" i="1"/>
  <c r="B890" i="1"/>
  <c r="G890" i="1"/>
  <c r="F890" i="1"/>
  <c r="E890" i="1"/>
  <c r="E120" i="58"/>
  <c r="D890" i="1"/>
  <c r="E120" i="57"/>
  <c r="C890" i="1"/>
  <c r="B880" i="1"/>
  <c r="D130" i="57"/>
  <c r="C880" i="1"/>
  <c r="D130" i="58"/>
  <c r="D880" i="1"/>
  <c r="E880" i="1"/>
  <c r="F880" i="1"/>
  <c r="G880" i="1"/>
  <c r="B879" i="1"/>
  <c r="G879" i="1"/>
  <c r="F879" i="1"/>
  <c r="E879" i="1"/>
  <c r="D129" i="58"/>
  <c r="D879" i="1"/>
  <c r="D129" i="57"/>
  <c r="C879" i="1"/>
  <c r="B871" i="1"/>
  <c r="D121" i="57"/>
  <c r="C871" i="1"/>
  <c r="D121" i="58"/>
  <c r="D871" i="1"/>
  <c r="E871" i="1"/>
  <c r="F871" i="1"/>
  <c r="G871" i="1"/>
  <c r="B870" i="1"/>
  <c r="G870" i="1"/>
  <c r="F870" i="1"/>
  <c r="E870" i="1"/>
  <c r="D120" i="58"/>
  <c r="D870" i="1"/>
  <c r="D120" i="57"/>
  <c r="C870" i="1"/>
  <c r="B860" i="1"/>
  <c r="C130" i="57"/>
  <c r="B130" i="57"/>
  <c r="C840" i="1"/>
  <c r="C860" i="1"/>
  <c r="C130" i="58"/>
  <c r="D860" i="1"/>
  <c r="E860" i="1"/>
  <c r="F860" i="1"/>
  <c r="G860" i="1"/>
  <c r="B859" i="1"/>
  <c r="G859" i="1"/>
  <c r="F859" i="1"/>
  <c r="E859" i="1"/>
  <c r="C129" i="58"/>
  <c r="B129" i="58"/>
  <c r="D839" i="1"/>
  <c r="D859" i="1"/>
  <c r="C129" i="57"/>
  <c r="C859" i="1"/>
  <c r="B851" i="1"/>
  <c r="C121" i="57"/>
  <c r="C851" i="1"/>
  <c r="C121" i="58"/>
  <c r="B121" i="58"/>
  <c r="D831" i="1"/>
  <c r="E851" i="1"/>
  <c r="F851" i="1"/>
  <c r="G851" i="1"/>
  <c r="B850" i="1"/>
  <c r="G850" i="1"/>
  <c r="F850" i="1"/>
  <c r="E850" i="1"/>
  <c r="C120" i="58"/>
  <c r="B120" i="58"/>
  <c r="D830" i="1"/>
  <c r="D850" i="1"/>
  <c r="B130" i="2"/>
  <c r="B840" i="1"/>
  <c r="E840" i="1"/>
  <c r="F840" i="1"/>
  <c r="G840" i="1"/>
  <c r="B129" i="2"/>
  <c r="B839" i="1"/>
  <c r="G839" i="1"/>
  <c r="F839" i="1"/>
  <c r="E839" i="1"/>
  <c r="B121" i="2"/>
  <c r="B831" i="1"/>
  <c r="B121" i="57"/>
  <c r="C831" i="1"/>
  <c r="E831" i="1"/>
  <c r="F831" i="1"/>
  <c r="G831" i="1"/>
  <c r="G830" i="1"/>
  <c r="F830" i="1"/>
  <c r="E830" i="1"/>
  <c r="B120" i="2"/>
  <c r="B830" i="1"/>
  <c r="B791" i="1"/>
  <c r="L90" i="57"/>
  <c r="C791" i="1"/>
  <c r="L90" i="58"/>
  <c r="D791" i="1"/>
  <c r="E791" i="1"/>
  <c r="F791" i="1"/>
  <c r="G791" i="1"/>
  <c r="H791" i="1"/>
  <c r="H186" i="90"/>
  <c r="B792" i="1"/>
  <c r="L91" i="57"/>
  <c r="C792" i="1"/>
  <c r="L91" i="58"/>
  <c r="D792" i="1"/>
  <c r="E792" i="1"/>
  <c r="F792" i="1"/>
  <c r="G792" i="1"/>
  <c r="H792" i="1"/>
  <c r="H187" i="90"/>
  <c r="B793" i="1"/>
  <c r="L92" i="57"/>
  <c r="C793" i="1"/>
  <c r="L92" i="58"/>
  <c r="D793" i="1"/>
  <c r="E793" i="1"/>
  <c r="F793" i="1"/>
  <c r="G793" i="1"/>
  <c r="H793" i="1"/>
  <c r="H188" i="90"/>
  <c r="B794" i="1"/>
  <c r="L93" i="57"/>
  <c r="C794" i="1"/>
  <c r="L93" i="58"/>
  <c r="D794" i="1"/>
  <c r="E794" i="1"/>
  <c r="F794" i="1"/>
  <c r="G794" i="1"/>
  <c r="H794" i="1"/>
  <c r="H189" i="90"/>
  <c r="B795" i="1"/>
  <c r="L94" i="57"/>
  <c r="C795" i="1"/>
  <c r="L94" i="58"/>
  <c r="D795" i="1"/>
  <c r="E795" i="1"/>
  <c r="F795" i="1"/>
  <c r="G795" i="1"/>
  <c r="H795" i="1"/>
  <c r="H190" i="90"/>
  <c r="B796" i="1"/>
  <c r="L95" i="57"/>
  <c r="C796" i="1"/>
  <c r="L95" i="58"/>
  <c r="D796" i="1"/>
  <c r="E796" i="1"/>
  <c r="F796" i="1"/>
  <c r="G796" i="1"/>
  <c r="H796" i="1"/>
  <c r="H191" i="90"/>
  <c r="B797" i="1"/>
  <c r="L96" i="57"/>
  <c r="C797" i="1"/>
  <c r="L96" i="58"/>
  <c r="D797" i="1"/>
  <c r="E797" i="1"/>
  <c r="F797" i="1"/>
  <c r="G797" i="1"/>
  <c r="H797" i="1"/>
  <c r="H192" i="90"/>
  <c r="B798" i="1"/>
  <c r="L97" i="57"/>
  <c r="C798" i="1"/>
  <c r="L97" i="58"/>
  <c r="D798" i="1"/>
  <c r="E798" i="1"/>
  <c r="F798" i="1"/>
  <c r="G798" i="1"/>
  <c r="H798" i="1"/>
  <c r="H193" i="90"/>
  <c r="B799" i="1"/>
  <c r="L98" i="57"/>
  <c r="C799" i="1"/>
  <c r="L98" i="58"/>
  <c r="D799" i="1"/>
  <c r="E799" i="1"/>
  <c r="F799" i="1"/>
  <c r="G799" i="1"/>
  <c r="H799" i="1"/>
  <c r="H194" i="90"/>
  <c r="B800" i="1"/>
  <c r="L99" i="57"/>
  <c r="C800" i="1"/>
  <c r="L99" i="58"/>
  <c r="D800" i="1"/>
  <c r="E800" i="1"/>
  <c r="F800" i="1"/>
  <c r="G800" i="1"/>
  <c r="H800" i="1"/>
  <c r="H195" i="90"/>
  <c r="B801" i="1"/>
  <c r="L100" i="57"/>
  <c r="C801" i="1"/>
  <c r="L100" i="58"/>
  <c r="D801" i="1"/>
  <c r="E801" i="1"/>
  <c r="F801" i="1"/>
  <c r="G801" i="1"/>
  <c r="H801" i="1"/>
  <c r="H196" i="90"/>
  <c r="B802" i="1"/>
  <c r="L101" i="57"/>
  <c r="C802" i="1"/>
  <c r="L101" i="58"/>
  <c r="D802" i="1"/>
  <c r="E802" i="1"/>
  <c r="F802" i="1"/>
  <c r="G802" i="1"/>
  <c r="H802" i="1"/>
  <c r="H197" i="90"/>
  <c r="B803" i="1"/>
  <c r="L102" i="57"/>
  <c r="C803" i="1"/>
  <c r="L102" i="58"/>
  <c r="D803" i="1"/>
  <c r="E803" i="1"/>
  <c r="F803" i="1"/>
  <c r="G803" i="1"/>
  <c r="H803" i="1"/>
  <c r="H198" i="90"/>
  <c r="B804" i="1"/>
  <c r="L103" i="57"/>
  <c r="C804" i="1"/>
  <c r="L103" i="58"/>
  <c r="D804" i="1"/>
  <c r="E804" i="1"/>
  <c r="F804" i="1"/>
  <c r="G804" i="1"/>
  <c r="H804" i="1"/>
  <c r="H199" i="90"/>
  <c r="B805" i="1"/>
  <c r="L104" i="57"/>
  <c r="C805" i="1"/>
  <c r="L104" i="58"/>
  <c r="D805" i="1"/>
  <c r="E805" i="1"/>
  <c r="F805" i="1"/>
  <c r="G805" i="1"/>
  <c r="H805" i="1"/>
  <c r="H200" i="90"/>
  <c r="B806" i="1"/>
  <c r="L105" i="57"/>
  <c r="C806" i="1"/>
  <c r="L105" i="58"/>
  <c r="D806" i="1"/>
  <c r="E806" i="1"/>
  <c r="F806" i="1"/>
  <c r="G806" i="1"/>
  <c r="H806" i="1"/>
  <c r="H201" i="90"/>
  <c r="B807" i="1"/>
  <c r="L106" i="57"/>
  <c r="C807" i="1"/>
  <c r="L106" i="58"/>
  <c r="D807" i="1"/>
  <c r="E807" i="1"/>
  <c r="F807" i="1"/>
  <c r="G807" i="1"/>
  <c r="H807" i="1"/>
  <c r="H202" i="90"/>
  <c r="B808" i="1"/>
  <c r="L107" i="57"/>
  <c r="C808" i="1"/>
  <c r="L107" i="58"/>
  <c r="D808" i="1"/>
  <c r="E808" i="1"/>
  <c r="F808" i="1"/>
  <c r="G808" i="1"/>
  <c r="H808" i="1"/>
  <c r="H203" i="90"/>
  <c r="B809" i="1"/>
  <c r="L108" i="57"/>
  <c r="C809" i="1"/>
  <c r="L108" i="58"/>
  <c r="D809" i="1"/>
  <c r="E809" i="1"/>
  <c r="F809" i="1"/>
  <c r="G809" i="1"/>
  <c r="H809" i="1"/>
  <c r="H204" i="90"/>
  <c r="B810" i="1"/>
  <c r="L109" i="57"/>
  <c r="C810" i="1"/>
  <c r="L109" i="58"/>
  <c r="D810" i="1"/>
  <c r="E810" i="1"/>
  <c r="F810" i="1"/>
  <c r="G810" i="1"/>
  <c r="H810" i="1"/>
  <c r="H205" i="90"/>
  <c r="B811" i="1"/>
  <c r="L110" i="57"/>
  <c r="C811" i="1"/>
  <c r="L110" i="58"/>
  <c r="D811" i="1"/>
  <c r="E811" i="1"/>
  <c r="F811" i="1"/>
  <c r="G811" i="1"/>
  <c r="H811" i="1"/>
  <c r="H206" i="90"/>
  <c r="B812" i="1"/>
  <c r="L111" i="57"/>
  <c r="C812" i="1"/>
  <c r="L111" i="58"/>
  <c r="D812" i="1"/>
  <c r="E812" i="1"/>
  <c r="F812" i="1"/>
  <c r="G812" i="1"/>
  <c r="H812" i="1"/>
  <c r="H207" i="90"/>
  <c r="B813" i="1"/>
  <c r="L112" i="57"/>
  <c r="C813" i="1"/>
  <c r="L112" i="58"/>
  <c r="D813" i="1"/>
  <c r="E813" i="1"/>
  <c r="F813" i="1"/>
  <c r="G813" i="1"/>
  <c r="H813" i="1"/>
  <c r="H208" i="90"/>
  <c r="B790" i="1"/>
  <c r="H790" i="1"/>
  <c r="H185" i="90"/>
  <c r="G790" i="1"/>
  <c r="F790" i="1"/>
  <c r="E790" i="1"/>
  <c r="L89" i="58"/>
  <c r="D790" i="1"/>
  <c r="L89" i="57"/>
  <c r="C790" i="1"/>
  <c r="B761" i="1"/>
  <c r="C761" i="1"/>
  <c r="D761" i="1"/>
  <c r="E761" i="1"/>
  <c r="F761" i="1"/>
  <c r="G761" i="1"/>
  <c r="H761" i="1"/>
  <c r="O156" i="90"/>
  <c r="B762" i="1"/>
  <c r="C762" i="1"/>
  <c r="D762" i="1"/>
  <c r="E762" i="1"/>
  <c r="F762" i="1"/>
  <c r="G762" i="1"/>
  <c r="H762" i="1"/>
  <c r="O157" i="90"/>
  <c r="B763" i="1"/>
  <c r="C763" i="1"/>
  <c r="D763" i="1"/>
  <c r="E763" i="1"/>
  <c r="F763" i="1"/>
  <c r="G763" i="1"/>
  <c r="H763" i="1"/>
  <c r="O158" i="90"/>
  <c r="B764" i="1"/>
  <c r="C764" i="1"/>
  <c r="D764" i="1"/>
  <c r="E764" i="1"/>
  <c r="F764" i="1"/>
  <c r="G764" i="1"/>
  <c r="H764" i="1"/>
  <c r="O159" i="90"/>
  <c r="B765" i="1"/>
  <c r="C765" i="1"/>
  <c r="D765" i="1"/>
  <c r="E765" i="1"/>
  <c r="F765" i="1"/>
  <c r="G765" i="1"/>
  <c r="H765" i="1"/>
  <c r="O160" i="90"/>
  <c r="B766" i="1"/>
  <c r="C766" i="1"/>
  <c r="D766" i="1"/>
  <c r="E766" i="1"/>
  <c r="F766" i="1"/>
  <c r="G766" i="1"/>
  <c r="H766" i="1"/>
  <c r="O161" i="90"/>
  <c r="B767" i="1"/>
  <c r="C767" i="1"/>
  <c r="D767" i="1"/>
  <c r="E767" i="1"/>
  <c r="F767" i="1"/>
  <c r="G767" i="1"/>
  <c r="H767" i="1"/>
  <c r="O162" i="90"/>
  <c r="B768" i="1"/>
  <c r="C768" i="1"/>
  <c r="D768" i="1"/>
  <c r="E768" i="1"/>
  <c r="F768" i="1"/>
  <c r="G768" i="1"/>
  <c r="H768" i="1"/>
  <c r="O163" i="90"/>
  <c r="B769" i="1"/>
  <c r="C769" i="1"/>
  <c r="D769" i="1"/>
  <c r="E769" i="1"/>
  <c r="F769" i="1"/>
  <c r="G769" i="1"/>
  <c r="H769" i="1"/>
  <c r="O164" i="90"/>
  <c r="B770" i="1"/>
  <c r="C770" i="1"/>
  <c r="D770" i="1"/>
  <c r="E770" i="1"/>
  <c r="F770" i="1"/>
  <c r="G770" i="1"/>
  <c r="H770" i="1"/>
  <c r="O165" i="90"/>
  <c r="B771" i="1"/>
  <c r="C771" i="1"/>
  <c r="D771" i="1"/>
  <c r="E771" i="1"/>
  <c r="F771" i="1"/>
  <c r="G771" i="1"/>
  <c r="H771" i="1"/>
  <c r="O166" i="90"/>
  <c r="B772" i="1"/>
  <c r="C772" i="1"/>
  <c r="D772" i="1"/>
  <c r="E772" i="1"/>
  <c r="F772" i="1"/>
  <c r="G772" i="1"/>
  <c r="H772" i="1"/>
  <c r="O167" i="90"/>
  <c r="B773" i="1"/>
  <c r="C773" i="1"/>
  <c r="D773" i="1"/>
  <c r="E773" i="1"/>
  <c r="F773" i="1"/>
  <c r="G773" i="1"/>
  <c r="H773" i="1"/>
  <c r="O168" i="90"/>
  <c r="B774" i="1"/>
  <c r="C774" i="1"/>
  <c r="D774" i="1"/>
  <c r="E774" i="1"/>
  <c r="F774" i="1"/>
  <c r="G774" i="1"/>
  <c r="H774" i="1"/>
  <c r="O169" i="90"/>
  <c r="B775" i="1"/>
  <c r="C775" i="1"/>
  <c r="D775" i="1"/>
  <c r="E775" i="1"/>
  <c r="F775" i="1"/>
  <c r="G775" i="1"/>
  <c r="H775" i="1"/>
  <c r="O170" i="90"/>
  <c r="B776" i="1"/>
  <c r="C776" i="1"/>
  <c r="D776" i="1"/>
  <c r="E776" i="1"/>
  <c r="F776" i="1"/>
  <c r="G776" i="1"/>
  <c r="H776" i="1"/>
  <c r="O171" i="90"/>
  <c r="B777" i="1"/>
  <c r="C777" i="1"/>
  <c r="D777" i="1"/>
  <c r="E777" i="1"/>
  <c r="F777" i="1"/>
  <c r="G777" i="1"/>
  <c r="H777" i="1"/>
  <c r="O172" i="90"/>
  <c r="B778" i="1"/>
  <c r="C778" i="1"/>
  <c r="D778" i="1"/>
  <c r="E778" i="1"/>
  <c r="F778" i="1"/>
  <c r="G778" i="1"/>
  <c r="H778" i="1"/>
  <c r="O173" i="90"/>
  <c r="B779" i="1"/>
  <c r="C779" i="1"/>
  <c r="D779" i="1"/>
  <c r="E779" i="1"/>
  <c r="F779" i="1"/>
  <c r="G779" i="1"/>
  <c r="H779" i="1"/>
  <c r="O174" i="90"/>
  <c r="B780" i="1"/>
  <c r="C780" i="1"/>
  <c r="D780" i="1"/>
  <c r="E780" i="1"/>
  <c r="F780" i="1"/>
  <c r="G780" i="1"/>
  <c r="H780" i="1"/>
  <c r="O175" i="90"/>
  <c r="B781" i="1"/>
  <c r="C781" i="1"/>
  <c r="D781" i="1"/>
  <c r="E781" i="1"/>
  <c r="F781" i="1"/>
  <c r="G781" i="1"/>
  <c r="H781" i="1"/>
  <c r="O176" i="90"/>
  <c r="B782" i="1"/>
  <c r="C782" i="1"/>
  <c r="D782" i="1"/>
  <c r="E782" i="1"/>
  <c r="F782" i="1"/>
  <c r="G782" i="1"/>
  <c r="H782" i="1"/>
  <c r="O177" i="90"/>
  <c r="B783" i="1"/>
  <c r="C783" i="1"/>
  <c r="D783" i="1"/>
  <c r="E783" i="1"/>
  <c r="F783" i="1"/>
  <c r="G783" i="1"/>
  <c r="H783" i="1"/>
  <c r="O178" i="90"/>
  <c r="B760" i="1"/>
  <c r="H760" i="1"/>
  <c r="O155" i="90"/>
  <c r="G760" i="1"/>
  <c r="F760" i="1"/>
  <c r="E760" i="1"/>
  <c r="D760" i="1"/>
  <c r="C760" i="1"/>
  <c r="B731" i="1"/>
  <c r="J90" i="57"/>
  <c r="C731" i="1"/>
  <c r="J90" i="58"/>
  <c r="D731" i="1"/>
  <c r="E731" i="1"/>
  <c r="F731" i="1"/>
  <c r="G731" i="1"/>
  <c r="H731" i="1"/>
  <c r="H156" i="90"/>
  <c r="B732" i="1"/>
  <c r="J91" i="57"/>
  <c r="C732" i="1"/>
  <c r="J91" i="58"/>
  <c r="D732" i="1"/>
  <c r="E732" i="1"/>
  <c r="F732" i="1"/>
  <c r="G732" i="1"/>
  <c r="H732" i="1"/>
  <c r="H157" i="90"/>
  <c r="B733" i="1"/>
  <c r="J92" i="57"/>
  <c r="C733" i="1"/>
  <c r="J92" i="58"/>
  <c r="D733" i="1"/>
  <c r="E733" i="1"/>
  <c r="F733" i="1"/>
  <c r="G733" i="1"/>
  <c r="H733" i="1"/>
  <c r="H158" i="90"/>
  <c r="B734" i="1"/>
  <c r="J93" i="57"/>
  <c r="C734" i="1"/>
  <c r="J93" i="58"/>
  <c r="D734" i="1"/>
  <c r="E734" i="1"/>
  <c r="F734" i="1"/>
  <c r="G734" i="1"/>
  <c r="H734" i="1"/>
  <c r="H159" i="90"/>
  <c r="B735" i="1"/>
  <c r="J94" i="57"/>
  <c r="C735" i="1"/>
  <c r="J94" i="58"/>
  <c r="D735" i="1"/>
  <c r="E735" i="1"/>
  <c r="F735" i="1"/>
  <c r="G735" i="1"/>
  <c r="H735" i="1"/>
  <c r="H160" i="90"/>
  <c r="B736" i="1"/>
  <c r="J95" i="57"/>
  <c r="C736" i="1"/>
  <c r="J95" i="58"/>
  <c r="D736" i="1"/>
  <c r="E736" i="1"/>
  <c r="F736" i="1"/>
  <c r="G736" i="1"/>
  <c r="H736" i="1"/>
  <c r="H161" i="90"/>
  <c r="B737" i="1"/>
  <c r="J96" i="57"/>
  <c r="C737" i="1"/>
  <c r="J96" i="58"/>
  <c r="D737" i="1"/>
  <c r="E737" i="1"/>
  <c r="F737" i="1"/>
  <c r="G737" i="1"/>
  <c r="H737" i="1"/>
  <c r="H162" i="90"/>
  <c r="B738" i="1"/>
  <c r="J97" i="57"/>
  <c r="C738" i="1"/>
  <c r="J97" i="58"/>
  <c r="D738" i="1"/>
  <c r="E738" i="1"/>
  <c r="F738" i="1"/>
  <c r="G738" i="1"/>
  <c r="H738" i="1"/>
  <c r="H163" i="90"/>
  <c r="B739" i="1"/>
  <c r="J98" i="57"/>
  <c r="C739" i="1"/>
  <c r="J98" i="58"/>
  <c r="D739" i="1"/>
  <c r="E739" i="1"/>
  <c r="F739" i="1"/>
  <c r="G739" i="1"/>
  <c r="H739" i="1"/>
  <c r="H164" i="90"/>
  <c r="B740" i="1"/>
  <c r="J99" i="57"/>
  <c r="C740" i="1"/>
  <c r="J99" i="58"/>
  <c r="D740" i="1"/>
  <c r="E740" i="1"/>
  <c r="F740" i="1"/>
  <c r="G740" i="1"/>
  <c r="H740" i="1"/>
  <c r="H165" i="90"/>
  <c r="B741" i="1"/>
  <c r="J100" i="57"/>
  <c r="C741" i="1"/>
  <c r="J100" i="58"/>
  <c r="D741" i="1"/>
  <c r="E741" i="1"/>
  <c r="F741" i="1"/>
  <c r="G741" i="1"/>
  <c r="H741" i="1"/>
  <c r="H166" i="90"/>
  <c r="B742" i="1"/>
  <c r="J101" i="57"/>
  <c r="C742" i="1"/>
  <c r="J101" i="58"/>
  <c r="D742" i="1"/>
  <c r="E742" i="1"/>
  <c r="F742" i="1"/>
  <c r="G742" i="1"/>
  <c r="H742" i="1"/>
  <c r="H167" i="90"/>
  <c r="B743" i="1"/>
  <c r="J102" i="57"/>
  <c r="C743" i="1"/>
  <c r="J102" i="58"/>
  <c r="D743" i="1"/>
  <c r="E743" i="1"/>
  <c r="F743" i="1"/>
  <c r="G743" i="1"/>
  <c r="H743" i="1"/>
  <c r="H168" i="90"/>
  <c r="B744" i="1"/>
  <c r="J103" i="57"/>
  <c r="C744" i="1"/>
  <c r="J103" i="58"/>
  <c r="D744" i="1"/>
  <c r="E744" i="1"/>
  <c r="F744" i="1"/>
  <c r="G744" i="1"/>
  <c r="H744" i="1"/>
  <c r="H169" i="90"/>
  <c r="B745" i="1"/>
  <c r="J104" i="57"/>
  <c r="C745" i="1"/>
  <c r="J104" i="58"/>
  <c r="D745" i="1"/>
  <c r="E745" i="1"/>
  <c r="F745" i="1"/>
  <c r="G745" i="1"/>
  <c r="H745" i="1"/>
  <c r="H170" i="90"/>
  <c r="B746" i="1"/>
  <c r="J105" i="57"/>
  <c r="C746" i="1"/>
  <c r="J105" i="58"/>
  <c r="D746" i="1"/>
  <c r="E746" i="1"/>
  <c r="F746" i="1"/>
  <c r="G746" i="1"/>
  <c r="H746" i="1"/>
  <c r="H171" i="90"/>
  <c r="B747" i="1"/>
  <c r="J106" i="57"/>
  <c r="C747" i="1"/>
  <c r="J106" i="58"/>
  <c r="D747" i="1"/>
  <c r="E747" i="1"/>
  <c r="F747" i="1"/>
  <c r="G747" i="1"/>
  <c r="H747" i="1"/>
  <c r="H172" i="90"/>
  <c r="B748" i="1"/>
  <c r="J107" i="57"/>
  <c r="C748" i="1"/>
  <c r="J107" i="58"/>
  <c r="D748" i="1"/>
  <c r="E748" i="1"/>
  <c r="F748" i="1"/>
  <c r="G748" i="1"/>
  <c r="H748" i="1"/>
  <c r="H173" i="90"/>
  <c r="B749" i="1"/>
  <c r="J108" i="57"/>
  <c r="C749" i="1"/>
  <c r="J108" i="58"/>
  <c r="D749" i="1"/>
  <c r="E749" i="1"/>
  <c r="F749" i="1"/>
  <c r="G749" i="1"/>
  <c r="H749" i="1"/>
  <c r="H174" i="90"/>
  <c r="B750" i="1"/>
  <c r="J109" i="57"/>
  <c r="C750" i="1"/>
  <c r="J109" i="58"/>
  <c r="D750" i="1"/>
  <c r="E750" i="1"/>
  <c r="F750" i="1"/>
  <c r="G750" i="1"/>
  <c r="H750" i="1"/>
  <c r="H175" i="90"/>
  <c r="B751" i="1"/>
  <c r="J110" i="57"/>
  <c r="C751" i="1"/>
  <c r="J110" i="58"/>
  <c r="D751" i="1"/>
  <c r="E751" i="1"/>
  <c r="F751" i="1"/>
  <c r="G751" i="1"/>
  <c r="H751" i="1"/>
  <c r="H176" i="90"/>
  <c r="B752" i="1"/>
  <c r="J111" i="57"/>
  <c r="C752" i="1"/>
  <c r="J111" i="58"/>
  <c r="D752" i="1"/>
  <c r="E752" i="1"/>
  <c r="F752" i="1"/>
  <c r="G752" i="1"/>
  <c r="H752" i="1"/>
  <c r="H177" i="90"/>
  <c r="B753" i="1"/>
  <c r="J112" i="57"/>
  <c r="C753" i="1"/>
  <c r="J112" i="58"/>
  <c r="D753" i="1"/>
  <c r="E753" i="1"/>
  <c r="F753" i="1"/>
  <c r="G753" i="1"/>
  <c r="H753" i="1"/>
  <c r="H178" i="90"/>
  <c r="B730" i="1"/>
  <c r="H730" i="1"/>
  <c r="H155" i="90"/>
  <c r="G730" i="1"/>
  <c r="F730" i="1"/>
  <c r="E730" i="1"/>
  <c r="J89" i="58"/>
  <c r="D730" i="1"/>
  <c r="J89" i="57"/>
  <c r="C730" i="1"/>
  <c r="B701" i="1"/>
  <c r="I90" i="57"/>
  <c r="C701" i="1"/>
  <c r="I90" i="58"/>
  <c r="D701" i="1"/>
  <c r="E701" i="1"/>
  <c r="F701" i="1"/>
  <c r="G701" i="1"/>
  <c r="H701" i="1"/>
  <c r="H126" i="90"/>
  <c r="B702" i="1"/>
  <c r="I91" i="57"/>
  <c r="C702" i="1"/>
  <c r="I91" i="58"/>
  <c r="D702" i="1"/>
  <c r="E702" i="1"/>
  <c r="F702" i="1"/>
  <c r="G702" i="1"/>
  <c r="H702" i="1"/>
  <c r="H127" i="90"/>
  <c r="B703" i="1"/>
  <c r="I92" i="57"/>
  <c r="C703" i="1"/>
  <c r="I92" i="58"/>
  <c r="D703" i="1"/>
  <c r="E703" i="1"/>
  <c r="F703" i="1"/>
  <c r="G703" i="1"/>
  <c r="H703" i="1"/>
  <c r="H128" i="90"/>
  <c r="B704" i="1"/>
  <c r="I93" i="57"/>
  <c r="C704" i="1"/>
  <c r="I93" i="58"/>
  <c r="D704" i="1"/>
  <c r="E704" i="1"/>
  <c r="F704" i="1"/>
  <c r="G704" i="1"/>
  <c r="H704" i="1"/>
  <c r="H129" i="90"/>
  <c r="B705" i="1"/>
  <c r="I94" i="57"/>
  <c r="C705" i="1"/>
  <c r="I94" i="58"/>
  <c r="D705" i="1"/>
  <c r="E705" i="1"/>
  <c r="F705" i="1"/>
  <c r="G705" i="1"/>
  <c r="H705" i="1"/>
  <c r="H130" i="90"/>
  <c r="B706" i="1"/>
  <c r="I95" i="57"/>
  <c r="C706" i="1"/>
  <c r="I95" i="58"/>
  <c r="D706" i="1"/>
  <c r="E706" i="1"/>
  <c r="F706" i="1"/>
  <c r="G706" i="1"/>
  <c r="H706" i="1"/>
  <c r="H131" i="90"/>
  <c r="B707" i="1"/>
  <c r="I96" i="57"/>
  <c r="C707" i="1"/>
  <c r="I96" i="58"/>
  <c r="D707" i="1"/>
  <c r="E707" i="1"/>
  <c r="F707" i="1"/>
  <c r="G707" i="1"/>
  <c r="H707" i="1"/>
  <c r="H132" i="90"/>
  <c r="B708" i="1"/>
  <c r="I97" i="57"/>
  <c r="C708" i="1"/>
  <c r="I97" i="58"/>
  <c r="D708" i="1"/>
  <c r="E708" i="1"/>
  <c r="F708" i="1"/>
  <c r="G708" i="1"/>
  <c r="H708" i="1"/>
  <c r="H133" i="90"/>
  <c r="B709" i="1"/>
  <c r="I98" i="57"/>
  <c r="C709" i="1"/>
  <c r="I98" i="58"/>
  <c r="D709" i="1"/>
  <c r="E709" i="1"/>
  <c r="F709" i="1"/>
  <c r="G709" i="1"/>
  <c r="H709" i="1"/>
  <c r="H134" i="90"/>
  <c r="B710" i="1"/>
  <c r="I99" i="57"/>
  <c r="C710" i="1"/>
  <c r="I99" i="58"/>
  <c r="D710" i="1"/>
  <c r="E710" i="1"/>
  <c r="F710" i="1"/>
  <c r="G710" i="1"/>
  <c r="H710" i="1"/>
  <c r="H135" i="90"/>
  <c r="B711" i="1"/>
  <c r="I100" i="57"/>
  <c r="C711" i="1"/>
  <c r="I100" i="58"/>
  <c r="D711" i="1"/>
  <c r="E711" i="1"/>
  <c r="F711" i="1"/>
  <c r="G711" i="1"/>
  <c r="H711" i="1"/>
  <c r="H136" i="90"/>
  <c r="B712" i="1"/>
  <c r="I101" i="57"/>
  <c r="C712" i="1"/>
  <c r="I101" i="58"/>
  <c r="D712" i="1"/>
  <c r="E712" i="1"/>
  <c r="F712" i="1"/>
  <c r="G712" i="1"/>
  <c r="H712" i="1"/>
  <c r="H137" i="90"/>
  <c r="B713" i="1"/>
  <c r="I102" i="57"/>
  <c r="C713" i="1"/>
  <c r="I102" i="58"/>
  <c r="D713" i="1"/>
  <c r="E713" i="1"/>
  <c r="F713" i="1"/>
  <c r="G713" i="1"/>
  <c r="H713" i="1"/>
  <c r="H138" i="90"/>
  <c r="B714" i="1"/>
  <c r="I103" i="57"/>
  <c r="C714" i="1"/>
  <c r="I103" i="58"/>
  <c r="D714" i="1"/>
  <c r="E714" i="1"/>
  <c r="F714" i="1"/>
  <c r="G714" i="1"/>
  <c r="H714" i="1"/>
  <c r="H139" i="90"/>
  <c r="B715" i="1"/>
  <c r="I104" i="57"/>
  <c r="C715" i="1"/>
  <c r="I104" i="58"/>
  <c r="D715" i="1"/>
  <c r="E715" i="1"/>
  <c r="F715" i="1"/>
  <c r="G715" i="1"/>
  <c r="H715" i="1"/>
  <c r="H140" i="90"/>
  <c r="B716" i="1"/>
  <c r="I105" i="57"/>
  <c r="C716" i="1"/>
  <c r="I105" i="58"/>
  <c r="D716" i="1"/>
  <c r="E716" i="1"/>
  <c r="F716" i="1"/>
  <c r="G716" i="1"/>
  <c r="H716" i="1"/>
  <c r="H141" i="90"/>
  <c r="B717" i="1"/>
  <c r="I106" i="57"/>
  <c r="C717" i="1"/>
  <c r="I106" i="58"/>
  <c r="D717" i="1"/>
  <c r="E717" i="1"/>
  <c r="F717" i="1"/>
  <c r="G717" i="1"/>
  <c r="H717" i="1"/>
  <c r="H142" i="90"/>
  <c r="B718" i="1"/>
  <c r="I107" i="57"/>
  <c r="C718" i="1"/>
  <c r="I107" i="58"/>
  <c r="D718" i="1"/>
  <c r="E718" i="1"/>
  <c r="F718" i="1"/>
  <c r="G718" i="1"/>
  <c r="H718" i="1"/>
  <c r="H143" i="90"/>
  <c r="B719" i="1"/>
  <c r="I108" i="57"/>
  <c r="C719" i="1"/>
  <c r="I108" i="58"/>
  <c r="D719" i="1"/>
  <c r="E719" i="1"/>
  <c r="F719" i="1"/>
  <c r="G719" i="1"/>
  <c r="H719" i="1"/>
  <c r="H144" i="90"/>
  <c r="B720" i="1"/>
  <c r="I109" i="57"/>
  <c r="C720" i="1"/>
  <c r="I109" i="58"/>
  <c r="D720" i="1"/>
  <c r="E720" i="1"/>
  <c r="F720" i="1"/>
  <c r="G720" i="1"/>
  <c r="H720" i="1"/>
  <c r="H145" i="90"/>
  <c r="B721" i="1"/>
  <c r="I110" i="57"/>
  <c r="C721" i="1"/>
  <c r="I110" i="58"/>
  <c r="D721" i="1"/>
  <c r="E721" i="1"/>
  <c r="F721" i="1"/>
  <c r="G721" i="1"/>
  <c r="H721" i="1"/>
  <c r="H146" i="90"/>
  <c r="B722" i="1"/>
  <c r="I111" i="57"/>
  <c r="C722" i="1"/>
  <c r="I111" i="58"/>
  <c r="D722" i="1"/>
  <c r="E722" i="1"/>
  <c r="F722" i="1"/>
  <c r="G722" i="1"/>
  <c r="H722" i="1"/>
  <c r="H147" i="90"/>
  <c r="B723" i="1"/>
  <c r="I112" i="57"/>
  <c r="C723" i="1"/>
  <c r="I112" i="58"/>
  <c r="D723" i="1"/>
  <c r="E723" i="1"/>
  <c r="F723" i="1"/>
  <c r="G723" i="1"/>
  <c r="H723" i="1"/>
  <c r="H148" i="90"/>
  <c r="B700" i="1"/>
  <c r="H700" i="1"/>
  <c r="H125" i="90"/>
  <c r="G700" i="1"/>
  <c r="F700" i="1"/>
  <c r="E700" i="1"/>
  <c r="I89" i="58"/>
  <c r="D700" i="1"/>
  <c r="I89" i="57"/>
  <c r="C700" i="1"/>
  <c r="B671" i="1"/>
  <c r="H174" i="57"/>
  <c r="H90" i="57"/>
  <c r="C671" i="1"/>
  <c r="H174" i="58"/>
  <c r="H90" i="58"/>
  <c r="D671" i="1"/>
  <c r="E671" i="1"/>
  <c r="F671" i="1"/>
  <c r="G671" i="1"/>
  <c r="H671" i="1"/>
  <c r="H96" i="90"/>
  <c r="B672" i="1"/>
  <c r="H175" i="57"/>
  <c r="H91" i="57"/>
  <c r="C672" i="1"/>
  <c r="H175" i="58"/>
  <c r="H91" i="58"/>
  <c r="D672" i="1"/>
  <c r="E672" i="1"/>
  <c r="F672" i="1"/>
  <c r="G672" i="1"/>
  <c r="H672" i="1"/>
  <c r="H97" i="90"/>
  <c r="B673" i="1"/>
  <c r="H176" i="57"/>
  <c r="H92" i="57"/>
  <c r="C673" i="1"/>
  <c r="H176" i="58"/>
  <c r="H92" i="58"/>
  <c r="D673" i="1"/>
  <c r="E673" i="1"/>
  <c r="F673" i="1"/>
  <c r="G673" i="1"/>
  <c r="H673" i="1"/>
  <c r="H98" i="90"/>
  <c r="B674" i="1"/>
  <c r="H177" i="57"/>
  <c r="H93" i="57"/>
  <c r="C674" i="1"/>
  <c r="H177" i="58"/>
  <c r="H93" i="58"/>
  <c r="D674" i="1"/>
  <c r="E674" i="1"/>
  <c r="F674" i="1"/>
  <c r="G674" i="1"/>
  <c r="H674" i="1"/>
  <c r="H99" i="90"/>
  <c r="B675" i="1"/>
  <c r="H178" i="57"/>
  <c r="H94" i="57"/>
  <c r="C675" i="1"/>
  <c r="H178" i="58"/>
  <c r="H94" i="58"/>
  <c r="D675" i="1"/>
  <c r="E675" i="1"/>
  <c r="F675" i="1"/>
  <c r="G675" i="1"/>
  <c r="H675" i="1"/>
  <c r="H100" i="90"/>
  <c r="B676" i="1"/>
  <c r="H179" i="57"/>
  <c r="H95" i="57"/>
  <c r="C676" i="1"/>
  <c r="H179" i="58"/>
  <c r="H95" i="58"/>
  <c r="D676" i="1"/>
  <c r="E676" i="1"/>
  <c r="F676" i="1"/>
  <c r="G676" i="1"/>
  <c r="H676" i="1"/>
  <c r="H101" i="90"/>
  <c r="B677" i="1"/>
  <c r="H180" i="57"/>
  <c r="H96" i="57"/>
  <c r="C677" i="1"/>
  <c r="H180" i="58"/>
  <c r="H96" i="58"/>
  <c r="D677" i="1"/>
  <c r="E677" i="1"/>
  <c r="F677" i="1"/>
  <c r="G677" i="1"/>
  <c r="H677" i="1"/>
  <c r="H102" i="90"/>
  <c r="B678" i="1"/>
  <c r="H181" i="57"/>
  <c r="H97" i="57"/>
  <c r="C678" i="1"/>
  <c r="H181" i="58"/>
  <c r="H97" i="58"/>
  <c r="D678" i="1"/>
  <c r="E678" i="1"/>
  <c r="F678" i="1"/>
  <c r="G678" i="1"/>
  <c r="H678" i="1"/>
  <c r="H103" i="90"/>
  <c r="B679" i="1"/>
  <c r="H182" i="57"/>
  <c r="H98" i="57"/>
  <c r="C679" i="1"/>
  <c r="H182" i="58"/>
  <c r="H98" i="58"/>
  <c r="D679" i="1"/>
  <c r="E679" i="1"/>
  <c r="F679" i="1"/>
  <c r="G679" i="1"/>
  <c r="H679" i="1"/>
  <c r="H104" i="90"/>
  <c r="B680" i="1"/>
  <c r="H183" i="57"/>
  <c r="H99" i="57"/>
  <c r="C680" i="1"/>
  <c r="H183" i="58"/>
  <c r="H99" i="58"/>
  <c r="D680" i="1"/>
  <c r="E680" i="1"/>
  <c r="F680" i="1"/>
  <c r="G680" i="1"/>
  <c r="H680" i="1"/>
  <c r="H105" i="90"/>
  <c r="B681" i="1"/>
  <c r="H184" i="57"/>
  <c r="H100" i="57"/>
  <c r="C681" i="1"/>
  <c r="H184" i="58"/>
  <c r="H100" i="58"/>
  <c r="D681" i="1"/>
  <c r="E681" i="1"/>
  <c r="F681" i="1"/>
  <c r="G681" i="1"/>
  <c r="H681" i="1"/>
  <c r="H106" i="90"/>
  <c r="B682" i="1"/>
  <c r="H185" i="57"/>
  <c r="H101" i="57"/>
  <c r="C682" i="1"/>
  <c r="H185" i="58"/>
  <c r="H101" i="58"/>
  <c r="D682" i="1"/>
  <c r="E682" i="1"/>
  <c r="F682" i="1"/>
  <c r="G682" i="1"/>
  <c r="H682" i="1"/>
  <c r="H107" i="90"/>
  <c r="B683" i="1"/>
  <c r="H186" i="57"/>
  <c r="H102" i="57"/>
  <c r="C683" i="1"/>
  <c r="H186" i="58"/>
  <c r="H102" i="58"/>
  <c r="D683" i="1"/>
  <c r="E683" i="1"/>
  <c r="F683" i="1"/>
  <c r="G683" i="1"/>
  <c r="H683" i="1"/>
  <c r="H108" i="90"/>
  <c r="B684" i="1"/>
  <c r="H187" i="57"/>
  <c r="H103" i="57"/>
  <c r="C684" i="1"/>
  <c r="H187" i="58"/>
  <c r="H103" i="58"/>
  <c r="D684" i="1"/>
  <c r="E684" i="1"/>
  <c r="F684" i="1"/>
  <c r="G684" i="1"/>
  <c r="H684" i="1"/>
  <c r="H109" i="90"/>
  <c r="B685" i="1"/>
  <c r="H188" i="57"/>
  <c r="H104" i="57"/>
  <c r="C685" i="1"/>
  <c r="H188" i="58"/>
  <c r="H104" i="58"/>
  <c r="D685" i="1"/>
  <c r="E685" i="1"/>
  <c r="F685" i="1"/>
  <c r="G685" i="1"/>
  <c r="H685" i="1"/>
  <c r="H110" i="90"/>
  <c r="B686" i="1"/>
  <c r="H189" i="57"/>
  <c r="H105" i="57"/>
  <c r="C686" i="1"/>
  <c r="H189" i="58"/>
  <c r="H105" i="58"/>
  <c r="D686" i="1"/>
  <c r="E686" i="1"/>
  <c r="F686" i="1"/>
  <c r="G686" i="1"/>
  <c r="H686" i="1"/>
  <c r="H111" i="90"/>
  <c r="B687" i="1"/>
  <c r="H190" i="57"/>
  <c r="H106" i="57"/>
  <c r="C687" i="1"/>
  <c r="H190" i="58"/>
  <c r="H106" i="58"/>
  <c r="D687" i="1"/>
  <c r="E687" i="1"/>
  <c r="F687" i="1"/>
  <c r="G687" i="1"/>
  <c r="H687" i="1"/>
  <c r="H112" i="90"/>
  <c r="B688" i="1"/>
  <c r="H191" i="57"/>
  <c r="H107" i="57"/>
  <c r="C688" i="1"/>
  <c r="H191" i="58"/>
  <c r="H107" i="58"/>
  <c r="D688" i="1"/>
  <c r="E688" i="1"/>
  <c r="F688" i="1"/>
  <c r="G688" i="1"/>
  <c r="H688" i="1"/>
  <c r="H113" i="90"/>
  <c r="B689" i="1"/>
  <c r="H192" i="57"/>
  <c r="H108" i="57"/>
  <c r="C689" i="1"/>
  <c r="H192" i="58"/>
  <c r="H108" i="58"/>
  <c r="D689" i="1"/>
  <c r="E689" i="1"/>
  <c r="F689" i="1"/>
  <c r="G689" i="1"/>
  <c r="H689" i="1"/>
  <c r="H114" i="90"/>
  <c r="B690" i="1"/>
  <c r="H193" i="57"/>
  <c r="H109" i="57"/>
  <c r="C690" i="1"/>
  <c r="H193" i="58"/>
  <c r="H109" i="58"/>
  <c r="D690" i="1"/>
  <c r="E690" i="1"/>
  <c r="F690" i="1"/>
  <c r="G690" i="1"/>
  <c r="H690" i="1"/>
  <c r="H115" i="90"/>
  <c r="B691" i="1"/>
  <c r="H194" i="57"/>
  <c r="H110" i="57"/>
  <c r="C691" i="1"/>
  <c r="H194" i="58"/>
  <c r="H110" i="58"/>
  <c r="D691" i="1"/>
  <c r="E691" i="1"/>
  <c r="F691" i="1"/>
  <c r="G691" i="1"/>
  <c r="H691" i="1"/>
  <c r="H116" i="90"/>
  <c r="B692" i="1"/>
  <c r="H195" i="57"/>
  <c r="H111" i="57"/>
  <c r="C692" i="1"/>
  <c r="H195" i="58"/>
  <c r="H111" i="58"/>
  <c r="D692" i="1"/>
  <c r="E692" i="1"/>
  <c r="F692" i="1"/>
  <c r="G692" i="1"/>
  <c r="H692" i="1"/>
  <c r="H117" i="90"/>
  <c r="B693" i="1"/>
  <c r="H196" i="57"/>
  <c r="H112" i="57"/>
  <c r="C693" i="1"/>
  <c r="H196" i="58"/>
  <c r="H112" i="58"/>
  <c r="D693" i="1"/>
  <c r="E693" i="1"/>
  <c r="F693" i="1"/>
  <c r="G693" i="1"/>
  <c r="H693" i="1"/>
  <c r="H118" i="90"/>
  <c r="B670" i="1"/>
  <c r="H670" i="1"/>
  <c r="H95" i="90"/>
  <c r="G670" i="1"/>
  <c r="F670" i="1"/>
  <c r="E670" i="1"/>
  <c r="H173" i="58"/>
  <c r="H89" i="58"/>
  <c r="D670" i="1"/>
  <c r="H173" i="57"/>
  <c r="H89" i="57"/>
  <c r="C670" i="1"/>
  <c r="B641" i="1"/>
  <c r="G90" i="57"/>
  <c r="C641" i="1"/>
  <c r="G90" i="58"/>
  <c r="D641" i="1"/>
  <c r="E641" i="1"/>
  <c r="F641" i="1"/>
  <c r="G641" i="1"/>
  <c r="H641" i="1"/>
  <c r="H66" i="90"/>
  <c r="B642" i="1"/>
  <c r="G91" i="57"/>
  <c r="C642" i="1"/>
  <c r="G91" i="58"/>
  <c r="D642" i="1"/>
  <c r="E642" i="1"/>
  <c r="F642" i="1"/>
  <c r="G642" i="1"/>
  <c r="H642" i="1"/>
  <c r="H67" i="90"/>
  <c r="B643" i="1"/>
  <c r="G92" i="57"/>
  <c r="C643" i="1"/>
  <c r="G92" i="58"/>
  <c r="D643" i="1"/>
  <c r="E643" i="1"/>
  <c r="F643" i="1"/>
  <c r="G643" i="1"/>
  <c r="H643" i="1"/>
  <c r="H68" i="90"/>
  <c r="B644" i="1"/>
  <c r="G93" i="57"/>
  <c r="C644" i="1"/>
  <c r="G93" i="58"/>
  <c r="D644" i="1"/>
  <c r="E644" i="1"/>
  <c r="F644" i="1"/>
  <c r="G644" i="1"/>
  <c r="H644" i="1"/>
  <c r="H69" i="90"/>
  <c r="B645" i="1"/>
  <c r="G94" i="57"/>
  <c r="C645" i="1"/>
  <c r="G94" i="58"/>
  <c r="D645" i="1"/>
  <c r="E645" i="1"/>
  <c r="F645" i="1"/>
  <c r="G645" i="1"/>
  <c r="H645" i="1"/>
  <c r="H70" i="90"/>
  <c r="B646" i="1"/>
  <c r="G95" i="57"/>
  <c r="C646" i="1"/>
  <c r="G95" i="58"/>
  <c r="D646" i="1"/>
  <c r="E646" i="1"/>
  <c r="F646" i="1"/>
  <c r="G646" i="1"/>
  <c r="H646" i="1"/>
  <c r="H71" i="90"/>
  <c r="B647" i="1"/>
  <c r="G96" i="57"/>
  <c r="C647" i="1"/>
  <c r="G96" i="58"/>
  <c r="D647" i="1"/>
  <c r="E647" i="1"/>
  <c r="F647" i="1"/>
  <c r="G647" i="1"/>
  <c r="H647" i="1"/>
  <c r="H72" i="90"/>
  <c r="B648" i="1"/>
  <c r="G97" i="57"/>
  <c r="C648" i="1"/>
  <c r="G97" i="58"/>
  <c r="D648" i="1"/>
  <c r="E648" i="1"/>
  <c r="F648" i="1"/>
  <c r="G648" i="1"/>
  <c r="H648" i="1"/>
  <c r="H73" i="90"/>
  <c r="B649" i="1"/>
  <c r="G98" i="57"/>
  <c r="C649" i="1"/>
  <c r="G98" i="58"/>
  <c r="D649" i="1"/>
  <c r="E649" i="1"/>
  <c r="F649" i="1"/>
  <c r="G649" i="1"/>
  <c r="H649" i="1"/>
  <c r="H74" i="90"/>
  <c r="B650" i="1"/>
  <c r="G99" i="57"/>
  <c r="C650" i="1"/>
  <c r="G99" i="58"/>
  <c r="D650" i="1"/>
  <c r="E650" i="1"/>
  <c r="F650" i="1"/>
  <c r="G650" i="1"/>
  <c r="H650" i="1"/>
  <c r="H75" i="90"/>
  <c r="B651" i="1"/>
  <c r="G100" i="57"/>
  <c r="C651" i="1"/>
  <c r="G100" i="58"/>
  <c r="D651" i="1"/>
  <c r="E651" i="1"/>
  <c r="F651" i="1"/>
  <c r="G651" i="1"/>
  <c r="H651" i="1"/>
  <c r="H76" i="90"/>
  <c r="B652" i="1"/>
  <c r="G101" i="57"/>
  <c r="C652" i="1"/>
  <c r="G101" i="58"/>
  <c r="D652" i="1"/>
  <c r="E652" i="1"/>
  <c r="F652" i="1"/>
  <c r="G652" i="1"/>
  <c r="H652" i="1"/>
  <c r="H77" i="90"/>
  <c r="B653" i="1"/>
  <c r="G102" i="57"/>
  <c r="C653" i="1"/>
  <c r="G102" i="58"/>
  <c r="D653" i="1"/>
  <c r="E653" i="1"/>
  <c r="F653" i="1"/>
  <c r="G653" i="1"/>
  <c r="H653" i="1"/>
  <c r="H78" i="90"/>
  <c r="B654" i="1"/>
  <c r="G103" i="57"/>
  <c r="C654" i="1"/>
  <c r="G103" i="58"/>
  <c r="D654" i="1"/>
  <c r="E654" i="1"/>
  <c r="F654" i="1"/>
  <c r="G654" i="1"/>
  <c r="H654" i="1"/>
  <c r="H79" i="90"/>
  <c r="B655" i="1"/>
  <c r="G104" i="57"/>
  <c r="C655" i="1"/>
  <c r="G104" i="58"/>
  <c r="D655" i="1"/>
  <c r="E655" i="1"/>
  <c r="F655" i="1"/>
  <c r="G655" i="1"/>
  <c r="H655" i="1"/>
  <c r="H80" i="90"/>
  <c r="B656" i="1"/>
  <c r="G105" i="57"/>
  <c r="C656" i="1"/>
  <c r="G105" i="58"/>
  <c r="D656" i="1"/>
  <c r="E656" i="1"/>
  <c r="F656" i="1"/>
  <c r="G656" i="1"/>
  <c r="H656" i="1"/>
  <c r="H81" i="90"/>
  <c r="B657" i="1"/>
  <c r="G106" i="57"/>
  <c r="C657" i="1"/>
  <c r="G106" i="58"/>
  <c r="D657" i="1"/>
  <c r="E657" i="1"/>
  <c r="F657" i="1"/>
  <c r="G657" i="1"/>
  <c r="H657" i="1"/>
  <c r="H82" i="90"/>
  <c r="B658" i="1"/>
  <c r="G107" i="57"/>
  <c r="C658" i="1"/>
  <c r="G107" i="58"/>
  <c r="D658" i="1"/>
  <c r="E658" i="1"/>
  <c r="F658" i="1"/>
  <c r="G658" i="1"/>
  <c r="H658" i="1"/>
  <c r="H83" i="90"/>
  <c r="B659" i="1"/>
  <c r="G108" i="57"/>
  <c r="C659" i="1"/>
  <c r="G108" i="58"/>
  <c r="D659" i="1"/>
  <c r="E659" i="1"/>
  <c r="F659" i="1"/>
  <c r="G659" i="1"/>
  <c r="H659" i="1"/>
  <c r="H84" i="90"/>
  <c r="B660" i="1"/>
  <c r="G109" i="57"/>
  <c r="C660" i="1"/>
  <c r="G109" i="58"/>
  <c r="D660" i="1"/>
  <c r="E660" i="1"/>
  <c r="F660" i="1"/>
  <c r="G660" i="1"/>
  <c r="H660" i="1"/>
  <c r="H85" i="90"/>
  <c r="B661" i="1"/>
  <c r="G110" i="57"/>
  <c r="C661" i="1"/>
  <c r="G110" i="58"/>
  <c r="D661" i="1"/>
  <c r="E661" i="1"/>
  <c r="F661" i="1"/>
  <c r="G661" i="1"/>
  <c r="H661" i="1"/>
  <c r="H86" i="90"/>
  <c r="B662" i="1"/>
  <c r="G111" i="57"/>
  <c r="C662" i="1"/>
  <c r="G111" i="58"/>
  <c r="D662" i="1"/>
  <c r="E662" i="1"/>
  <c r="F662" i="1"/>
  <c r="G662" i="1"/>
  <c r="H662" i="1"/>
  <c r="H87" i="90"/>
  <c r="B663" i="1"/>
  <c r="G112" i="57"/>
  <c r="C663" i="1"/>
  <c r="G112" i="58"/>
  <c r="D663" i="1"/>
  <c r="E663" i="1"/>
  <c r="F663" i="1"/>
  <c r="G663" i="1"/>
  <c r="H663" i="1"/>
  <c r="H88" i="90"/>
  <c r="B640" i="1"/>
  <c r="H640" i="1"/>
  <c r="H65" i="90"/>
  <c r="G640" i="1"/>
  <c r="F640" i="1"/>
  <c r="E640" i="1"/>
  <c r="G89" i="58"/>
  <c r="D640" i="1"/>
  <c r="G89" i="57"/>
  <c r="C640" i="1"/>
  <c r="B611" i="1"/>
  <c r="F90" i="57"/>
  <c r="C611" i="1"/>
  <c r="F90" i="58"/>
  <c r="D611" i="1"/>
  <c r="E611" i="1"/>
  <c r="F611" i="1"/>
  <c r="G611" i="1"/>
  <c r="H611" i="1"/>
  <c r="O37" i="90"/>
  <c r="B612" i="1"/>
  <c r="F91" i="57"/>
  <c r="C612" i="1"/>
  <c r="F91" i="58"/>
  <c r="D612" i="1"/>
  <c r="E612" i="1"/>
  <c r="F612" i="1"/>
  <c r="G612" i="1"/>
  <c r="H612" i="1"/>
  <c r="O38" i="90"/>
  <c r="B613" i="1"/>
  <c r="F92" i="57"/>
  <c r="C613" i="1"/>
  <c r="F92" i="58"/>
  <c r="D613" i="1"/>
  <c r="E613" i="1"/>
  <c r="F613" i="1"/>
  <c r="G613" i="1"/>
  <c r="H613" i="1"/>
  <c r="O39" i="90"/>
  <c r="B614" i="1"/>
  <c r="F93" i="57"/>
  <c r="C614" i="1"/>
  <c r="F93" i="58"/>
  <c r="D614" i="1"/>
  <c r="E614" i="1"/>
  <c r="F614" i="1"/>
  <c r="G614" i="1"/>
  <c r="H614" i="1"/>
  <c r="O40" i="90"/>
  <c r="B615" i="1"/>
  <c r="F94" i="57"/>
  <c r="C615" i="1"/>
  <c r="F94" i="58"/>
  <c r="D615" i="1"/>
  <c r="E615" i="1"/>
  <c r="F615" i="1"/>
  <c r="G615" i="1"/>
  <c r="H615" i="1"/>
  <c r="O41" i="90"/>
  <c r="B616" i="1"/>
  <c r="F95" i="57"/>
  <c r="C616" i="1"/>
  <c r="F95" i="58"/>
  <c r="D616" i="1"/>
  <c r="E616" i="1"/>
  <c r="F616" i="1"/>
  <c r="G616" i="1"/>
  <c r="H616" i="1"/>
  <c r="O42" i="90"/>
  <c r="B617" i="1"/>
  <c r="F96" i="57"/>
  <c r="D96" i="57"/>
  <c r="E96" i="57"/>
  <c r="C587" i="1"/>
  <c r="C617" i="1"/>
  <c r="F96" i="58"/>
  <c r="D617" i="1"/>
  <c r="E617" i="1"/>
  <c r="F617" i="1"/>
  <c r="G617" i="1"/>
  <c r="H617" i="1"/>
  <c r="O43" i="90"/>
  <c r="B618" i="1"/>
  <c r="F97" i="57"/>
  <c r="D97" i="57"/>
  <c r="E97" i="57"/>
  <c r="C588" i="1"/>
  <c r="F97" i="58"/>
  <c r="D618" i="1"/>
  <c r="E618" i="1"/>
  <c r="F618" i="1"/>
  <c r="G618" i="1"/>
  <c r="H618" i="1"/>
  <c r="O44" i="90"/>
  <c r="B619" i="1"/>
  <c r="F98" i="57"/>
  <c r="C619" i="1"/>
  <c r="F98" i="58"/>
  <c r="D619" i="1"/>
  <c r="E619" i="1"/>
  <c r="F619" i="1"/>
  <c r="G619" i="1"/>
  <c r="H619" i="1"/>
  <c r="O45" i="90"/>
  <c r="B620" i="1"/>
  <c r="F99" i="57"/>
  <c r="C620" i="1"/>
  <c r="F99" i="58"/>
  <c r="D620" i="1"/>
  <c r="E620" i="1"/>
  <c r="F620" i="1"/>
  <c r="G620" i="1"/>
  <c r="H620" i="1"/>
  <c r="O46" i="90"/>
  <c r="B621" i="1"/>
  <c r="F100" i="57"/>
  <c r="C621" i="1"/>
  <c r="F100" i="58"/>
  <c r="D621" i="1"/>
  <c r="E621" i="1"/>
  <c r="F621" i="1"/>
  <c r="G621" i="1"/>
  <c r="H621" i="1"/>
  <c r="O47" i="90"/>
  <c r="B622" i="1"/>
  <c r="F101" i="57"/>
  <c r="C622" i="1"/>
  <c r="F101" i="58"/>
  <c r="D622" i="1"/>
  <c r="E622" i="1"/>
  <c r="F622" i="1"/>
  <c r="G622" i="1"/>
  <c r="H622" i="1"/>
  <c r="O48" i="90"/>
  <c r="B623" i="1"/>
  <c r="F102" i="57"/>
  <c r="C623" i="1"/>
  <c r="F102" i="58"/>
  <c r="D623" i="1"/>
  <c r="E623" i="1"/>
  <c r="F623" i="1"/>
  <c r="G623" i="1"/>
  <c r="H623" i="1"/>
  <c r="O49" i="90"/>
  <c r="B624" i="1"/>
  <c r="F103" i="57"/>
  <c r="C624" i="1"/>
  <c r="F103" i="58"/>
  <c r="D624" i="1"/>
  <c r="E624" i="1"/>
  <c r="F624" i="1"/>
  <c r="G624" i="1"/>
  <c r="H624" i="1"/>
  <c r="O50" i="90"/>
  <c r="B625" i="1"/>
  <c r="F104" i="57"/>
  <c r="D104" i="57"/>
  <c r="E104" i="57"/>
  <c r="C595" i="1"/>
  <c r="C625" i="1"/>
  <c r="F104" i="58"/>
  <c r="D625" i="1"/>
  <c r="E625" i="1"/>
  <c r="F625" i="1"/>
  <c r="G625" i="1"/>
  <c r="H625" i="1"/>
  <c r="O51" i="90"/>
  <c r="B626" i="1"/>
  <c r="F105" i="57"/>
  <c r="D105" i="57"/>
  <c r="E105" i="57"/>
  <c r="C596" i="1"/>
  <c r="F105" i="58"/>
  <c r="D626" i="1"/>
  <c r="E626" i="1"/>
  <c r="F626" i="1"/>
  <c r="G626" i="1"/>
  <c r="H626" i="1"/>
  <c r="O52" i="90"/>
  <c r="B627" i="1"/>
  <c r="F106" i="57"/>
  <c r="C627" i="1"/>
  <c r="F106" i="58"/>
  <c r="D627" i="1"/>
  <c r="E627" i="1"/>
  <c r="F627" i="1"/>
  <c r="G627" i="1"/>
  <c r="H627" i="1"/>
  <c r="O53" i="90"/>
  <c r="B628" i="1"/>
  <c r="F107" i="57"/>
  <c r="C628" i="1"/>
  <c r="F107" i="58"/>
  <c r="D628" i="1"/>
  <c r="E628" i="1"/>
  <c r="F628" i="1"/>
  <c r="G628" i="1"/>
  <c r="H628" i="1"/>
  <c r="O54" i="90"/>
  <c r="B629" i="1"/>
  <c r="F108" i="57"/>
  <c r="C629" i="1"/>
  <c r="F108" i="58"/>
  <c r="D629" i="1"/>
  <c r="E629" i="1"/>
  <c r="F629" i="1"/>
  <c r="G629" i="1"/>
  <c r="H629" i="1"/>
  <c r="O55" i="90"/>
  <c r="B630" i="1"/>
  <c r="F109" i="57"/>
  <c r="C630" i="1"/>
  <c r="F109" i="58"/>
  <c r="D630" i="1"/>
  <c r="E630" i="1"/>
  <c r="F630" i="1"/>
  <c r="G630" i="1"/>
  <c r="H630" i="1"/>
  <c r="O56" i="90"/>
  <c r="B631" i="1"/>
  <c r="F110" i="57"/>
  <c r="C631" i="1"/>
  <c r="F110" i="58"/>
  <c r="D631" i="1"/>
  <c r="E631" i="1"/>
  <c r="F631" i="1"/>
  <c r="G631" i="1"/>
  <c r="H631" i="1"/>
  <c r="O57" i="90"/>
  <c r="B632" i="1"/>
  <c r="F111" i="57"/>
  <c r="C632" i="1"/>
  <c r="F111" i="58"/>
  <c r="D632" i="1"/>
  <c r="E632" i="1"/>
  <c r="F632" i="1"/>
  <c r="G632" i="1"/>
  <c r="H632" i="1"/>
  <c r="O58" i="90"/>
  <c r="B633" i="1"/>
  <c r="F112" i="57"/>
  <c r="D112" i="57"/>
  <c r="E112" i="57"/>
  <c r="C603" i="1"/>
  <c r="C633" i="1"/>
  <c r="F112" i="58"/>
  <c r="D633" i="1"/>
  <c r="E633" i="1"/>
  <c r="F633" i="1"/>
  <c r="G633" i="1"/>
  <c r="H633" i="1"/>
  <c r="O59" i="90"/>
  <c r="B610" i="1"/>
  <c r="H610" i="1"/>
  <c r="O36" i="90"/>
  <c r="G610" i="1"/>
  <c r="F610" i="1"/>
  <c r="E610" i="1"/>
  <c r="F89" i="58"/>
  <c r="D610" i="1"/>
  <c r="F89" i="57"/>
  <c r="C610" i="1"/>
  <c r="B581" i="1"/>
  <c r="D90" i="57"/>
  <c r="E90" i="57"/>
  <c r="C581" i="1"/>
  <c r="D90" i="58"/>
  <c r="D551" i="1"/>
  <c r="E581" i="1"/>
  <c r="F581" i="1"/>
  <c r="G581" i="1"/>
  <c r="H581" i="1"/>
  <c r="H37" i="90"/>
  <c r="B582" i="1"/>
  <c r="D91" i="57"/>
  <c r="E91" i="57"/>
  <c r="C582" i="1"/>
  <c r="D91" i="58"/>
  <c r="E91" i="58"/>
  <c r="D582" i="1"/>
  <c r="E582" i="1"/>
  <c r="F582" i="1"/>
  <c r="G582" i="1"/>
  <c r="H582" i="1"/>
  <c r="H38" i="90"/>
  <c r="B583" i="1"/>
  <c r="D92" i="57"/>
  <c r="E92" i="57"/>
  <c r="C583" i="1"/>
  <c r="D92" i="58"/>
  <c r="E92" i="58"/>
  <c r="D583" i="1"/>
  <c r="E583" i="1"/>
  <c r="F583" i="1"/>
  <c r="G583" i="1"/>
  <c r="H583" i="1"/>
  <c r="H39" i="90"/>
  <c r="B584" i="1"/>
  <c r="D93" i="57"/>
  <c r="C554" i="1"/>
  <c r="D93" i="58"/>
  <c r="E93" i="58"/>
  <c r="D584" i="1"/>
  <c r="E584" i="1"/>
  <c r="F584" i="1"/>
  <c r="G584" i="1"/>
  <c r="H584" i="1"/>
  <c r="H40" i="90"/>
  <c r="B585" i="1"/>
  <c r="D94" i="57"/>
  <c r="C555" i="1"/>
  <c r="E94" i="57"/>
  <c r="C585" i="1"/>
  <c r="D94" i="58"/>
  <c r="E585" i="1"/>
  <c r="F585" i="1"/>
  <c r="G585" i="1"/>
  <c r="H585" i="1"/>
  <c r="H41" i="90"/>
  <c r="B586" i="1"/>
  <c r="D95" i="57"/>
  <c r="E95" i="57"/>
  <c r="C586" i="1"/>
  <c r="D95" i="58"/>
  <c r="E95" i="58"/>
  <c r="D586" i="1"/>
  <c r="E586" i="1"/>
  <c r="F586" i="1"/>
  <c r="G586" i="1"/>
  <c r="H586" i="1"/>
  <c r="H42" i="90"/>
  <c r="B587" i="1"/>
  <c r="D96" i="58"/>
  <c r="D557" i="1"/>
  <c r="E587" i="1"/>
  <c r="F587" i="1"/>
  <c r="G587" i="1"/>
  <c r="H587" i="1"/>
  <c r="H43" i="90"/>
  <c r="B588" i="1"/>
  <c r="D97" i="58"/>
  <c r="D558" i="1"/>
  <c r="E588" i="1"/>
  <c r="F588" i="1"/>
  <c r="G588" i="1"/>
  <c r="H588" i="1"/>
  <c r="H44" i="90"/>
  <c r="B589" i="1"/>
  <c r="D98" i="57"/>
  <c r="E98" i="57"/>
  <c r="C589" i="1"/>
  <c r="D98" i="58"/>
  <c r="D559" i="1"/>
  <c r="E589" i="1"/>
  <c r="F589" i="1"/>
  <c r="G589" i="1"/>
  <c r="H589" i="1"/>
  <c r="H45" i="90"/>
  <c r="B590" i="1"/>
  <c r="D99" i="57"/>
  <c r="C560" i="1"/>
  <c r="E99" i="57"/>
  <c r="C590" i="1"/>
  <c r="D99" i="58"/>
  <c r="E99" i="58"/>
  <c r="D590" i="1"/>
  <c r="E590" i="1"/>
  <c r="F590" i="1"/>
  <c r="G590" i="1"/>
  <c r="H590" i="1"/>
  <c r="H46" i="90"/>
  <c r="B591" i="1"/>
  <c r="D100" i="57"/>
  <c r="E100" i="57"/>
  <c r="C591" i="1"/>
  <c r="D100" i="58"/>
  <c r="E100" i="58"/>
  <c r="D591" i="1"/>
  <c r="E591" i="1"/>
  <c r="F591" i="1"/>
  <c r="G591" i="1"/>
  <c r="H591" i="1"/>
  <c r="H47" i="90"/>
  <c r="B592" i="1"/>
  <c r="D101" i="57"/>
  <c r="E101" i="57"/>
  <c r="C592" i="1"/>
  <c r="D101" i="58"/>
  <c r="E101" i="58"/>
  <c r="D592" i="1"/>
  <c r="E592" i="1"/>
  <c r="F592" i="1"/>
  <c r="G592" i="1"/>
  <c r="H592" i="1"/>
  <c r="H48" i="90"/>
  <c r="B593" i="1"/>
  <c r="D102" i="57"/>
  <c r="E102" i="57"/>
  <c r="C593" i="1"/>
  <c r="D102" i="58"/>
  <c r="E593" i="1"/>
  <c r="F593" i="1"/>
  <c r="G593" i="1"/>
  <c r="H593" i="1"/>
  <c r="H49" i="90"/>
  <c r="B594" i="1"/>
  <c r="D103" i="57"/>
  <c r="E103" i="57"/>
  <c r="C594" i="1"/>
  <c r="D103" i="58"/>
  <c r="E103" i="58"/>
  <c r="D594" i="1"/>
  <c r="E594" i="1"/>
  <c r="F594" i="1"/>
  <c r="G594" i="1"/>
  <c r="H594" i="1"/>
  <c r="H50" i="90"/>
  <c r="B595" i="1"/>
  <c r="D104" i="58"/>
  <c r="E104" i="58"/>
  <c r="D595" i="1"/>
  <c r="E595" i="1"/>
  <c r="F595" i="1"/>
  <c r="G595" i="1"/>
  <c r="H595" i="1"/>
  <c r="H51" i="90"/>
  <c r="B596" i="1"/>
  <c r="D105" i="58"/>
  <c r="D566" i="1"/>
  <c r="E596" i="1"/>
  <c r="F596" i="1"/>
  <c r="G596" i="1"/>
  <c r="H596" i="1"/>
  <c r="H52" i="90"/>
  <c r="B597" i="1"/>
  <c r="D106" i="57"/>
  <c r="E106" i="57"/>
  <c r="C597" i="1"/>
  <c r="D106" i="58"/>
  <c r="D567" i="1"/>
  <c r="E597" i="1"/>
  <c r="F597" i="1"/>
  <c r="G597" i="1"/>
  <c r="H597" i="1"/>
  <c r="H53" i="90"/>
  <c r="B598" i="1"/>
  <c r="D107" i="57"/>
  <c r="C568" i="1"/>
  <c r="E107" i="57"/>
  <c r="C598" i="1"/>
  <c r="D107" i="58"/>
  <c r="E107" i="58"/>
  <c r="D598" i="1"/>
  <c r="E598" i="1"/>
  <c r="F598" i="1"/>
  <c r="G598" i="1"/>
  <c r="H598" i="1"/>
  <c r="H54" i="90"/>
  <c r="B599" i="1"/>
  <c r="D108" i="57"/>
  <c r="E108" i="57"/>
  <c r="C599" i="1"/>
  <c r="D108" i="58"/>
  <c r="E108" i="58"/>
  <c r="D599" i="1"/>
  <c r="E599" i="1"/>
  <c r="F599" i="1"/>
  <c r="G599" i="1"/>
  <c r="H599" i="1"/>
  <c r="H55" i="90"/>
  <c r="B600" i="1"/>
  <c r="D109" i="57"/>
  <c r="E109" i="57"/>
  <c r="C600" i="1"/>
  <c r="D109" i="58"/>
  <c r="E109" i="58"/>
  <c r="D600" i="1"/>
  <c r="E600" i="1"/>
  <c r="F600" i="1"/>
  <c r="G600" i="1"/>
  <c r="H600" i="1"/>
  <c r="H56" i="90"/>
  <c r="B601" i="1"/>
  <c r="D110" i="57"/>
  <c r="E110" i="57"/>
  <c r="C601" i="1"/>
  <c r="D110" i="58"/>
  <c r="E601" i="1"/>
  <c r="F601" i="1"/>
  <c r="G601" i="1"/>
  <c r="H601" i="1"/>
  <c r="H57" i="90"/>
  <c r="B602" i="1"/>
  <c r="D111" i="57"/>
  <c r="E111" i="57"/>
  <c r="C602" i="1"/>
  <c r="D111" i="58"/>
  <c r="E111" i="58"/>
  <c r="D602" i="1"/>
  <c r="E602" i="1"/>
  <c r="F602" i="1"/>
  <c r="G602" i="1"/>
  <c r="H602" i="1"/>
  <c r="H58" i="90"/>
  <c r="B603" i="1"/>
  <c r="D112" i="58"/>
  <c r="E112" i="58"/>
  <c r="D603" i="1"/>
  <c r="E603" i="1"/>
  <c r="F603" i="1"/>
  <c r="G603" i="1"/>
  <c r="H603" i="1"/>
  <c r="H59" i="90"/>
  <c r="B580" i="1"/>
  <c r="H580" i="1"/>
  <c r="H36" i="90"/>
  <c r="G580" i="1"/>
  <c r="F580" i="1"/>
  <c r="E580" i="1"/>
  <c r="D89" i="58"/>
  <c r="D89" i="57"/>
  <c r="E89" i="57"/>
  <c r="C580" i="1"/>
  <c r="D90" i="2"/>
  <c r="B551" i="1"/>
  <c r="C551" i="1"/>
  <c r="E551" i="1"/>
  <c r="F551" i="1"/>
  <c r="G551" i="1"/>
  <c r="H551" i="1"/>
  <c r="D91" i="2"/>
  <c r="B552" i="1"/>
  <c r="C552" i="1"/>
  <c r="D552" i="1"/>
  <c r="E552" i="1"/>
  <c r="F552" i="1"/>
  <c r="G552" i="1"/>
  <c r="H552" i="1"/>
  <c r="D92" i="2"/>
  <c r="B553" i="1"/>
  <c r="C553" i="1"/>
  <c r="E553" i="1"/>
  <c r="F553" i="1"/>
  <c r="G553" i="1"/>
  <c r="H553" i="1"/>
  <c r="D93" i="2"/>
  <c r="B554" i="1"/>
  <c r="D554" i="1"/>
  <c r="E554" i="1"/>
  <c r="F554" i="1"/>
  <c r="G554" i="1"/>
  <c r="H554" i="1"/>
  <c r="D94" i="2"/>
  <c r="B555" i="1"/>
  <c r="D555" i="1"/>
  <c r="E555" i="1"/>
  <c r="F555" i="1"/>
  <c r="G555" i="1"/>
  <c r="H555" i="1"/>
  <c r="D95" i="2"/>
  <c r="B556" i="1"/>
  <c r="C556" i="1"/>
  <c r="E556" i="1"/>
  <c r="F556" i="1"/>
  <c r="G556" i="1"/>
  <c r="H556" i="1"/>
  <c r="D96" i="2"/>
  <c r="B557" i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/>
  <c r="C559" i="1"/>
  <c r="E559" i="1"/>
  <c r="F559" i="1"/>
  <c r="G559" i="1"/>
  <c r="H559" i="1"/>
  <c r="D99" i="2"/>
  <c r="B560" i="1"/>
  <c r="D560" i="1"/>
  <c r="E560" i="1"/>
  <c r="F560" i="1"/>
  <c r="G560" i="1"/>
  <c r="H560" i="1"/>
  <c r="D100" i="2"/>
  <c r="B561" i="1"/>
  <c r="E561" i="1"/>
  <c r="F561" i="1"/>
  <c r="G561" i="1"/>
  <c r="H561" i="1"/>
  <c r="D101" i="2"/>
  <c r="B562" i="1"/>
  <c r="D562" i="1"/>
  <c r="E562" i="1"/>
  <c r="F562" i="1"/>
  <c r="G562" i="1"/>
  <c r="H562" i="1"/>
  <c r="D102" i="2"/>
  <c r="B563" i="1"/>
  <c r="C563" i="1"/>
  <c r="D563" i="1"/>
  <c r="E563" i="1"/>
  <c r="F563" i="1"/>
  <c r="G563" i="1"/>
  <c r="H563" i="1"/>
  <c r="D103" i="2"/>
  <c r="B564" i="1"/>
  <c r="C564" i="1"/>
  <c r="D564" i="1"/>
  <c r="E564" i="1"/>
  <c r="F564" i="1"/>
  <c r="G564" i="1"/>
  <c r="H564" i="1"/>
  <c r="D104" i="2"/>
  <c r="B565" i="1"/>
  <c r="E565" i="1"/>
  <c r="F565" i="1"/>
  <c r="G565" i="1"/>
  <c r="H565" i="1"/>
  <c r="D105" i="2"/>
  <c r="B566" i="1"/>
  <c r="E566" i="1"/>
  <c r="F566" i="1"/>
  <c r="G566" i="1"/>
  <c r="H566" i="1"/>
  <c r="D106" i="2"/>
  <c r="B567" i="1"/>
  <c r="C567" i="1"/>
  <c r="E567" i="1"/>
  <c r="F567" i="1"/>
  <c r="G567" i="1"/>
  <c r="H567" i="1"/>
  <c r="D107" i="2"/>
  <c r="B568" i="1"/>
  <c r="D568" i="1"/>
  <c r="E568" i="1"/>
  <c r="F568" i="1"/>
  <c r="G568" i="1"/>
  <c r="H568" i="1"/>
  <c r="D108" i="2"/>
  <c r="B569" i="1"/>
  <c r="E569" i="1"/>
  <c r="F569" i="1"/>
  <c r="G569" i="1"/>
  <c r="H569" i="1"/>
  <c r="D109" i="2"/>
  <c r="B570" i="1"/>
  <c r="D570" i="1"/>
  <c r="E570" i="1"/>
  <c r="F570" i="1"/>
  <c r="G570" i="1"/>
  <c r="H570" i="1"/>
  <c r="D110" i="2"/>
  <c r="B571" i="1"/>
  <c r="C571" i="1"/>
  <c r="D571" i="1"/>
  <c r="E571" i="1"/>
  <c r="F571" i="1"/>
  <c r="G571" i="1"/>
  <c r="H571" i="1"/>
  <c r="D111" i="2"/>
  <c r="B572" i="1"/>
  <c r="C572" i="1"/>
  <c r="D572" i="1"/>
  <c r="E572" i="1"/>
  <c r="F572" i="1"/>
  <c r="G572" i="1"/>
  <c r="H572" i="1"/>
  <c r="D112" i="2"/>
  <c r="B573" i="1"/>
  <c r="E573" i="1"/>
  <c r="F573" i="1"/>
  <c r="G573" i="1"/>
  <c r="H573" i="1"/>
  <c r="D89" i="2"/>
  <c r="B550" i="1"/>
  <c r="H550" i="1"/>
  <c r="G550" i="1"/>
  <c r="F550" i="1"/>
  <c r="E550" i="1"/>
  <c r="D550" i="1"/>
  <c r="C550" i="1"/>
  <c r="B521" i="1"/>
  <c r="C90" i="57"/>
  <c r="C521" i="1"/>
  <c r="C90" i="58"/>
  <c r="D521" i="1"/>
  <c r="E521" i="1"/>
  <c r="F521" i="1"/>
  <c r="G521" i="1"/>
  <c r="H521" i="1"/>
  <c r="O9" i="90"/>
  <c r="B522" i="1"/>
  <c r="C91" i="57"/>
  <c r="C522" i="1"/>
  <c r="B91" i="57"/>
  <c r="C492" i="1"/>
  <c r="C91" i="58"/>
  <c r="D522" i="1"/>
  <c r="E522" i="1"/>
  <c r="F522" i="1"/>
  <c r="G522" i="1"/>
  <c r="H522" i="1"/>
  <c r="O10" i="90"/>
  <c r="B523" i="1"/>
  <c r="C92" i="57"/>
  <c r="C523" i="1"/>
  <c r="C92" i="58"/>
  <c r="D523" i="1"/>
  <c r="E523" i="1"/>
  <c r="F523" i="1"/>
  <c r="G523" i="1"/>
  <c r="H523" i="1"/>
  <c r="O11" i="90"/>
  <c r="B524" i="1"/>
  <c r="C93" i="57"/>
  <c r="C524" i="1"/>
  <c r="C93" i="58"/>
  <c r="B93" i="58"/>
  <c r="D494" i="1"/>
  <c r="D524" i="1"/>
  <c r="E524" i="1"/>
  <c r="F524" i="1"/>
  <c r="G524" i="1"/>
  <c r="H524" i="1"/>
  <c r="O12" i="90"/>
  <c r="B525" i="1"/>
  <c r="C94" i="57"/>
  <c r="C525" i="1"/>
  <c r="C94" i="58"/>
  <c r="D525" i="1"/>
  <c r="E525" i="1"/>
  <c r="F525" i="1"/>
  <c r="G525" i="1"/>
  <c r="H525" i="1"/>
  <c r="O13" i="90"/>
  <c r="B526" i="1"/>
  <c r="C95" i="57"/>
  <c r="B95" i="57"/>
  <c r="C496" i="1"/>
  <c r="C95" i="58"/>
  <c r="D526" i="1"/>
  <c r="E526" i="1"/>
  <c r="F526" i="1"/>
  <c r="G526" i="1"/>
  <c r="H526" i="1"/>
  <c r="O14" i="90"/>
  <c r="B527" i="1"/>
  <c r="C96" i="57"/>
  <c r="C527" i="1"/>
  <c r="C96" i="58"/>
  <c r="D527" i="1"/>
  <c r="E527" i="1"/>
  <c r="F527" i="1"/>
  <c r="G527" i="1"/>
  <c r="H527" i="1"/>
  <c r="O15" i="90"/>
  <c r="B528" i="1"/>
  <c r="C97" i="57"/>
  <c r="C528" i="1"/>
  <c r="C97" i="58"/>
  <c r="D528" i="1"/>
  <c r="B97" i="58"/>
  <c r="D498" i="1"/>
  <c r="E528" i="1"/>
  <c r="F528" i="1"/>
  <c r="G528" i="1"/>
  <c r="H528" i="1"/>
  <c r="O16" i="90"/>
  <c r="H498" i="1"/>
  <c r="W16" i="90"/>
  <c r="H16" i="90"/>
  <c r="B529" i="1"/>
  <c r="C98" i="57"/>
  <c r="C529" i="1"/>
  <c r="C98" i="58"/>
  <c r="D529" i="1"/>
  <c r="E529" i="1"/>
  <c r="F529" i="1"/>
  <c r="G529" i="1"/>
  <c r="H529" i="1"/>
  <c r="O17" i="90"/>
  <c r="B530" i="1"/>
  <c r="C99" i="57"/>
  <c r="C530" i="1"/>
  <c r="B99" i="57"/>
  <c r="C500" i="1"/>
  <c r="C99" i="58"/>
  <c r="D530" i="1"/>
  <c r="E530" i="1"/>
  <c r="F530" i="1"/>
  <c r="G530" i="1"/>
  <c r="B531" i="1"/>
  <c r="C100" i="57"/>
  <c r="B100" i="57"/>
  <c r="C501" i="1"/>
  <c r="C100" i="58"/>
  <c r="D531" i="1"/>
  <c r="E531" i="1"/>
  <c r="F531" i="1"/>
  <c r="G531" i="1"/>
  <c r="H531" i="1"/>
  <c r="O19" i="90"/>
  <c r="B532" i="1"/>
  <c r="C101" i="57"/>
  <c r="C532" i="1"/>
  <c r="C101" i="58"/>
  <c r="D532" i="1"/>
  <c r="E532" i="1"/>
  <c r="F532" i="1"/>
  <c r="G532" i="1"/>
  <c r="H532" i="1"/>
  <c r="O20" i="90"/>
  <c r="B533" i="1"/>
  <c r="C102" i="57"/>
  <c r="C533" i="1"/>
  <c r="C102" i="58"/>
  <c r="D533" i="1"/>
  <c r="E533" i="1"/>
  <c r="F533" i="1"/>
  <c r="G533" i="1"/>
  <c r="H533" i="1"/>
  <c r="O21" i="90"/>
  <c r="B534" i="1"/>
  <c r="C103" i="57"/>
  <c r="C534" i="1"/>
  <c r="C103" i="58"/>
  <c r="D534" i="1"/>
  <c r="E534" i="1"/>
  <c r="F534" i="1"/>
  <c r="G534" i="1"/>
  <c r="H534" i="1"/>
  <c r="O22" i="90"/>
  <c r="B535" i="1"/>
  <c r="C104" i="57"/>
  <c r="B104" i="57"/>
  <c r="C505" i="1"/>
  <c r="C535" i="1"/>
  <c r="C104" i="58"/>
  <c r="D535" i="1"/>
  <c r="E535" i="1"/>
  <c r="F535" i="1"/>
  <c r="G535" i="1"/>
  <c r="H535" i="1"/>
  <c r="O23" i="90"/>
  <c r="B536" i="1"/>
  <c r="C105" i="57"/>
  <c r="C536" i="1"/>
  <c r="C105" i="58"/>
  <c r="D536" i="1"/>
  <c r="E536" i="1"/>
  <c r="F536" i="1"/>
  <c r="G536" i="1"/>
  <c r="H536" i="1"/>
  <c r="O24" i="90"/>
  <c r="B537" i="1"/>
  <c r="C106" i="57"/>
  <c r="C537" i="1"/>
  <c r="C106" i="58"/>
  <c r="D537" i="1"/>
  <c r="E537" i="1"/>
  <c r="F537" i="1"/>
  <c r="G537" i="1"/>
  <c r="H537" i="1"/>
  <c r="O25" i="90"/>
  <c r="B538" i="1"/>
  <c r="C107" i="57"/>
  <c r="C538" i="1"/>
  <c r="C107" i="58"/>
  <c r="D538" i="1"/>
  <c r="E538" i="1"/>
  <c r="F538" i="1"/>
  <c r="G538" i="1"/>
  <c r="H538" i="1"/>
  <c r="O26" i="90"/>
  <c r="B539" i="1"/>
  <c r="C108" i="57"/>
  <c r="C539" i="1"/>
  <c r="C108" i="58"/>
  <c r="D539" i="1"/>
  <c r="E539" i="1"/>
  <c r="F539" i="1"/>
  <c r="G539" i="1"/>
  <c r="H539" i="1"/>
  <c r="O27" i="90"/>
  <c r="B540" i="1"/>
  <c r="C109" i="57"/>
  <c r="C540" i="1"/>
  <c r="C109" i="58"/>
  <c r="D540" i="1"/>
  <c r="E540" i="1"/>
  <c r="F540" i="1"/>
  <c r="G540" i="1"/>
  <c r="H540" i="1"/>
  <c r="O28" i="90"/>
  <c r="H510" i="1"/>
  <c r="W28" i="90"/>
  <c r="H28" i="90"/>
  <c r="B541" i="1"/>
  <c r="C110" i="57"/>
  <c r="B110" i="57"/>
  <c r="C511" i="1"/>
  <c r="C541" i="1"/>
  <c r="C110" i="58"/>
  <c r="D541" i="1"/>
  <c r="E541" i="1"/>
  <c r="F541" i="1"/>
  <c r="G541" i="1"/>
  <c r="H541" i="1"/>
  <c r="O29" i="90"/>
  <c r="B542" i="1"/>
  <c r="C111" i="57"/>
  <c r="B111" i="57"/>
  <c r="C512" i="1"/>
  <c r="C111" i="58"/>
  <c r="D542" i="1"/>
  <c r="E542" i="1"/>
  <c r="F542" i="1"/>
  <c r="G542" i="1"/>
  <c r="H542" i="1"/>
  <c r="O30" i="90"/>
  <c r="B543" i="1"/>
  <c r="C112" i="57"/>
  <c r="C543" i="1"/>
  <c r="C112" i="58"/>
  <c r="B112" i="58"/>
  <c r="D513" i="1"/>
  <c r="E543" i="1"/>
  <c r="F543" i="1"/>
  <c r="G543" i="1"/>
  <c r="H543" i="1"/>
  <c r="O31" i="90"/>
  <c r="B520" i="1"/>
  <c r="H520" i="1"/>
  <c r="O8" i="90"/>
  <c r="G520" i="1"/>
  <c r="F520" i="1"/>
  <c r="E520" i="1"/>
  <c r="C89" i="58"/>
  <c r="D520" i="1"/>
  <c r="C89" i="57"/>
  <c r="C520" i="1"/>
  <c r="B491" i="1"/>
  <c r="B90" i="58"/>
  <c r="D491" i="1"/>
  <c r="E491" i="1"/>
  <c r="F491" i="1"/>
  <c r="G491" i="1"/>
  <c r="H491" i="1"/>
  <c r="W9" i="90"/>
  <c r="B492" i="1"/>
  <c r="B91" i="58"/>
  <c r="D492" i="1"/>
  <c r="E492" i="1"/>
  <c r="F492" i="1"/>
  <c r="G492" i="1"/>
  <c r="H492" i="1"/>
  <c r="W10" i="90"/>
  <c r="B493" i="1"/>
  <c r="B92" i="57"/>
  <c r="C493" i="1"/>
  <c r="E493" i="1"/>
  <c r="F493" i="1"/>
  <c r="G493" i="1"/>
  <c r="H493" i="1"/>
  <c r="W11" i="90"/>
  <c r="B494" i="1"/>
  <c r="B93" i="57"/>
  <c r="C494" i="1"/>
  <c r="E494" i="1"/>
  <c r="F494" i="1"/>
  <c r="G494" i="1"/>
  <c r="H494" i="1"/>
  <c r="W12" i="90"/>
  <c r="B495" i="1"/>
  <c r="B94" i="58"/>
  <c r="D495" i="1"/>
  <c r="E495" i="1"/>
  <c r="F495" i="1"/>
  <c r="G495" i="1"/>
  <c r="H495" i="1"/>
  <c r="W13" i="90"/>
  <c r="B496" i="1"/>
  <c r="B95" i="58"/>
  <c r="D496" i="1"/>
  <c r="E496" i="1"/>
  <c r="F496" i="1"/>
  <c r="G496" i="1"/>
  <c r="H496" i="1"/>
  <c r="W14" i="90"/>
  <c r="B497" i="1"/>
  <c r="B96" i="57"/>
  <c r="C497" i="1"/>
  <c r="E497" i="1"/>
  <c r="F497" i="1"/>
  <c r="G497" i="1"/>
  <c r="H497" i="1"/>
  <c r="W15" i="90"/>
  <c r="B498" i="1"/>
  <c r="B97" i="57"/>
  <c r="C498" i="1"/>
  <c r="E498" i="1"/>
  <c r="F498" i="1"/>
  <c r="G498" i="1"/>
  <c r="B499" i="1"/>
  <c r="B98" i="58"/>
  <c r="D499" i="1"/>
  <c r="E499" i="1"/>
  <c r="F499" i="1"/>
  <c r="G499" i="1"/>
  <c r="H499" i="1"/>
  <c r="W17" i="90"/>
  <c r="B500" i="1"/>
  <c r="B99" i="58"/>
  <c r="D500" i="1"/>
  <c r="E500" i="1"/>
  <c r="F500" i="1"/>
  <c r="G500" i="1"/>
  <c r="H500" i="1"/>
  <c r="W18" i="90"/>
  <c r="B501" i="1"/>
  <c r="B100" i="58"/>
  <c r="D501" i="1"/>
  <c r="E501" i="1"/>
  <c r="F501" i="1"/>
  <c r="G501" i="1"/>
  <c r="H501" i="1"/>
  <c r="W19" i="90"/>
  <c r="H19" i="90"/>
  <c r="B502" i="1"/>
  <c r="B101" i="57"/>
  <c r="C502" i="1"/>
  <c r="B101" i="58"/>
  <c r="D502" i="1"/>
  <c r="E502" i="1"/>
  <c r="F502" i="1"/>
  <c r="G502" i="1"/>
  <c r="H502" i="1"/>
  <c r="W20" i="90"/>
  <c r="B503" i="1"/>
  <c r="B102" i="57"/>
  <c r="C503" i="1"/>
  <c r="B102" i="58"/>
  <c r="D503" i="1"/>
  <c r="E503" i="1"/>
  <c r="F503" i="1"/>
  <c r="G503" i="1"/>
  <c r="H503" i="1"/>
  <c r="W21" i="90"/>
  <c r="B504" i="1"/>
  <c r="B103" i="57"/>
  <c r="C504" i="1"/>
  <c r="B103" i="58"/>
  <c r="D504" i="1"/>
  <c r="E504" i="1"/>
  <c r="F504" i="1"/>
  <c r="G504" i="1"/>
  <c r="H504" i="1"/>
  <c r="W22" i="90"/>
  <c r="B505" i="1"/>
  <c r="E505" i="1"/>
  <c r="F505" i="1"/>
  <c r="G505" i="1"/>
  <c r="H505" i="1"/>
  <c r="W23" i="90"/>
  <c r="H23" i="90"/>
  <c r="B506" i="1"/>
  <c r="B105" i="57"/>
  <c r="C506" i="1"/>
  <c r="B105" i="58"/>
  <c r="D506" i="1"/>
  <c r="E506" i="1"/>
  <c r="F506" i="1"/>
  <c r="G506" i="1"/>
  <c r="H506" i="1"/>
  <c r="W24" i="90"/>
  <c r="H24" i="90"/>
  <c r="B507" i="1"/>
  <c r="B106" i="57"/>
  <c r="C507" i="1"/>
  <c r="B106" i="58"/>
  <c r="D507" i="1"/>
  <c r="E507" i="1"/>
  <c r="F507" i="1"/>
  <c r="G507" i="1"/>
  <c r="H507" i="1"/>
  <c r="W25" i="90"/>
  <c r="B508" i="1"/>
  <c r="B107" i="57"/>
  <c r="C508" i="1"/>
  <c r="E508" i="1"/>
  <c r="F508" i="1"/>
  <c r="G508" i="1"/>
  <c r="H508" i="1"/>
  <c r="W26" i="90"/>
  <c r="B509" i="1"/>
  <c r="B108" i="57"/>
  <c r="C509" i="1"/>
  <c r="B108" i="58"/>
  <c r="D509" i="1"/>
  <c r="E509" i="1"/>
  <c r="F509" i="1"/>
  <c r="G509" i="1"/>
  <c r="H509" i="1"/>
  <c r="W27" i="90"/>
  <c r="B510" i="1"/>
  <c r="B109" i="57"/>
  <c r="C510" i="1"/>
  <c r="B109" i="58"/>
  <c r="D510" i="1"/>
  <c r="E510" i="1"/>
  <c r="F510" i="1"/>
  <c r="G510" i="1"/>
  <c r="B511" i="1"/>
  <c r="B110" i="58"/>
  <c r="D511" i="1"/>
  <c r="E511" i="1"/>
  <c r="F511" i="1"/>
  <c r="G511" i="1"/>
  <c r="H511" i="1"/>
  <c r="W29" i="90"/>
  <c r="B512" i="1"/>
  <c r="B111" i="58"/>
  <c r="D512" i="1"/>
  <c r="E512" i="1"/>
  <c r="F512" i="1"/>
  <c r="G512" i="1"/>
  <c r="H512" i="1"/>
  <c r="W30" i="90"/>
  <c r="B513" i="1"/>
  <c r="B112" i="57"/>
  <c r="C513" i="1"/>
  <c r="E513" i="1"/>
  <c r="F513" i="1"/>
  <c r="G513" i="1"/>
  <c r="H513" i="1"/>
  <c r="W31" i="90"/>
  <c r="B490" i="1"/>
  <c r="H490" i="1"/>
  <c r="W8" i="90"/>
  <c r="G490" i="1"/>
  <c r="F490" i="1"/>
  <c r="E490" i="1"/>
  <c r="B89" i="58"/>
  <c r="D490" i="1"/>
  <c r="B89" i="57"/>
  <c r="C490" i="1"/>
  <c r="B471" i="1"/>
  <c r="H471" i="1"/>
  <c r="G471" i="1"/>
  <c r="F471" i="1"/>
  <c r="E471" i="1"/>
  <c r="N62" i="58"/>
  <c r="D471" i="1"/>
  <c r="N62" i="57"/>
  <c r="C471" i="1"/>
  <c r="B470" i="1"/>
  <c r="H470" i="1"/>
  <c r="G470" i="1"/>
  <c r="F470" i="1"/>
  <c r="E470" i="1"/>
  <c r="M62" i="58"/>
  <c r="D470" i="1"/>
  <c r="M62" i="57"/>
  <c r="C470" i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/>
  <c r="E396" i="1"/>
  <c r="F396" i="1"/>
  <c r="G396" i="1"/>
  <c r="H396" i="1"/>
  <c r="F78" i="2"/>
  <c r="I78" i="2"/>
  <c r="B366" i="1"/>
  <c r="F78" i="57"/>
  <c r="C276" i="1"/>
  <c r="C78" i="57"/>
  <c r="D78" i="57"/>
  <c r="E78" i="57"/>
  <c r="B78" i="57"/>
  <c r="C156" i="1"/>
  <c r="F78" i="58"/>
  <c r="C78" i="58"/>
  <c r="D78" i="58"/>
  <c r="I78" i="58"/>
  <c r="D366" i="1"/>
  <c r="D216" i="1"/>
  <c r="E366" i="1"/>
  <c r="F366" i="1"/>
  <c r="G366" i="1"/>
  <c r="H366" i="1"/>
  <c r="B336" i="1"/>
  <c r="H78" i="57"/>
  <c r="C336" i="1"/>
  <c r="H78" i="58"/>
  <c r="D336" i="1"/>
  <c r="E336" i="1"/>
  <c r="F336" i="1"/>
  <c r="G336" i="1"/>
  <c r="H336" i="1"/>
  <c r="B306" i="1"/>
  <c r="E306" i="1"/>
  <c r="F306" i="1"/>
  <c r="G306" i="1"/>
  <c r="H306" i="1"/>
  <c r="B276" i="1"/>
  <c r="D276" i="1"/>
  <c r="E276" i="1"/>
  <c r="F276" i="1"/>
  <c r="G276" i="1"/>
  <c r="H276" i="1"/>
  <c r="B246" i="1"/>
  <c r="C246" i="1"/>
  <c r="E78" i="58"/>
  <c r="D246" i="1"/>
  <c r="E77" i="17"/>
  <c r="E246" i="1"/>
  <c r="F246" i="1"/>
  <c r="G246" i="1"/>
  <c r="H77" i="17"/>
  <c r="H246" i="1"/>
  <c r="B216" i="1"/>
  <c r="C216" i="1"/>
  <c r="E216" i="1"/>
  <c r="F216" i="1"/>
  <c r="G216" i="1"/>
  <c r="H216" i="1"/>
  <c r="H186" i="1"/>
  <c r="G186" i="1"/>
  <c r="F186" i="1"/>
  <c r="E186" i="1"/>
  <c r="C186" i="1"/>
  <c r="B186" i="1"/>
  <c r="H156" i="1"/>
  <c r="G156" i="1"/>
  <c r="F156" i="1"/>
  <c r="E156" i="1"/>
  <c r="B78" i="2"/>
  <c r="B156" i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/>
  <c r="O298" i="17"/>
  <c r="O9" i="17"/>
  <c r="O33" i="17"/>
  <c r="I32" i="36"/>
  <c r="O59" i="17"/>
  <c r="I58" i="36"/>
  <c r="O83" i="17"/>
  <c r="I82" i="36"/>
  <c r="O111" i="17"/>
  <c r="O122" i="17"/>
  <c r="I127" i="36"/>
  <c r="O146" i="17"/>
  <c r="I151" i="36"/>
  <c r="O172" i="17"/>
  <c r="I176" i="36"/>
  <c r="O198" i="17"/>
  <c r="O222" i="17"/>
  <c r="I232" i="36"/>
  <c r="O248" i="17"/>
  <c r="I257" i="36"/>
  <c r="O272" i="17"/>
  <c r="I281" i="36"/>
  <c r="O352" i="17"/>
  <c r="I381" i="36"/>
  <c r="C11" i="17"/>
  <c r="C10" i="36"/>
  <c r="C22" i="17"/>
  <c r="C21" i="36"/>
  <c r="C12" i="17"/>
  <c r="C11" i="36"/>
  <c r="C13" i="17"/>
  <c r="C12" i="36"/>
  <c r="C15" i="17"/>
  <c r="C14" i="36"/>
  <c r="C16" i="17"/>
  <c r="C15" i="36"/>
  <c r="C18" i="17"/>
  <c r="C17" i="36"/>
  <c r="C19" i="17"/>
  <c r="C18" i="36"/>
  <c r="C20" i="17"/>
  <c r="C19" i="36"/>
  <c r="C23" i="17"/>
  <c r="C22" i="36"/>
  <c r="C24" i="17"/>
  <c r="C23" i="36"/>
  <c r="C25" i="17"/>
  <c r="C24" i="36"/>
  <c r="C26" i="17"/>
  <c r="C25" i="36"/>
  <c r="C27" i="17"/>
  <c r="C26" i="36"/>
  <c r="C28" i="17"/>
  <c r="C27" i="36"/>
  <c r="C29" i="17"/>
  <c r="C28" i="36"/>
  <c r="C30" i="17"/>
  <c r="C29" i="36"/>
  <c r="C31" i="17"/>
  <c r="C30" i="36"/>
  <c r="D11" i="17"/>
  <c r="D10" i="36"/>
  <c r="D25" i="17"/>
  <c r="D24" i="36"/>
  <c r="D21" i="17"/>
  <c r="D20" i="36"/>
  <c r="D12" i="17"/>
  <c r="D11" i="36"/>
  <c r="D14" i="17"/>
  <c r="D13" i="36"/>
  <c r="D15" i="17"/>
  <c r="D14" i="36"/>
  <c r="D16" i="17"/>
  <c r="D15" i="36"/>
  <c r="D17" i="17"/>
  <c r="D16" i="36"/>
  <c r="D18" i="17"/>
  <c r="D17" i="36"/>
  <c r="D19" i="17"/>
  <c r="D18" i="36"/>
  <c r="D20" i="17"/>
  <c r="D19" i="36"/>
  <c r="D22" i="17"/>
  <c r="D21" i="36"/>
  <c r="D24" i="17"/>
  <c r="D23" i="36"/>
  <c r="D26" i="17"/>
  <c r="D25" i="36"/>
  <c r="D27" i="17"/>
  <c r="D26" i="36"/>
  <c r="D28" i="17"/>
  <c r="D27" i="36"/>
  <c r="D29" i="17"/>
  <c r="D28" i="36"/>
  <c r="D30" i="17"/>
  <c r="D29" i="36"/>
  <c r="D31" i="17"/>
  <c r="D30" i="36"/>
  <c r="E11" i="17"/>
  <c r="E10" i="36"/>
  <c r="E31" i="17"/>
  <c r="E30" i="36"/>
  <c r="E30" i="17"/>
  <c r="E29" i="36"/>
  <c r="E29" i="17"/>
  <c r="E28" i="36"/>
  <c r="E28" i="17"/>
  <c r="E27" i="36"/>
  <c r="E23" i="17"/>
  <c r="E22" i="36"/>
  <c r="E22" i="17"/>
  <c r="E21" i="36"/>
  <c r="E21" i="17"/>
  <c r="E20" i="36"/>
  <c r="E20" i="17"/>
  <c r="E19" i="36"/>
  <c r="E18" i="17"/>
  <c r="E17" i="36"/>
  <c r="E16" i="17"/>
  <c r="E15" i="36"/>
  <c r="E15" i="17"/>
  <c r="E14" i="36"/>
  <c r="E14" i="17"/>
  <c r="E13" i="36"/>
  <c r="E13" i="17"/>
  <c r="E12" i="36"/>
  <c r="E12" i="17"/>
  <c r="E11" i="36"/>
  <c r="E25" i="17"/>
  <c r="E24" i="36"/>
  <c r="F11" i="17"/>
  <c r="F10" i="36"/>
  <c r="F12" i="17"/>
  <c r="F11" i="36"/>
  <c r="F13" i="17"/>
  <c r="F12" i="36"/>
  <c r="F14" i="17"/>
  <c r="F13" i="36"/>
  <c r="F15" i="17"/>
  <c r="F14" i="36"/>
  <c r="F16" i="17"/>
  <c r="F15" i="36"/>
  <c r="F17" i="17"/>
  <c r="F16" i="36"/>
  <c r="F18" i="17"/>
  <c r="F17" i="36"/>
  <c r="F20" i="17"/>
  <c r="F19" i="36"/>
  <c r="F21" i="17"/>
  <c r="F20" i="36"/>
  <c r="F22" i="17"/>
  <c r="F21" i="36"/>
  <c r="F23" i="17"/>
  <c r="F22" i="36"/>
  <c r="F24" i="17"/>
  <c r="F23" i="36"/>
  <c r="F25" i="17"/>
  <c r="F24" i="36"/>
  <c r="F26" i="17"/>
  <c r="F25" i="36"/>
  <c r="F27" i="17"/>
  <c r="F26" i="36"/>
  <c r="F28" i="17"/>
  <c r="F27" i="36"/>
  <c r="F29" i="17"/>
  <c r="F28" i="36"/>
  <c r="F30" i="17"/>
  <c r="F29" i="36"/>
  <c r="F31" i="17"/>
  <c r="F30" i="36"/>
  <c r="G11" i="17"/>
  <c r="G10" i="36"/>
  <c r="G12" i="17"/>
  <c r="G11" i="36"/>
  <c r="G13" i="17"/>
  <c r="G12" i="36"/>
  <c r="G14" i="17"/>
  <c r="G13" i="36"/>
  <c r="G15" i="17"/>
  <c r="G14" i="36"/>
  <c r="G16" i="17"/>
  <c r="G15" i="36"/>
  <c r="G17" i="17"/>
  <c r="G16" i="36"/>
  <c r="G23" i="17"/>
  <c r="G22" i="36"/>
  <c r="G24" i="17"/>
  <c r="G23" i="36"/>
  <c r="G25" i="17"/>
  <c r="G24" i="36"/>
  <c r="G26" i="17"/>
  <c r="G25" i="36"/>
  <c r="G27" i="17"/>
  <c r="G26" i="36"/>
  <c r="G28" i="17"/>
  <c r="G27" i="36"/>
  <c r="G29" i="17"/>
  <c r="G28" i="36"/>
  <c r="G30" i="17"/>
  <c r="G29" i="36"/>
  <c r="G31" i="17"/>
  <c r="G30" i="36"/>
  <c r="H11" i="17"/>
  <c r="H10" i="36"/>
  <c r="H12" i="17"/>
  <c r="H11" i="36"/>
  <c r="H13" i="17"/>
  <c r="H12" i="36"/>
  <c r="H14" i="17"/>
  <c r="H13" i="36"/>
  <c r="H15" i="17"/>
  <c r="H14" i="36"/>
  <c r="H16" i="17"/>
  <c r="H15" i="36"/>
  <c r="H17" i="17"/>
  <c r="H16" i="36"/>
  <c r="H18" i="17"/>
  <c r="H17" i="36"/>
  <c r="H19" i="17"/>
  <c r="H18" i="36"/>
  <c r="H20" i="17"/>
  <c r="H19" i="36"/>
  <c r="H21" i="17"/>
  <c r="H20" i="36"/>
  <c r="H22" i="17"/>
  <c r="H21" i="36"/>
  <c r="H23" i="17"/>
  <c r="H22" i="36"/>
  <c r="H24" i="17"/>
  <c r="H23" i="36"/>
  <c r="H25" i="17"/>
  <c r="H24" i="36"/>
  <c r="H26" i="17"/>
  <c r="H25" i="36"/>
  <c r="H27" i="17"/>
  <c r="H26" i="36"/>
  <c r="H28" i="17"/>
  <c r="H27" i="36"/>
  <c r="H29" i="17"/>
  <c r="H28" i="36"/>
  <c r="H30" i="17"/>
  <c r="H29" i="36"/>
  <c r="H31" i="17"/>
  <c r="H30" i="36"/>
  <c r="O11" i="17"/>
  <c r="I10" i="36"/>
  <c r="O12" i="17"/>
  <c r="I11" i="36"/>
  <c r="O13" i="17"/>
  <c r="I12" i="36"/>
  <c r="O14" i="17"/>
  <c r="I13" i="36"/>
  <c r="O15" i="17"/>
  <c r="I14" i="36"/>
  <c r="O16" i="17"/>
  <c r="I15" i="36"/>
  <c r="O17" i="17"/>
  <c r="I16" i="36"/>
  <c r="O18" i="17"/>
  <c r="I17" i="36"/>
  <c r="O19" i="17"/>
  <c r="I18" i="36"/>
  <c r="O20" i="17"/>
  <c r="I19" i="36"/>
  <c r="O21" i="17"/>
  <c r="I20" i="36"/>
  <c r="O22" i="17"/>
  <c r="I21" i="36"/>
  <c r="O23" i="17"/>
  <c r="I22" i="36"/>
  <c r="O24" i="17"/>
  <c r="I23" i="36"/>
  <c r="O25" i="17"/>
  <c r="I24" i="36"/>
  <c r="O26" i="17"/>
  <c r="I25" i="36"/>
  <c r="O27" i="17"/>
  <c r="I26" i="36"/>
  <c r="O28" i="17"/>
  <c r="I27" i="36"/>
  <c r="O29" i="17"/>
  <c r="I28" i="36"/>
  <c r="O30" i="17"/>
  <c r="I29" i="36"/>
  <c r="O31" i="17"/>
  <c r="I30" i="36"/>
  <c r="C35" i="17"/>
  <c r="C34" i="36"/>
  <c r="C36" i="17"/>
  <c r="C35" i="36"/>
  <c r="C37" i="17"/>
  <c r="C36" i="36"/>
  <c r="C38" i="17"/>
  <c r="C37" i="36"/>
  <c r="C39" i="17"/>
  <c r="C38" i="36"/>
  <c r="C40" i="17"/>
  <c r="C39" i="36"/>
  <c r="C41" i="17"/>
  <c r="C40" i="36"/>
  <c r="C42" i="17"/>
  <c r="C41" i="36"/>
  <c r="C43" i="17"/>
  <c r="C42" i="36"/>
  <c r="C44" i="17"/>
  <c r="C43" i="36"/>
  <c r="C45" i="17"/>
  <c r="C44" i="36"/>
  <c r="C46" i="17"/>
  <c r="C45" i="36"/>
  <c r="C47" i="17"/>
  <c r="C46" i="36"/>
  <c r="C48" i="17"/>
  <c r="C47" i="36"/>
  <c r="C49" i="17"/>
  <c r="C48" i="36"/>
  <c r="C50" i="17"/>
  <c r="C49" i="36"/>
  <c r="C51" i="17"/>
  <c r="C50" i="36"/>
  <c r="C52" i="17"/>
  <c r="C51" i="36"/>
  <c r="C53" i="17"/>
  <c r="C52" i="36"/>
  <c r="C54" i="17"/>
  <c r="C53" i="36"/>
  <c r="C55" i="17"/>
  <c r="C54" i="36"/>
  <c r="D35" i="17"/>
  <c r="D34" i="36"/>
  <c r="D55" i="17"/>
  <c r="D54" i="36"/>
  <c r="D54" i="17"/>
  <c r="D53" i="36"/>
  <c r="D53" i="17"/>
  <c r="D52" i="36"/>
  <c r="D52" i="17"/>
  <c r="D51" i="36"/>
  <c r="D51" i="17"/>
  <c r="D50" i="36"/>
  <c r="D50" i="17"/>
  <c r="D49" i="36"/>
  <c r="D48" i="17"/>
  <c r="D47" i="36"/>
  <c r="D47" i="17"/>
  <c r="D46" i="36"/>
  <c r="D46" i="17"/>
  <c r="D45" i="36"/>
  <c r="D44" i="17"/>
  <c r="D43" i="36"/>
  <c r="D43" i="17"/>
  <c r="D42" i="36"/>
  <c r="D42" i="17"/>
  <c r="D41" i="36"/>
  <c r="D41" i="17"/>
  <c r="D40" i="36"/>
  <c r="D40" i="17"/>
  <c r="D39" i="36"/>
  <c r="D39" i="17"/>
  <c r="D38" i="36"/>
  <c r="D38" i="17"/>
  <c r="D37" i="36"/>
  <c r="D37" i="17"/>
  <c r="D36" i="36"/>
  <c r="D36" i="17"/>
  <c r="D35" i="36"/>
  <c r="D45" i="17"/>
  <c r="D44" i="36"/>
  <c r="D49" i="17"/>
  <c r="D48" i="36"/>
  <c r="E35" i="17"/>
  <c r="E34" i="36"/>
  <c r="E55" i="17"/>
  <c r="E54" i="36"/>
  <c r="E54" i="17"/>
  <c r="E53" i="36"/>
  <c r="E53" i="17"/>
  <c r="E52" i="36"/>
  <c r="E52" i="17"/>
  <c r="E51" i="36"/>
  <c r="E50" i="17"/>
  <c r="E49" i="36"/>
  <c r="E48" i="17"/>
  <c r="E47" i="36"/>
  <c r="E47" i="17"/>
  <c r="E46" i="36"/>
  <c r="E46" i="17"/>
  <c r="E45" i="36"/>
  <c r="E45" i="17"/>
  <c r="E44" i="36"/>
  <c r="E44" i="17"/>
  <c r="E43" i="36"/>
  <c r="E43" i="17"/>
  <c r="E42" i="36"/>
  <c r="E42" i="17"/>
  <c r="E41" i="36"/>
  <c r="E41" i="17"/>
  <c r="E40" i="36"/>
  <c r="E40" i="17"/>
  <c r="E39" i="36"/>
  <c r="E39" i="17"/>
  <c r="E38" i="36"/>
  <c r="E38" i="17"/>
  <c r="E37" i="36"/>
  <c r="E37" i="17"/>
  <c r="E36" i="36"/>
  <c r="E36" i="17"/>
  <c r="E35" i="36"/>
  <c r="E49" i="17"/>
  <c r="E48" i="36"/>
  <c r="G35" i="17"/>
  <c r="G34" i="36"/>
  <c r="G36" i="17"/>
  <c r="G35" i="36"/>
  <c r="G37" i="17"/>
  <c r="G36" i="36"/>
  <c r="G38" i="17"/>
  <c r="G37" i="36"/>
  <c r="G39" i="17"/>
  <c r="G38" i="36"/>
  <c r="G40" i="17"/>
  <c r="G39" i="36"/>
  <c r="G41" i="17"/>
  <c r="G40" i="36"/>
  <c r="G47" i="17"/>
  <c r="G46" i="36"/>
  <c r="G48" i="17"/>
  <c r="G47" i="36"/>
  <c r="G49" i="17"/>
  <c r="G48" i="36"/>
  <c r="G50" i="17"/>
  <c r="G49" i="36"/>
  <c r="G51" i="17"/>
  <c r="G50" i="36"/>
  <c r="G52" i="17"/>
  <c r="G51" i="36"/>
  <c r="G53" i="17"/>
  <c r="G52" i="36"/>
  <c r="G54" i="17"/>
  <c r="G53" i="36"/>
  <c r="G55" i="17"/>
  <c r="G54" i="36"/>
  <c r="H35" i="17"/>
  <c r="H34" i="36"/>
  <c r="H36" i="17"/>
  <c r="H35" i="36"/>
  <c r="H37" i="17"/>
  <c r="H36" i="36"/>
  <c r="H38" i="17"/>
  <c r="H37" i="36"/>
  <c r="H39" i="17"/>
  <c r="H38" i="36"/>
  <c r="H40" i="17"/>
  <c r="H39" i="36"/>
  <c r="H41" i="17"/>
  <c r="H40" i="36"/>
  <c r="H42" i="17"/>
  <c r="H41" i="36"/>
  <c r="H43" i="17"/>
  <c r="H42" i="36"/>
  <c r="H44" i="17"/>
  <c r="H43" i="36"/>
  <c r="H45" i="17"/>
  <c r="H44" i="36"/>
  <c r="H46" i="17"/>
  <c r="H45" i="36"/>
  <c r="H47" i="17"/>
  <c r="H46" i="36"/>
  <c r="H48" i="17"/>
  <c r="H47" i="36"/>
  <c r="H49" i="17"/>
  <c r="H48" i="36"/>
  <c r="H50" i="17"/>
  <c r="H49" i="36"/>
  <c r="H51" i="17"/>
  <c r="H50" i="36"/>
  <c r="H52" i="17"/>
  <c r="H51" i="36"/>
  <c r="H53" i="17"/>
  <c r="H52" i="36"/>
  <c r="H54" i="17"/>
  <c r="H53" i="36"/>
  <c r="H55" i="17"/>
  <c r="H54" i="36"/>
  <c r="O35" i="17"/>
  <c r="I34" i="36"/>
  <c r="O36" i="17"/>
  <c r="I35" i="36"/>
  <c r="O37" i="17"/>
  <c r="I36" i="36"/>
  <c r="O38" i="17"/>
  <c r="I37" i="36"/>
  <c r="O39" i="17"/>
  <c r="I38" i="36"/>
  <c r="O40" i="17"/>
  <c r="I39" i="36"/>
  <c r="O41" i="17"/>
  <c r="I40" i="36"/>
  <c r="O42" i="17"/>
  <c r="I41" i="36"/>
  <c r="O43" i="17"/>
  <c r="I42" i="36"/>
  <c r="O44" i="17"/>
  <c r="I43" i="36"/>
  <c r="O45" i="17"/>
  <c r="I44" i="36"/>
  <c r="O46" i="17"/>
  <c r="I45" i="36"/>
  <c r="O47" i="17"/>
  <c r="I46" i="36"/>
  <c r="O48" i="17"/>
  <c r="I47" i="36"/>
  <c r="O49" i="17"/>
  <c r="I48" i="36"/>
  <c r="O50" i="17"/>
  <c r="I49" i="36"/>
  <c r="O51" i="17"/>
  <c r="I50" i="36"/>
  <c r="O52" i="17"/>
  <c r="I51" i="36"/>
  <c r="O53" i="17"/>
  <c r="I52" i="36"/>
  <c r="O54" i="17"/>
  <c r="I53" i="36"/>
  <c r="O55" i="17"/>
  <c r="I54" i="36"/>
  <c r="C85" i="17"/>
  <c r="C84" i="36"/>
  <c r="D85" i="17"/>
  <c r="D84" i="36"/>
  <c r="E85" i="17"/>
  <c r="E84" i="36"/>
  <c r="G85" i="17"/>
  <c r="G84" i="36"/>
  <c r="H85" i="17"/>
  <c r="H84" i="36"/>
  <c r="O85" i="17"/>
  <c r="I84" i="36"/>
  <c r="E105" i="17"/>
  <c r="E104" i="36"/>
  <c r="E104" i="17"/>
  <c r="E103" i="36"/>
  <c r="E102" i="17"/>
  <c r="E101" i="36"/>
  <c r="E101" i="17"/>
  <c r="E100" i="36"/>
  <c r="E100" i="17"/>
  <c r="E99" i="36"/>
  <c r="E96" i="17"/>
  <c r="E95" i="36"/>
  <c r="E94" i="17"/>
  <c r="E93" i="36"/>
  <c r="E92" i="17"/>
  <c r="E91" i="36"/>
  <c r="E91" i="17"/>
  <c r="E90" i="36"/>
  <c r="E90" i="17"/>
  <c r="E89" i="36"/>
  <c r="E89" i="17"/>
  <c r="E88" i="36"/>
  <c r="E88" i="17"/>
  <c r="E87" i="36"/>
  <c r="E87" i="17"/>
  <c r="E86" i="36"/>
  <c r="D104" i="17"/>
  <c r="D103" i="36"/>
  <c r="D102" i="17"/>
  <c r="D101" i="36"/>
  <c r="D101" i="17"/>
  <c r="D100" i="36"/>
  <c r="D100" i="17"/>
  <c r="D99" i="36"/>
  <c r="D97" i="17"/>
  <c r="D96" i="36"/>
  <c r="D96" i="17"/>
  <c r="D95" i="36"/>
  <c r="D93" i="17"/>
  <c r="D92" i="36"/>
  <c r="D92" i="17"/>
  <c r="D91" i="36"/>
  <c r="D90" i="17"/>
  <c r="D89" i="36"/>
  <c r="D89" i="17"/>
  <c r="D88" i="36"/>
  <c r="D87" i="17"/>
  <c r="D86" i="36"/>
  <c r="D105" i="17"/>
  <c r="D104" i="36"/>
  <c r="D103" i="17"/>
  <c r="D102" i="36"/>
  <c r="D95" i="17"/>
  <c r="D94" i="36"/>
  <c r="D94" i="17"/>
  <c r="D93" i="36"/>
  <c r="D91" i="17"/>
  <c r="D90" i="36"/>
  <c r="D88" i="17"/>
  <c r="D87" i="36"/>
  <c r="D99" i="17"/>
  <c r="D98" i="36"/>
  <c r="D98" i="17"/>
  <c r="D97" i="36"/>
  <c r="D86" i="17"/>
  <c r="D85" i="36"/>
  <c r="E103" i="17"/>
  <c r="E102" i="36"/>
  <c r="E99" i="17"/>
  <c r="E98" i="36"/>
  <c r="E98" i="17"/>
  <c r="E97" i="36"/>
  <c r="E97" i="17"/>
  <c r="E96" i="36"/>
  <c r="E95" i="17"/>
  <c r="E94" i="36"/>
  <c r="E93" i="17"/>
  <c r="E92" i="36"/>
  <c r="E86" i="17"/>
  <c r="E85" i="36"/>
  <c r="C86" i="17"/>
  <c r="C85" i="36"/>
  <c r="G86" i="17"/>
  <c r="G85" i="36"/>
  <c r="H86" i="17"/>
  <c r="H85" i="36"/>
  <c r="C87" i="17"/>
  <c r="C86" i="36"/>
  <c r="G87" i="17"/>
  <c r="G86" i="36"/>
  <c r="H87" i="17"/>
  <c r="H86" i="36"/>
  <c r="C88" i="17"/>
  <c r="C87" i="36"/>
  <c r="G88" i="17"/>
  <c r="G87" i="36"/>
  <c r="H88" i="17"/>
  <c r="H87" i="36"/>
  <c r="C89" i="17"/>
  <c r="C88" i="36"/>
  <c r="G89" i="17"/>
  <c r="G88" i="36"/>
  <c r="H89" i="17"/>
  <c r="H88" i="36"/>
  <c r="C90" i="17"/>
  <c r="C89" i="36"/>
  <c r="G90" i="17"/>
  <c r="G89" i="36"/>
  <c r="H90" i="17"/>
  <c r="H89" i="36"/>
  <c r="C91" i="17"/>
  <c r="C90" i="36"/>
  <c r="G91" i="17"/>
  <c r="G90" i="36"/>
  <c r="H91" i="17"/>
  <c r="H90" i="36"/>
  <c r="C92" i="17"/>
  <c r="C91" i="36"/>
  <c r="H92" i="17"/>
  <c r="H91" i="36"/>
  <c r="C93" i="17"/>
  <c r="C92" i="36"/>
  <c r="H93" i="17"/>
  <c r="H92" i="36"/>
  <c r="C94" i="17"/>
  <c r="C93" i="36"/>
  <c r="H94" i="17"/>
  <c r="H93" i="36"/>
  <c r="C95" i="17"/>
  <c r="C94" i="36"/>
  <c r="H95" i="17"/>
  <c r="H94" i="36"/>
  <c r="C96" i="17"/>
  <c r="C95" i="36"/>
  <c r="H96" i="17"/>
  <c r="H95" i="36"/>
  <c r="C97" i="17"/>
  <c r="C96" i="36"/>
  <c r="G97" i="17"/>
  <c r="G96" i="36"/>
  <c r="H97" i="17"/>
  <c r="H96" i="36"/>
  <c r="C98" i="17"/>
  <c r="C97" i="36"/>
  <c r="G98" i="17"/>
  <c r="G97" i="36"/>
  <c r="H98" i="17"/>
  <c r="H97" i="36"/>
  <c r="C99" i="17"/>
  <c r="C98" i="36"/>
  <c r="G99" i="17"/>
  <c r="G98" i="36"/>
  <c r="H99" i="17"/>
  <c r="H98" i="36"/>
  <c r="C100" i="17"/>
  <c r="C99" i="36"/>
  <c r="G100" i="17"/>
  <c r="G99" i="36"/>
  <c r="H100" i="17"/>
  <c r="H99" i="36"/>
  <c r="C101" i="17"/>
  <c r="C100" i="36"/>
  <c r="G101" i="17"/>
  <c r="G100" i="36"/>
  <c r="H101" i="17"/>
  <c r="H100" i="36"/>
  <c r="C102" i="17"/>
  <c r="C101" i="36"/>
  <c r="G102" i="17"/>
  <c r="G101" i="36"/>
  <c r="H102" i="17"/>
  <c r="H101" i="36"/>
  <c r="C103" i="17"/>
  <c r="C102" i="36"/>
  <c r="G103" i="17"/>
  <c r="G102" i="36"/>
  <c r="H103" i="17"/>
  <c r="H102" i="36"/>
  <c r="C104" i="17"/>
  <c r="C103" i="36"/>
  <c r="G104" i="17"/>
  <c r="G103" i="36"/>
  <c r="H104" i="17"/>
  <c r="H103" i="36"/>
  <c r="C105" i="17"/>
  <c r="C104" i="36"/>
  <c r="G105" i="17"/>
  <c r="G104" i="36"/>
  <c r="H105" i="17"/>
  <c r="H104" i="36"/>
  <c r="O86" i="17"/>
  <c r="I85" i="36"/>
  <c r="I86" i="36"/>
  <c r="O88" i="17"/>
  <c r="I87" i="36"/>
  <c r="O89" i="17"/>
  <c r="I88" i="36"/>
  <c r="O90" i="17"/>
  <c r="I89" i="36"/>
  <c r="O91" i="17"/>
  <c r="I90" i="36"/>
  <c r="O92" i="17"/>
  <c r="I91" i="36"/>
  <c r="O93" i="17"/>
  <c r="I92" i="36"/>
  <c r="O94" i="17"/>
  <c r="I93" i="36"/>
  <c r="O95" i="17"/>
  <c r="I94" i="36"/>
  <c r="O96" i="17"/>
  <c r="I95" i="36"/>
  <c r="O97" i="17"/>
  <c r="I96" i="36"/>
  <c r="O98" i="17"/>
  <c r="I97" i="36"/>
  <c r="O99" i="17"/>
  <c r="I98" i="36"/>
  <c r="O100" i="17"/>
  <c r="I99" i="36"/>
  <c r="O101" i="17"/>
  <c r="I100" i="36"/>
  <c r="I101" i="36"/>
  <c r="O103" i="17"/>
  <c r="I102" i="36"/>
  <c r="O104" i="17"/>
  <c r="I103" i="36"/>
  <c r="O105" i="17"/>
  <c r="I104" i="36"/>
  <c r="I60" i="36"/>
  <c r="H61" i="17"/>
  <c r="H60" i="36"/>
  <c r="G61" i="17"/>
  <c r="G60" i="36"/>
  <c r="F61" i="17"/>
  <c r="F60" i="36"/>
  <c r="E61" i="17"/>
  <c r="E60" i="36"/>
  <c r="E79" i="17"/>
  <c r="E78" i="36"/>
  <c r="E78" i="17"/>
  <c r="E77" i="36"/>
  <c r="E76" i="36"/>
  <c r="E76" i="17"/>
  <c r="E75" i="36"/>
  <c r="D80" i="36"/>
  <c r="D80" i="17"/>
  <c r="D79" i="36"/>
  <c r="D79" i="17"/>
  <c r="D78" i="36"/>
  <c r="D78" i="17"/>
  <c r="D77" i="36"/>
  <c r="D77" i="17"/>
  <c r="D76" i="36"/>
  <c r="D76" i="17"/>
  <c r="D75" i="36"/>
  <c r="D73" i="17"/>
  <c r="D72" i="36"/>
  <c r="D70" i="17"/>
  <c r="D69" i="36"/>
  <c r="D63" i="17"/>
  <c r="D62" i="36"/>
  <c r="D64" i="17"/>
  <c r="D63" i="36"/>
  <c r="D65" i="17"/>
  <c r="D64" i="36"/>
  <c r="D66" i="17"/>
  <c r="D65" i="36"/>
  <c r="D67" i="17"/>
  <c r="D66" i="36"/>
  <c r="D68" i="17"/>
  <c r="D67" i="36"/>
  <c r="D69" i="17"/>
  <c r="D68" i="36"/>
  <c r="D72" i="17"/>
  <c r="D71" i="36"/>
  <c r="D74" i="17"/>
  <c r="D73" i="36"/>
  <c r="D75" i="17"/>
  <c r="D74" i="36"/>
  <c r="E80" i="17"/>
  <c r="E79" i="36"/>
  <c r="E73" i="17"/>
  <c r="E72" i="36"/>
  <c r="E67" i="17"/>
  <c r="E66" i="36"/>
  <c r="E68" i="17"/>
  <c r="E67" i="36"/>
  <c r="E69" i="17"/>
  <c r="E68" i="36"/>
  <c r="E70" i="17"/>
  <c r="E69" i="36"/>
  <c r="E71" i="17"/>
  <c r="E70" i="36"/>
  <c r="E74" i="17"/>
  <c r="E73" i="36"/>
  <c r="E75" i="17"/>
  <c r="E74" i="36"/>
  <c r="E64" i="17"/>
  <c r="E63" i="36"/>
  <c r="E65" i="17"/>
  <c r="E64" i="36"/>
  <c r="E66" i="17"/>
  <c r="E65" i="36"/>
  <c r="E62" i="17"/>
  <c r="E61" i="36"/>
  <c r="C62" i="17"/>
  <c r="C61" i="36"/>
  <c r="G62" i="17"/>
  <c r="G61" i="36"/>
  <c r="C63" i="17"/>
  <c r="C62" i="36"/>
  <c r="F63" i="17"/>
  <c r="F62" i="36"/>
  <c r="G63" i="17"/>
  <c r="G62" i="36"/>
  <c r="H62" i="36"/>
  <c r="C64" i="17"/>
  <c r="C63" i="36"/>
  <c r="F64" i="17"/>
  <c r="F63" i="36"/>
  <c r="G64" i="17"/>
  <c r="G63" i="36"/>
  <c r="C65" i="17"/>
  <c r="C64" i="36"/>
  <c r="F65" i="17"/>
  <c r="F64" i="36"/>
  <c r="G65" i="17"/>
  <c r="G64" i="36"/>
  <c r="H65" i="17"/>
  <c r="H64" i="36"/>
  <c r="C66" i="17"/>
  <c r="C65" i="36"/>
  <c r="F66" i="17"/>
  <c r="F65" i="36"/>
  <c r="G66" i="17"/>
  <c r="G65" i="36"/>
  <c r="H66" i="17"/>
  <c r="H65" i="36"/>
  <c r="C67" i="17"/>
  <c r="C66" i="36"/>
  <c r="G67" i="17"/>
  <c r="G66" i="36"/>
  <c r="H67" i="17"/>
  <c r="H66" i="36"/>
  <c r="C68" i="17"/>
  <c r="C67" i="36"/>
  <c r="F68" i="17"/>
  <c r="F67" i="36"/>
  <c r="H68" i="17"/>
  <c r="H67" i="36"/>
  <c r="H69" i="17"/>
  <c r="H68" i="36"/>
  <c r="F70" i="17"/>
  <c r="F69" i="36"/>
  <c r="H70" i="17"/>
  <c r="H69" i="36"/>
  <c r="C71" i="17"/>
  <c r="C70" i="36"/>
  <c r="F71" i="17"/>
  <c r="F70" i="36"/>
  <c r="H71" i="17"/>
  <c r="H70" i="36"/>
  <c r="C71" i="36"/>
  <c r="F72" i="17"/>
  <c r="F71" i="36"/>
  <c r="H72" i="17"/>
  <c r="H71" i="36"/>
  <c r="C73" i="17"/>
  <c r="C72" i="36"/>
  <c r="F73" i="17"/>
  <c r="F72" i="36"/>
  <c r="G73" i="17"/>
  <c r="G72" i="36"/>
  <c r="H73" i="17"/>
  <c r="H72" i="36"/>
  <c r="C74" i="17"/>
  <c r="C73" i="36"/>
  <c r="F74" i="17"/>
  <c r="F73" i="36"/>
  <c r="G74" i="17"/>
  <c r="G73" i="36"/>
  <c r="H74" i="17"/>
  <c r="H73" i="36"/>
  <c r="C75" i="17"/>
  <c r="C74" i="36"/>
  <c r="F75" i="17"/>
  <c r="F74" i="36"/>
  <c r="G75" i="17"/>
  <c r="G74" i="36"/>
  <c r="H75" i="17"/>
  <c r="H74" i="36"/>
  <c r="C76" i="17"/>
  <c r="C75" i="36"/>
  <c r="F76" i="17"/>
  <c r="F75" i="36"/>
  <c r="G76" i="17"/>
  <c r="G75" i="36"/>
  <c r="H76" i="17"/>
  <c r="H75" i="36"/>
  <c r="C77" i="17"/>
  <c r="C76" i="36"/>
  <c r="F77" i="17"/>
  <c r="F76" i="36"/>
  <c r="G77" i="17"/>
  <c r="G76" i="36"/>
  <c r="H76" i="36"/>
  <c r="C78" i="17"/>
  <c r="C77" i="36"/>
  <c r="F78" i="17"/>
  <c r="F77" i="36"/>
  <c r="G78" i="17"/>
  <c r="G77" i="36"/>
  <c r="H78" i="17"/>
  <c r="H77" i="36"/>
  <c r="C79" i="17"/>
  <c r="C78" i="36"/>
  <c r="F79" i="17"/>
  <c r="F78" i="36"/>
  <c r="G79" i="17"/>
  <c r="G78" i="36"/>
  <c r="H79" i="17"/>
  <c r="H78" i="36"/>
  <c r="C80" i="17"/>
  <c r="C79" i="36"/>
  <c r="F80" i="17"/>
  <c r="F79" i="36"/>
  <c r="G80" i="17"/>
  <c r="G79" i="36"/>
  <c r="H80" i="17"/>
  <c r="H79" i="36"/>
  <c r="C81" i="17"/>
  <c r="C80" i="36"/>
  <c r="F81" i="17"/>
  <c r="F80" i="36"/>
  <c r="G81" i="17"/>
  <c r="G80" i="36"/>
  <c r="H81" i="17"/>
  <c r="H80" i="36"/>
  <c r="O63" i="17"/>
  <c r="I62" i="36"/>
  <c r="O64" i="17"/>
  <c r="I63" i="36"/>
  <c r="O65" i="17"/>
  <c r="I64" i="36"/>
  <c r="O66" i="17"/>
  <c r="I65" i="36"/>
  <c r="O67" i="17"/>
  <c r="I66" i="36"/>
  <c r="O68" i="17"/>
  <c r="I67" i="36"/>
  <c r="O69" i="17"/>
  <c r="I68" i="36"/>
  <c r="O70" i="17"/>
  <c r="I69" i="36"/>
  <c r="O71" i="17"/>
  <c r="I70" i="36"/>
  <c r="O72" i="17"/>
  <c r="I71" i="36"/>
  <c r="O73" i="17"/>
  <c r="I72" i="36"/>
  <c r="O74" i="17"/>
  <c r="I73" i="36"/>
  <c r="O75" i="17"/>
  <c r="I74" i="36"/>
  <c r="O76" i="17"/>
  <c r="I75" i="36"/>
  <c r="O77" i="17"/>
  <c r="I76" i="36"/>
  <c r="O78" i="17"/>
  <c r="I77" i="36"/>
  <c r="O79" i="17"/>
  <c r="I78" i="36"/>
  <c r="O80" i="17"/>
  <c r="I79" i="36"/>
  <c r="O81" i="17"/>
  <c r="I80" i="36"/>
  <c r="O124" i="17"/>
  <c r="I129" i="36"/>
  <c r="H124" i="17"/>
  <c r="H129" i="36"/>
  <c r="G124" i="17"/>
  <c r="G129" i="36"/>
  <c r="F124" i="17"/>
  <c r="F129" i="36"/>
  <c r="C124" i="17"/>
  <c r="C129" i="36"/>
  <c r="D124" i="17"/>
  <c r="D129" i="36"/>
  <c r="E124" i="17"/>
  <c r="E129" i="36"/>
  <c r="E144" i="17"/>
  <c r="E149" i="36"/>
  <c r="E143" i="17"/>
  <c r="E148" i="36"/>
  <c r="E142" i="17"/>
  <c r="E147" i="36"/>
  <c r="E141" i="17"/>
  <c r="E146" i="36"/>
  <c r="E140" i="17"/>
  <c r="E145" i="36"/>
  <c r="E139" i="17"/>
  <c r="E144" i="36"/>
  <c r="E137" i="17"/>
  <c r="E142" i="36"/>
  <c r="E136" i="17"/>
  <c r="E141" i="36"/>
  <c r="E135" i="17"/>
  <c r="E140" i="36"/>
  <c r="E134" i="17"/>
  <c r="E139" i="36"/>
  <c r="E133" i="17"/>
  <c r="E138" i="36"/>
  <c r="E132" i="17"/>
  <c r="E137" i="36"/>
  <c r="E131" i="17"/>
  <c r="E136" i="36"/>
  <c r="E130" i="17"/>
  <c r="E135" i="36"/>
  <c r="E129" i="17"/>
  <c r="E134" i="36"/>
  <c r="E128" i="17"/>
  <c r="E133" i="36"/>
  <c r="E127" i="17"/>
  <c r="E132" i="36"/>
  <c r="E126" i="17"/>
  <c r="E131" i="36"/>
  <c r="E125" i="17"/>
  <c r="E130" i="36"/>
  <c r="D144" i="17"/>
  <c r="D149" i="36"/>
  <c r="D143" i="17"/>
  <c r="D148" i="36"/>
  <c r="D141" i="17"/>
  <c r="D146" i="36"/>
  <c r="D140" i="17"/>
  <c r="D145" i="36"/>
  <c r="D139" i="17"/>
  <c r="D144" i="36"/>
  <c r="D136" i="17"/>
  <c r="D141" i="36"/>
  <c r="D134" i="17"/>
  <c r="D139" i="36"/>
  <c r="D132" i="17"/>
  <c r="D137" i="36"/>
  <c r="D131" i="17"/>
  <c r="D136" i="36"/>
  <c r="D130" i="17"/>
  <c r="D135" i="36"/>
  <c r="D129" i="17"/>
  <c r="D134" i="36"/>
  <c r="D128" i="17"/>
  <c r="D133" i="36"/>
  <c r="D127" i="17"/>
  <c r="D132" i="36"/>
  <c r="D126" i="17"/>
  <c r="D131" i="36"/>
  <c r="D125" i="17"/>
  <c r="D130" i="36"/>
  <c r="D142" i="17"/>
  <c r="D147" i="36"/>
  <c r="D137" i="17"/>
  <c r="D142" i="36"/>
  <c r="D135" i="17"/>
  <c r="D140" i="36"/>
  <c r="D133" i="17"/>
  <c r="D138" i="36"/>
  <c r="D138" i="17"/>
  <c r="D143" i="36"/>
  <c r="E138" i="17"/>
  <c r="E143" i="36"/>
  <c r="C135" i="17"/>
  <c r="C140" i="36"/>
  <c r="C125" i="17"/>
  <c r="C130" i="36"/>
  <c r="C126" i="17"/>
  <c r="C131" i="36"/>
  <c r="C127" i="17"/>
  <c r="C132" i="36"/>
  <c r="C128" i="17"/>
  <c r="C133" i="36"/>
  <c r="C129" i="17"/>
  <c r="C134" i="36"/>
  <c r="C130" i="17"/>
  <c r="C135" i="36"/>
  <c r="C131" i="17"/>
  <c r="C136" i="36"/>
  <c r="C132" i="17"/>
  <c r="C137" i="36"/>
  <c r="C133" i="17"/>
  <c r="C138" i="36"/>
  <c r="C134" i="17"/>
  <c r="C139" i="36"/>
  <c r="C136" i="17"/>
  <c r="C141" i="36"/>
  <c r="C137" i="17"/>
  <c r="C142" i="36"/>
  <c r="C138" i="17"/>
  <c r="C143" i="36"/>
  <c r="C139" i="17"/>
  <c r="C144" i="36"/>
  <c r="C140" i="17"/>
  <c r="C145" i="36"/>
  <c r="C141" i="17"/>
  <c r="C146" i="36"/>
  <c r="C142" i="17"/>
  <c r="C147" i="36"/>
  <c r="C143" i="17"/>
  <c r="C148" i="36"/>
  <c r="C144" i="17"/>
  <c r="C149" i="36"/>
  <c r="F125" i="17"/>
  <c r="F130" i="36"/>
  <c r="G125" i="17"/>
  <c r="G130" i="36"/>
  <c r="H125" i="17"/>
  <c r="H130" i="36"/>
  <c r="F126" i="17"/>
  <c r="F131" i="36"/>
  <c r="G126" i="17"/>
  <c r="G131" i="36"/>
  <c r="H126" i="17"/>
  <c r="H131" i="36"/>
  <c r="F127" i="17"/>
  <c r="F132" i="36"/>
  <c r="G127" i="17"/>
  <c r="G132" i="36"/>
  <c r="H127" i="17"/>
  <c r="H132" i="36"/>
  <c r="F128" i="17"/>
  <c r="F133" i="36"/>
  <c r="G128" i="17"/>
  <c r="G133" i="36"/>
  <c r="H128" i="17"/>
  <c r="H133" i="36"/>
  <c r="F129" i="17"/>
  <c r="F134" i="36"/>
  <c r="G129" i="17"/>
  <c r="G134" i="36"/>
  <c r="H129" i="17"/>
  <c r="H134" i="36"/>
  <c r="F130" i="17"/>
  <c r="F135" i="36"/>
  <c r="G130" i="17"/>
  <c r="G135" i="36"/>
  <c r="H130" i="17"/>
  <c r="H135" i="36"/>
  <c r="F131" i="17"/>
  <c r="F136" i="36"/>
  <c r="H131" i="17"/>
  <c r="H136" i="36"/>
  <c r="H132" i="17"/>
  <c r="H137" i="36"/>
  <c r="F133" i="17"/>
  <c r="F138" i="36"/>
  <c r="H133" i="17"/>
  <c r="H138" i="36"/>
  <c r="F134" i="17"/>
  <c r="F139" i="36"/>
  <c r="H134" i="17"/>
  <c r="H139" i="36"/>
  <c r="F135" i="17"/>
  <c r="F140" i="36"/>
  <c r="H135" i="17"/>
  <c r="H140" i="36"/>
  <c r="F136" i="17"/>
  <c r="F141" i="36"/>
  <c r="G136" i="17"/>
  <c r="G141" i="36"/>
  <c r="H136" i="17"/>
  <c r="H141" i="36"/>
  <c r="F137" i="17"/>
  <c r="F142" i="36"/>
  <c r="G137" i="17"/>
  <c r="G142" i="36"/>
  <c r="H137" i="17"/>
  <c r="H142" i="36"/>
  <c r="F138" i="17"/>
  <c r="F143" i="36"/>
  <c r="G138" i="17"/>
  <c r="G143" i="36"/>
  <c r="H138" i="17"/>
  <c r="H143" i="36"/>
  <c r="F139" i="17"/>
  <c r="F144" i="36"/>
  <c r="G139" i="17"/>
  <c r="G144" i="36"/>
  <c r="H139" i="17"/>
  <c r="H144" i="36"/>
  <c r="F140" i="17"/>
  <c r="F145" i="36"/>
  <c r="G140" i="17"/>
  <c r="G145" i="36"/>
  <c r="H140" i="17"/>
  <c r="H145" i="36"/>
  <c r="F141" i="17"/>
  <c r="F146" i="36"/>
  <c r="G141" i="17"/>
  <c r="G146" i="36"/>
  <c r="H141" i="17"/>
  <c r="H146" i="36"/>
  <c r="F142" i="17"/>
  <c r="F147" i="36"/>
  <c r="G142" i="17"/>
  <c r="G147" i="36"/>
  <c r="H142" i="17"/>
  <c r="H147" i="36"/>
  <c r="F143" i="17"/>
  <c r="F148" i="36"/>
  <c r="G143" i="17"/>
  <c r="G148" i="36"/>
  <c r="H143" i="17"/>
  <c r="H148" i="36"/>
  <c r="F144" i="17"/>
  <c r="F149" i="36"/>
  <c r="G144" i="17"/>
  <c r="G149" i="36"/>
  <c r="H144" i="17"/>
  <c r="H149" i="36"/>
  <c r="O125" i="17"/>
  <c r="I130" i="36"/>
  <c r="O126" i="17"/>
  <c r="I131" i="36"/>
  <c r="O127" i="17"/>
  <c r="I132" i="36"/>
  <c r="O128" i="17"/>
  <c r="I133" i="36"/>
  <c r="O129" i="17"/>
  <c r="I134" i="36"/>
  <c r="O130" i="17"/>
  <c r="I135" i="36"/>
  <c r="O131" i="17"/>
  <c r="I136" i="36"/>
  <c r="O132" i="17"/>
  <c r="I137" i="36"/>
  <c r="O133" i="17"/>
  <c r="I138" i="36"/>
  <c r="O134" i="17"/>
  <c r="I139" i="36"/>
  <c r="O135" i="17"/>
  <c r="I140" i="36"/>
  <c r="O136" i="17"/>
  <c r="I141" i="36"/>
  <c r="O137" i="17"/>
  <c r="I142" i="36"/>
  <c r="O138" i="17"/>
  <c r="I143" i="36"/>
  <c r="O139" i="17"/>
  <c r="I144" i="36"/>
  <c r="O140" i="17"/>
  <c r="I145" i="36"/>
  <c r="O141" i="17"/>
  <c r="I146" i="36"/>
  <c r="O142" i="17"/>
  <c r="I147" i="36"/>
  <c r="O143" i="17"/>
  <c r="I148" i="36"/>
  <c r="O144" i="17"/>
  <c r="I149" i="36"/>
  <c r="O148" i="17"/>
  <c r="I153" i="36"/>
  <c r="H148" i="17"/>
  <c r="H153" i="36"/>
  <c r="G148" i="17"/>
  <c r="G153" i="36"/>
  <c r="F148" i="17"/>
  <c r="F153" i="36"/>
  <c r="C148" i="17"/>
  <c r="C153" i="36"/>
  <c r="D148" i="17"/>
  <c r="D153" i="36"/>
  <c r="E148" i="17"/>
  <c r="E153" i="36"/>
  <c r="E168" i="17"/>
  <c r="E173" i="36"/>
  <c r="E167" i="17"/>
  <c r="E172" i="36"/>
  <c r="E165" i="17"/>
  <c r="E170" i="36"/>
  <c r="E163" i="17"/>
  <c r="E168" i="36"/>
  <c r="E161" i="17"/>
  <c r="E166" i="36"/>
  <c r="E158" i="17"/>
  <c r="E163" i="36"/>
  <c r="E156" i="17"/>
  <c r="E161" i="36"/>
  <c r="E155" i="17"/>
  <c r="E160" i="36"/>
  <c r="E154" i="17"/>
  <c r="E159" i="36"/>
  <c r="E153" i="17"/>
  <c r="E158" i="36"/>
  <c r="E152" i="17"/>
  <c r="E157" i="36"/>
  <c r="E151" i="17"/>
  <c r="E156" i="36"/>
  <c r="E149" i="17"/>
  <c r="E154" i="36"/>
  <c r="D168" i="17"/>
  <c r="D173" i="36"/>
  <c r="D167" i="17"/>
  <c r="D172" i="36"/>
  <c r="D165" i="17"/>
  <c r="D170" i="36"/>
  <c r="D163" i="17"/>
  <c r="D168" i="36"/>
  <c r="D160" i="17"/>
  <c r="D165" i="36"/>
  <c r="D159" i="17"/>
  <c r="D164" i="36"/>
  <c r="D157" i="17"/>
  <c r="D162" i="36"/>
  <c r="D156" i="17"/>
  <c r="D161" i="36"/>
  <c r="D155" i="17"/>
  <c r="D160" i="36"/>
  <c r="D154" i="17"/>
  <c r="D159" i="36"/>
  <c r="D153" i="17"/>
  <c r="D158" i="36"/>
  <c r="D152" i="17"/>
  <c r="D157" i="36"/>
  <c r="D151" i="17"/>
  <c r="D156" i="36"/>
  <c r="D150" i="17"/>
  <c r="D155" i="36"/>
  <c r="D149" i="17"/>
  <c r="D154" i="36"/>
  <c r="D166" i="17"/>
  <c r="D171" i="36"/>
  <c r="D161" i="17"/>
  <c r="D166" i="36"/>
  <c r="D162" i="17"/>
  <c r="D167" i="36"/>
  <c r="E162" i="17"/>
  <c r="E167" i="36"/>
  <c r="C149" i="17"/>
  <c r="C154" i="36"/>
  <c r="F149" i="17"/>
  <c r="F154" i="36"/>
  <c r="G149" i="17"/>
  <c r="G154" i="36"/>
  <c r="H149" i="17"/>
  <c r="H154" i="36"/>
  <c r="C150" i="17"/>
  <c r="C155" i="36"/>
  <c r="F150" i="17"/>
  <c r="F155" i="36"/>
  <c r="G150" i="17"/>
  <c r="G155" i="36"/>
  <c r="H150" i="17"/>
  <c r="H155" i="36"/>
  <c r="C151" i="17"/>
  <c r="C156" i="36"/>
  <c r="F151" i="17"/>
  <c r="F156" i="36"/>
  <c r="G151" i="17"/>
  <c r="G156" i="36"/>
  <c r="H151" i="17"/>
  <c r="H156" i="36"/>
  <c r="C152" i="17"/>
  <c r="C157" i="36"/>
  <c r="F152" i="17"/>
  <c r="F157" i="36"/>
  <c r="G152" i="17"/>
  <c r="G157" i="36"/>
  <c r="H152" i="17"/>
  <c r="H157" i="36"/>
  <c r="C153" i="17"/>
  <c r="C158" i="36"/>
  <c r="F153" i="17"/>
  <c r="F158" i="36"/>
  <c r="G153" i="17"/>
  <c r="G158" i="36"/>
  <c r="H153" i="17"/>
  <c r="H158" i="36"/>
  <c r="C154" i="17"/>
  <c r="C159" i="36"/>
  <c r="F154" i="17"/>
  <c r="F159" i="36"/>
  <c r="G154" i="17"/>
  <c r="G159" i="36"/>
  <c r="H154" i="17"/>
  <c r="H159" i="36"/>
  <c r="C155" i="17"/>
  <c r="C160" i="36"/>
  <c r="F155" i="17"/>
  <c r="F160" i="36"/>
  <c r="H155" i="17"/>
  <c r="H160" i="36"/>
  <c r="C156" i="17"/>
  <c r="C161" i="36"/>
  <c r="H156" i="17"/>
  <c r="H161" i="36"/>
  <c r="C157" i="17"/>
  <c r="C162" i="36"/>
  <c r="F157" i="17"/>
  <c r="F162" i="36"/>
  <c r="H157" i="17"/>
  <c r="H162" i="36"/>
  <c r="C158" i="17"/>
  <c r="C163" i="36"/>
  <c r="F158" i="17"/>
  <c r="F163" i="36"/>
  <c r="H158" i="17"/>
  <c r="H163" i="36"/>
  <c r="C159" i="17"/>
  <c r="C164" i="36"/>
  <c r="F159" i="17"/>
  <c r="F164" i="36"/>
  <c r="H159" i="17"/>
  <c r="H164" i="36"/>
  <c r="C160" i="17"/>
  <c r="C165" i="36"/>
  <c r="F160" i="17"/>
  <c r="F165" i="36"/>
  <c r="G160" i="17"/>
  <c r="G165" i="36"/>
  <c r="H160" i="17"/>
  <c r="H165" i="36"/>
  <c r="C161" i="17"/>
  <c r="C166" i="36"/>
  <c r="F161" i="17"/>
  <c r="F166" i="36"/>
  <c r="G161" i="17"/>
  <c r="G166" i="36"/>
  <c r="H161" i="17"/>
  <c r="H166" i="36"/>
  <c r="C162" i="17"/>
  <c r="C167" i="36"/>
  <c r="F162" i="17"/>
  <c r="F167" i="36"/>
  <c r="G162" i="17"/>
  <c r="G167" i="36"/>
  <c r="H162" i="17"/>
  <c r="H167" i="36"/>
  <c r="C163" i="17"/>
  <c r="C168" i="36"/>
  <c r="F163" i="17"/>
  <c r="F168" i="36"/>
  <c r="G163" i="17"/>
  <c r="G168" i="36"/>
  <c r="H163" i="17"/>
  <c r="H168" i="36"/>
  <c r="C164" i="17"/>
  <c r="C169" i="36"/>
  <c r="F164" i="17"/>
  <c r="F169" i="36"/>
  <c r="G164" i="17"/>
  <c r="G169" i="36"/>
  <c r="H164" i="17"/>
  <c r="H169" i="36"/>
  <c r="C165" i="17"/>
  <c r="C170" i="36"/>
  <c r="F165" i="17"/>
  <c r="F170" i="36"/>
  <c r="G165" i="17"/>
  <c r="G170" i="36"/>
  <c r="H165" i="17"/>
  <c r="H170" i="36"/>
  <c r="C166" i="17"/>
  <c r="C171" i="36"/>
  <c r="F166" i="17"/>
  <c r="F171" i="36"/>
  <c r="G166" i="17"/>
  <c r="G171" i="36"/>
  <c r="H166" i="17"/>
  <c r="H171" i="36"/>
  <c r="C167" i="17"/>
  <c r="C172" i="36"/>
  <c r="F167" i="17"/>
  <c r="F172" i="36"/>
  <c r="G167" i="17"/>
  <c r="G172" i="36"/>
  <c r="H167" i="17"/>
  <c r="H172" i="36"/>
  <c r="C168" i="17"/>
  <c r="C173" i="36"/>
  <c r="F168" i="17"/>
  <c r="F173" i="36"/>
  <c r="G168" i="17"/>
  <c r="G173" i="36"/>
  <c r="H168" i="17"/>
  <c r="H173" i="36"/>
  <c r="O149" i="17"/>
  <c r="I154" i="36"/>
  <c r="O150" i="17"/>
  <c r="I155" i="36"/>
  <c r="O151" i="17"/>
  <c r="I156" i="36"/>
  <c r="O152" i="17"/>
  <c r="I157" i="36"/>
  <c r="O153" i="17"/>
  <c r="I158" i="36"/>
  <c r="O154" i="17"/>
  <c r="I159" i="36"/>
  <c r="O155" i="17"/>
  <c r="I160" i="36"/>
  <c r="O156" i="17"/>
  <c r="I161" i="36"/>
  <c r="O157" i="17"/>
  <c r="I162" i="36"/>
  <c r="O158" i="17"/>
  <c r="I163" i="36"/>
  <c r="O159" i="17"/>
  <c r="I164" i="36"/>
  <c r="O160" i="17"/>
  <c r="I165" i="36"/>
  <c r="O161" i="17"/>
  <c r="I166" i="36"/>
  <c r="O162" i="17"/>
  <c r="I167" i="36"/>
  <c r="O163" i="17"/>
  <c r="I168" i="36"/>
  <c r="O164" i="17"/>
  <c r="I169" i="36"/>
  <c r="O165" i="17"/>
  <c r="I170" i="36"/>
  <c r="O166" i="17"/>
  <c r="I171" i="36"/>
  <c r="O167" i="17"/>
  <c r="I172" i="36"/>
  <c r="O168" i="17"/>
  <c r="I173" i="36"/>
  <c r="O174" i="17"/>
  <c r="I177" i="36"/>
  <c r="H174" i="17"/>
  <c r="H177" i="36"/>
  <c r="G174" i="17"/>
  <c r="G177" i="36"/>
  <c r="F174" i="17"/>
  <c r="F177" i="36"/>
  <c r="C174" i="17"/>
  <c r="C177" i="36"/>
  <c r="D174" i="17"/>
  <c r="D177" i="36"/>
  <c r="E174" i="17"/>
  <c r="E177" i="36"/>
  <c r="E191" i="17"/>
  <c r="E194" i="36"/>
  <c r="E190" i="17"/>
  <c r="E193" i="36"/>
  <c r="E189" i="17"/>
  <c r="E192" i="36"/>
  <c r="E186" i="17"/>
  <c r="E189" i="36"/>
  <c r="E185" i="17"/>
  <c r="E188" i="36"/>
  <c r="E184" i="17"/>
  <c r="E187" i="36"/>
  <c r="E183" i="17"/>
  <c r="E186" i="36"/>
  <c r="E182" i="17"/>
  <c r="E185" i="36"/>
  <c r="E181" i="17"/>
  <c r="E184" i="36"/>
  <c r="E179" i="17"/>
  <c r="E182" i="36"/>
  <c r="E178" i="17"/>
  <c r="E181" i="36"/>
  <c r="E177" i="17"/>
  <c r="E180" i="36"/>
  <c r="E176" i="17"/>
  <c r="E179" i="36"/>
  <c r="E175" i="17"/>
  <c r="E178" i="36"/>
  <c r="D191" i="17"/>
  <c r="D194" i="36"/>
  <c r="D190" i="17"/>
  <c r="D193" i="36"/>
  <c r="D189" i="17"/>
  <c r="D192" i="36"/>
  <c r="D186" i="17"/>
  <c r="D189" i="36"/>
  <c r="D185" i="17"/>
  <c r="D188" i="36"/>
  <c r="D184" i="17"/>
  <c r="D187" i="36"/>
  <c r="D183" i="17"/>
  <c r="D186" i="36"/>
  <c r="D182" i="17"/>
  <c r="D185" i="36"/>
  <c r="D181" i="17"/>
  <c r="D184" i="36"/>
  <c r="D180" i="17"/>
  <c r="D183" i="36"/>
  <c r="D179" i="17"/>
  <c r="D182" i="36"/>
  <c r="D177" i="17"/>
  <c r="D180" i="36"/>
  <c r="D176" i="17"/>
  <c r="D179" i="36"/>
  <c r="D175" i="17"/>
  <c r="D178" i="36"/>
  <c r="D187" i="17"/>
  <c r="D190" i="36"/>
  <c r="D188" i="17"/>
  <c r="D191" i="36"/>
  <c r="D192" i="17"/>
  <c r="D195" i="36"/>
  <c r="D193" i="17"/>
  <c r="D196" i="36"/>
  <c r="D194" i="17"/>
  <c r="D197" i="36"/>
  <c r="E187" i="17"/>
  <c r="E190" i="36"/>
  <c r="E188" i="17"/>
  <c r="E191" i="36"/>
  <c r="E192" i="17"/>
  <c r="E195" i="36"/>
  <c r="E194" i="17"/>
  <c r="E197" i="36"/>
  <c r="C175" i="17"/>
  <c r="C178" i="36"/>
  <c r="F175" i="17"/>
  <c r="F178" i="36"/>
  <c r="G175" i="17"/>
  <c r="G178" i="36"/>
  <c r="H175" i="17"/>
  <c r="H178" i="36"/>
  <c r="C176" i="17"/>
  <c r="C179" i="36"/>
  <c r="F176" i="17"/>
  <c r="F179" i="36"/>
  <c r="G176" i="17"/>
  <c r="G179" i="36"/>
  <c r="H176" i="17"/>
  <c r="H179" i="36"/>
  <c r="C177" i="17"/>
  <c r="C180" i="36"/>
  <c r="F177" i="17"/>
  <c r="F180" i="36"/>
  <c r="G177" i="17"/>
  <c r="G180" i="36"/>
  <c r="H177" i="17"/>
  <c r="H180" i="36"/>
  <c r="C178" i="17"/>
  <c r="C181" i="36"/>
  <c r="F178" i="17"/>
  <c r="F181" i="36"/>
  <c r="G178" i="17"/>
  <c r="G181" i="36"/>
  <c r="H178" i="17"/>
  <c r="H181" i="36"/>
  <c r="C179" i="17"/>
  <c r="C182" i="36"/>
  <c r="F179" i="17"/>
  <c r="F182" i="36"/>
  <c r="G179" i="17"/>
  <c r="G182" i="36"/>
  <c r="H179" i="17"/>
  <c r="H182" i="36"/>
  <c r="C180" i="17"/>
  <c r="C183" i="36"/>
  <c r="F180" i="17"/>
  <c r="F183" i="36"/>
  <c r="G180" i="17"/>
  <c r="G183" i="36"/>
  <c r="H180" i="17"/>
  <c r="H183" i="36"/>
  <c r="C181" i="17"/>
  <c r="C184" i="36"/>
  <c r="F181" i="17"/>
  <c r="F184" i="36"/>
  <c r="H181" i="17"/>
  <c r="H184" i="36"/>
  <c r="C182" i="17"/>
  <c r="C185" i="36"/>
  <c r="H182" i="17"/>
  <c r="H185" i="36"/>
  <c r="C183" i="17"/>
  <c r="C186" i="36"/>
  <c r="F183" i="17"/>
  <c r="F186" i="36"/>
  <c r="H183" i="17"/>
  <c r="H186" i="36"/>
  <c r="C184" i="17"/>
  <c r="C187" i="36"/>
  <c r="F184" i="17"/>
  <c r="F187" i="36"/>
  <c r="H184" i="17"/>
  <c r="H187" i="36"/>
  <c r="C185" i="17"/>
  <c r="C188" i="36"/>
  <c r="F185" i="17"/>
  <c r="F188" i="36"/>
  <c r="H185" i="17"/>
  <c r="H188" i="36"/>
  <c r="C186" i="17"/>
  <c r="C189" i="36"/>
  <c r="F186" i="17"/>
  <c r="F189" i="36"/>
  <c r="G186" i="17"/>
  <c r="G189" i="36"/>
  <c r="H186" i="17"/>
  <c r="H189" i="36"/>
  <c r="C187" i="17"/>
  <c r="C190" i="36"/>
  <c r="F187" i="17"/>
  <c r="F190" i="36"/>
  <c r="G187" i="17"/>
  <c r="G190" i="36"/>
  <c r="H187" i="17"/>
  <c r="H190" i="36"/>
  <c r="C188" i="17"/>
  <c r="C191" i="36"/>
  <c r="F188" i="17"/>
  <c r="F191" i="36"/>
  <c r="G188" i="17"/>
  <c r="G191" i="36"/>
  <c r="H188" i="17"/>
  <c r="H191" i="36"/>
  <c r="C189" i="17"/>
  <c r="C192" i="36"/>
  <c r="F189" i="17"/>
  <c r="F192" i="36"/>
  <c r="G189" i="17"/>
  <c r="G192" i="36"/>
  <c r="H189" i="17"/>
  <c r="H192" i="36"/>
  <c r="C190" i="17"/>
  <c r="C193" i="36"/>
  <c r="F190" i="17"/>
  <c r="F193" i="36"/>
  <c r="G190" i="17"/>
  <c r="G193" i="36"/>
  <c r="H190" i="17"/>
  <c r="H193" i="36"/>
  <c r="C191" i="17"/>
  <c r="C194" i="36"/>
  <c r="F191" i="17"/>
  <c r="F194" i="36"/>
  <c r="G191" i="17"/>
  <c r="G194" i="36"/>
  <c r="H191" i="17"/>
  <c r="H194" i="36"/>
  <c r="C192" i="17"/>
  <c r="C195" i="36"/>
  <c r="F192" i="17"/>
  <c r="F195" i="36"/>
  <c r="G192" i="17"/>
  <c r="G195" i="36"/>
  <c r="H192" i="17"/>
  <c r="H195" i="36"/>
  <c r="C193" i="17"/>
  <c r="C196" i="36"/>
  <c r="F193" i="17"/>
  <c r="F196" i="36"/>
  <c r="G193" i="17"/>
  <c r="G196" i="36"/>
  <c r="H193" i="17"/>
  <c r="H196" i="36"/>
  <c r="C194" i="17"/>
  <c r="C197" i="36"/>
  <c r="F194" i="17"/>
  <c r="F197" i="36"/>
  <c r="G194" i="17"/>
  <c r="G197" i="36"/>
  <c r="H194" i="17"/>
  <c r="H197" i="36"/>
  <c r="O175" i="17"/>
  <c r="I178" i="36"/>
  <c r="O176" i="17"/>
  <c r="I179" i="36"/>
  <c r="O177" i="17"/>
  <c r="I180" i="36"/>
  <c r="O178" i="17"/>
  <c r="I181" i="36"/>
  <c r="O179" i="17"/>
  <c r="I182" i="36"/>
  <c r="O180" i="17"/>
  <c r="I183" i="36"/>
  <c r="O181" i="17"/>
  <c r="I184" i="36"/>
  <c r="O182" i="17"/>
  <c r="I185" i="36"/>
  <c r="O183" i="17"/>
  <c r="I186" i="36"/>
  <c r="O184" i="17"/>
  <c r="I187" i="36"/>
  <c r="O185" i="17"/>
  <c r="I188" i="36"/>
  <c r="O186" i="17"/>
  <c r="I189" i="36"/>
  <c r="O187" i="17"/>
  <c r="I190" i="36"/>
  <c r="O188" i="17"/>
  <c r="I191" i="36"/>
  <c r="O189" i="17"/>
  <c r="I192" i="36"/>
  <c r="O190" i="17"/>
  <c r="I193" i="36"/>
  <c r="O191" i="17"/>
  <c r="I194" i="36"/>
  <c r="O192" i="17"/>
  <c r="I195" i="36"/>
  <c r="O193" i="17"/>
  <c r="I196" i="36"/>
  <c r="O194" i="17"/>
  <c r="I197" i="36"/>
  <c r="O200" i="17"/>
  <c r="I209" i="36"/>
  <c r="H200" i="17"/>
  <c r="H209" i="36"/>
  <c r="G200" i="17"/>
  <c r="G209" i="36"/>
  <c r="F200" i="17"/>
  <c r="F209" i="36"/>
  <c r="C200" i="17"/>
  <c r="C209" i="36"/>
  <c r="D200" i="17"/>
  <c r="D209" i="36"/>
  <c r="E200" i="17"/>
  <c r="E209" i="36"/>
  <c r="E220" i="17"/>
  <c r="E229" i="36"/>
  <c r="E219" i="17"/>
  <c r="E228" i="36"/>
  <c r="E218" i="17"/>
  <c r="E227" i="36"/>
  <c r="E217" i="17"/>
  <c r="E226" i="36"/>
  <c r="E216" i="17"/>
  <c r="E225" i="36"/>
  <c r="E215" i="17"/>
  <c r="E224" i="36"/>
  <c r="E213" i="17"/>
  <c r="E222" i="36"/>
  <c r="E212" i="17"/>
  <c r="E221" i="36"/>
  <c r="E211" i="17"/>
  <c r="E220" i="36"/>
  <c r="E210" i="17"/>
  <c r="E219" i="36"/>
  <c r="E209" i="17"/>
  <c r="E218" i="36"/>
  <c r="E208" i="17"/>
  <c r="E217" i="36"/>
  <c r="E207" i="17"/>
  <c r="E216" i="36"/>
  <c r="E206" i="17"/>
  <c r="E215" i="36"/>
  <c r="E205" i="17"/>
  <c r="E214" i="36"/>
  <c r="E204" i="17"/>
  <c r="E213" i="36"/>
  <c r="E203" i="17"/>
  <c r="E212" i="36"/>
  <c r="E202" i="17"/>
  <c r="E211" i="36"/>
  <c r="E201" i="17"/>
  <c r="E210" i="36"/>
  <c r="D220" i="17"/>
  <c r="D229" i="36"/>
  <c r="D219" i="17"/>
  <c r="D228" i="36"/>
  <c r="D218" i="17"/>
  <c r="D227" i="36"/>
  <c r="D217" i="17"/>
  <c r="D226" i="36"/>
  <c r="D215" i="17"/>
  <c r="D224" i="36"/>
  <c r="D213" i="17"/>
  <c r="D222" i="36"/>
  <c r="D212" i="17"/>
  <c r="D221" i="36"/>
  <c r="D211" i="17"/>
  <c r="D220" i="36"/>
  <c r="D210" i="17"/>
  <c r="D219" i="36"/>
  <c r="D209" i="17"/>
  <c r="D218" i="36"/>
  <c r="D208" i="17"/>
  <c r="D217" i="36"/>
  <c r="D207" i="17"/>
  <c r="D216" i="36"/>
  <c r="D206" i="17"/>
  <c r="D215" i="36"/>
  <c r="D205" i="17"/>
  <c r="D214" i="36"/>
  <c r="D204" i="17"/>
  <c r="D213" i="36"/>
  <c r="D203" i="17"/>
  <c r="D212" i="36"/>
  <c r="D202" i="17"/>
  <c r="D211" i="36"/>
  <c r="D201" i="17"/>
  <c r="D210" i="36"/>
  <c r="D214" i="17"/>
  <c r="D223" i="36"/>
  <c r="E214" i="17"/>
  <c r="E223" i="36"/>
  <c r="C211" i="17"/>
  <c r="C220" i="36"/>
  <c r="C201" i="17"/>
  <c r="C210" i="36"/>
  <c r="C202" i="17"/>
  <c r="C211" i="36"/>
  <c r="C203" i="17"/>
  <c r="C212" i="36"/>
  <c r="C204" i="17"/>
  <c r="C213" i="36"/>
  <c r="C205" i="17"/>
  <c r="C214" i="36"/>
  <c r="C206" i="17"/>
  <c r="C215" i="36"/>
  <c r="C207" i="17"/>
  <c r="C216" i="36"/>
  <c r="C208" i="17"/>
  <c r="C217" i="36"/>
  <c r="C209" i="17"/>
  <c r="C218" i="36"/>
  <c r="C210" i="17"/>
  <c r="C219" i="36"/>
  <c r="C212" i="17"/>
  <c r="C221" i="36"/>
  <c r="C213" i="17"/>
  <c r="C222" i="36"/>
  <c r="C214" i="17"/>
  <c r="C223" i="36"/>
  <c r="C215" i="17"/>
  <c r="C224" i="36"/>
  <c r="C216" i="17"/>
  <c r="C225" i="36"/>
  <c r="C217" i="17"/>
  <c r="C226" i="36"/>
  <c r="C219" i="17"/>
  <c r="C228" i="36"/>
  <c r="F206" i="17"/>
  <c r="F215" i="36"/>
  <c r="F205" i="17"/>
  <c r="F214" i="36"/>
  <c r="F204" i="17"/>
  <c r="F213" i="36"/>
  <c r="F203" i="17"/>
  <c r="F212" i="36"/>
  <c r="F202" i="17"/>
  <c r="F211" i="36"/>
  <c r="F201" i="17"/>
  <c r="F210" i="36"/>
  <c r="G201" i="17"/>
  <c r="G210" i="36"/>
  <c r="H201" i="17"/>
  <c r="H210" i="36"/>
  <c r="G202" i="17"/>
  <c r="G211" i="36"/>
  <c r="H202" i="17"/>
  <c r="H211" i="36"/>
  <c r="G203" i="17"/>
  <c r="G212" i="36"/>
  <c r="H203" i="17"/>
  <c r="H212" i="36"/>
  <c r="G204" i="17"/>
  <c r="G213" i="36"/>
  <c r="H204" i="17"/>
  <c r="H213" i="36"/>
  <c r="G205" i="17"/>
  <c r="G214" i="36"/>
  <c r="H205" i="17"/>
  <c r="H214" i="36"/>
  <c r="G206" i="17"/>
  <c r="G215" i="36"/>
  <c r="H206" i="17"/>
  <c r="H215" i="36"/>
  <c r="F207" i="17"/>
  <c r="F216" i="36"/>
  <c r="H207" i="17"/>
  <c r="H216" i="36"/>
  <c r="H208" i="17"/>
  <c r="H217" i="36"/>
  <c r="F209" i="17"/>
  <c r="F218" i="36"/>
  <c r="H209" i="17"/>
  <c r="H218" i="36"/>
  <c r="F210" i="17"/>
  <c r="F219" i="36"/>
  <c r="H210" i="17"/>
  <c r="H219" i="36"/>
  <c r="F211" i="17"/>
  <c r="F220" i="36"/>
  <c r="H211" i="17"/>
  <c r="H220" i="36"/>
  <c r="F212" i="17"/>
  <c r="F221" i="36"/>
  <c r="G212" i="17"/>
  <c r="G221" i="36"/>
  <c r="H212" i="17"/>
  <c r="H221" i="36"/>
  <c r="F213" i="17"/>
  <c r="F222" i="36"/>
  <c r="G213" i="17"/>
  <c r="G222" i="36"/>
  <c r="H213" i="17"/>
  <c r="H222" i="36"/>
  <c r="F214" i="17"/>
  <c r="F223" i="36"/>
  <c r="G214" i="17"/>
  <c r="G223" i="36"/>
  <c r="H214" i="17"/>
  <c r="H223" i="36"/>
  <c r="F215" i="17"/>
  <c r="F224" i="36"/>
  <c r="G215" i="17"/>
  <c r="G224" i="36"/>
  <c r="H215" i="17"/>
  <c r="H224" i="36"/>
  <c r="F216" i="17"/>
  <c r="F225" i="36"/>
  <c r="G216" i="17"/>
  <c r="G225" i="36"/>
  <c r="H216" i="17"/>
  <c r="H225" i="36"/>
  <c r="F217" i="17"/>
  <c r="F226" i="36"/>
  <c r="G217" i="17"/>
  <c r="G226" i="36"/>
  <c r="H217" i="17"/>
  <c r="H226" i="36"/>
  <c r="F218" i="17"/>
  <c r="F227" i="36"/>
  <c r="G218" i="17"/>
  <c r="G227" i="36"/>
  <c r="H218" i="17"/>
  <c r="H227" i="36"/>
  <c r="F219" i="17"/>
  <c r="F228" i="36"/>
  <c r="G219" i="17"/>
  <c r="G228" i="36"/>
  <c r="H219" i="17"/>
  <c r="H228" i="36"/>
  <c r="F220" i="17"/>
  <c r="F229" i="36"/>
  <c r="G220" i="17"/>
  <c r="G229" i="36"/>
  <c r="H220" i="17"/>
  <c r="H229" i="36"/>
  <c r="O201" i="17"/>
  <c r="I210" i="36"/>
  <c r="O202" i="17"/>
  <c r="I211" i="36"/>
  <c r="O203" i="17"/>
  <c r="I212" i="36"/>
  <c r="O204" i="17"/>
  <c r="I213" i="36"/>
  <c r="O205" i="17"/>
  <c r="I214" i="36"/>
  <c r="O206" i="17"/>
  <c r="I215" i="36"/>
  <c r="O207" i="17"/>
  <c r="I216" i="36"/>
  <c r="O208" i="17"/>
  <c r="I217" i="36"/>
  <c r="O209" i="17"/>
  <c r="I218" i="36"/>
  <c r="O210" i="17"/>
  <c r="I219" i="36"/>
  <c r="O211" i="17"/>
  <c r="I220" i="36"/>
  <c r="O212" i="17"/>
  <c r="I221" i="36"/>
  <c r="O213" i="17"/>
  <c r="I222" i="36"/>
  <c r="O214" i="17"/>
  <c r="I223" i="36"/>
  <c r="O215" i="17"/>
  <c r="I224" i="36"/>
  <c r="O216" i="17"/>
  <c r="I225" i="36"/>
  <c r="O217" i="17"/>
  <c r="I226" i="36"/>
  <c r="O218" i="17"/>
  <c r="I227" i="36"/>
  <c r="O219" i="17"/>
  <c r="I228" i="36"/>
  <c r="O220" i="17"/>
  <c r="I229" i="36"/>
  <c r="O224" i="17"/>
  <c r="I233" i="36"/>
  <c r="H224" i="17"/>
  <c r="H233" i="36"/>
  <c r="G224" i="17"/>
  <c r="G233" i="36"/>
  <c r="F224" i="17"/>
  <c r="F233" i="36"/>
  <c r="C224" i="17"/>
  <c r="C233" i="36"/>
  <c r="E224" i="17"/>
  <c r="E233" i="36"/>
  <c r="D224" i="17"/>
  <c r="D233" i="36"/>
  <c r="E244" i="17"/>
  <c r="E253" i="36"/>
  <c r="E243" i="17"/>
  <c r="E252" i="36"/>
  <c r="E242" i="17"/>
  <c r="E251" i="36"/>
  <c r="E241" i="17"/>
  <c r="E250" i="36"/>
  <c r="E240" i="17"/>
  <c r="E249" i="36"/>
  <c r="E239" i="17"/>
  <c r="E248" i="36"/>
  <c r="E236" i="17"/>
  <c r="E245" i="36"/>
  <c r="E227" i="17"/>
  <c r="E236" i="36"/>
  <c r="D244" i="17"/>
  <c r="D253" i="36"/>
  <c r="D243" i="17"/>
  <c r="D252" i="36"/>
  <c r="D242" i="17"/>
  <c r="D251" i="36"/>
  <c r="D241" i="17"/>
  <c r="D250" i="36"/>
  <c r="D240" i="17"/>
  <c r="D249" i="36"/>
  <c r="D239" i="17"/>
  <c r="D248" i="36"/>
  <c r="D236" i="17"/>
  <c r="D245" i="36"/>
  <c r="D225" i="17"/>
  <c r="D234" i="36"/>
  <c r="D230" i="17"/>
  <c r="D239" i="36"/>
  <c r="D226" i="17"/>
  <c r="D235" i="36"/>
  <c r="D227" i="17"/>
  <c r="D236" i="36"/>
  <c r="D228" i="17"/>
  <c r="D237" i="36"/>
  <c r="D229" i="17"/>
  <c r="D238" i="36"/>
  <c r="D231" i="17"/>
  <c r="D240" i="36"/>
  <c r="D232" i="17"/>
  <c r="D241" i="36"/>
  <c r="D233" i="17"/>
  <c r="D242" i="36"/>
  <c r="D234" i="17"/>
  <c r="D243" i="36"/>
  <c r="D235" i="17"/>
  <c r="D244" i="36"/>
  <c r="D237" i="17"/>
  <c r="D246" i="36"/>
  <c r="D238" i="17"/>
  <c r="D247" i="36"/>
  <c r="E230" i="17"/>
  <c r="E239" i="36"/>
  <c r="E231" i="17"/>
  <c r="E240" i="36"/>
  <c r="E232" i="17"/>
  <c r="E241" i="36"/>
  <c r="E233" i="17"/>
  <c r="E242" i="36"/>
  <c r="E234" i="17"/>
  <c r="E243" i="36"/>
  <c r="E235" i="17"/>
  <c r="E244" i="36"/>
  <c r="E237" i="17"/>
  <c r="E246" i="36"/>
  <c r="E238" i="17"/>
  <c r="E247" i="36"/>
  <c r="E226" i="17"/>
  <c r="E235" i="36"/>
  <c r="E228" i="17"/>
  <c r="E237" i="36"/>
  <c r="E229" i="17"/>
  <c r="E238" i="36"/>
  <c r="E225" i="17"/>
  <c r="E234" i="36"/>
  <c r="C225" i="17"/>
  <c r="C234" i="36"/>
  <c r="F225" i="17"/>
  <c r="F234" i="36"/>
  <c r="G225" i="17"/>
  <c r="G234" i="36"/>
  <c r="H225" i="17"/>
  <c r="H234" i="36"/>
  <c r="C226" i="17"/>
  <c r="C235" i="36"/>
  <c r="F226" i="17"/>
  <c r="F235" i="36"/>
  <c r="G226" i="17"/>
  <c r="G235" i="36"/>
  <c r="H226" i="17"/>
  <c r="H235" i="36"/>
  <c r="C227" i="17"/>
  <c r="C236" i="36"/>
  <c r="F227" i="17"/>
  <c r="F236" i="36"/>
  <c r="G227" i="17"/>
  <c r="G236" i="36"/>
  <c r="H227" i="17"/>
  <c r="H236" i="36"/>
  <c r="C228" i="17"/>
  <c r="C237" i="36"/>
  <c r="F228" i="17"/>
  <c r="F237" i="36"/>
  <c r="G228" i="17"/>
  <c r="G237" i="36"/>
  <c r="H228" i="17"/>
  <c r="H237" i="36"/>
  <c r="C229" i="17"/>
  <c r="C238" i="36"/>
  <c r="F229" i="17"/>
  <c r="F238" i="36"/>
  <c r="G229" i="17"/>
  <c r="G238" i="36"/>
  <c r="H229" i="17"/>
  <c r="H238" i="36"/>
  <c r="C230" i="17"/>
  <c r="C239" i="36"/>
  <c r="F230" i="17"/>
  <c r="F239" i="36"/>
  <c r="G230" i="17"/>
  <c r="G239" i="36"/>
  <c r="H230" i="17"/>
  <c r="H239" i="36"/>
  <c r="C231" i="17"/>
  <c r="C240" i="36"/>
  <c r="F231" i="17"/>
  <c r="F240" i="36"/>
  <c r="H231" i="17"/>
  <c r="H240" i="36"/>
  <c r="C232" i="17"/>
  <c r="C241" i="36"/>
  <c r="H232" i="17"/>
  <c r="H241" i="36"/>
  <c r="C233" i="17"/>
  <c r="C242" i="36"/>
  <c r="F233" i="17"/>
  <c r="F242" i="36"/>
  <c r="H233" i="17"/>
  <c r="H242" i="36"/>
  <c r="C234" i="17"/>
  <c r="C243" i="36"/>
  <c r="F234" i="17"/>
  <c r="F243" i="36"/>
  <c r="H234" i="17"/>
  <c r="H243" i="36"/>
  <c r="C235" i="17"/>
  <c r="C244" i="36"/>
  <c r="F235" i="17"/>
  <c r="F244" i="36"/>
  <c r="H235" i="17"/>
  <c r="H244" i="36"/>
  <c r="C236" i="17"/>
  <c r="C245" i="36"/>
  <c r="F236" i="17"/>
  <c r="F245" i="36"/>
  <c r="G236" i="17"/>
  <c r="G245" i="36"/>
  <c r="H236" i="17"/>
  <c r="H245" i="36"/>
  <c r="C237" i="17"/>
  <c r="C246" i="36"/>
  <c r="F237" i="17"/>
  <c r="F246" i="36"/>
  <c r="G237" i="17"/>
  <c r="G246" i="36"/>
  <c r="H237" i="17"/>
  <c r="H246" i="36"/>
  <c r="C238" i="17"/>
  <c r="C247" i="36"/>
  <c r="F238" i="17"/>
  <c r="F247" i="36"/>
  <c r="G238" i="17"/>
  <c r="G247" i="36"/>
  <c r="H238" i="17"/>
  <c r="H247" i="36"/>
  <c r="C239" i="17"/>
  <c r="C248" i="36"/>
  <c r="F239" i="17"/>
  <c r="F248" i="36"/>
  <c r="G239" i="17"/>
  <c r="G248" i="36"/>
  <c r="H239" i="17"/>
  <c r="H248" i="36"/>
  <c r="C240" i="17"/>
  <c r="C249" i="36"/>
  <c r="F240" i="17"/>
  <c r="F249" i="36"/>
  <c r="G240" i="17"/>
  <c r="G249" i="36"/>
  <c r="H240" i="17"/>
  <c r="H249" i="36"/>
  <c r="C241" i="17"/>
  <c r="C250" i="36"/>
  <c r="F241" i="17"/>
  <c r="F250" i="36"/>
  <c r="G241" i="17"/>
  <c r="G250" i="36"/>
  <c r="H241" i="17"/>
  <c r="H250" i="36"/>
  <c r="C242" i="17"/>
  <c r="C251" i="36"/>
  <c r="F242" i="17"/>
  <c r="F251" i="36"/>
  <c r="G242" i="17"/>
  <c r="G251" i="36"/>
  <c r="H242" i="17"/>
  <c r="H251" i="36"/>
  <c r="C243" i="17"/>
  <c r="C252" i="36"/>
  <c r="F243" i="17"/>
  <c r="F252" i="36"/>
  <c r="G243" i="17"/>
  <c r="G252" i="36"/>
  <c r="H243" i="17"/>
  <c r="H252" i="36"/>
  <c r="C244" i="17"/>
  <c r="C253" i="36"/>
  <c r="F244" i="17"/>
  <c r="F253" i="36"/>
  <c r="G244" i="17"/>
  <c r="G253" i="36"/>
  <c r="H244" i="17"/>
  <c r="H253" i="36"/>
  <c r="O225" i="17"/>
  <c r="I234" i="36"/>
  <c r="O226" i="17"/>
  <c r="I235" i="36"/>
  <c r="O227" i="17"/>
  <c r="I236" i="36"/>
  <c r="O228" i="17"/>
  <c r="I237" i="36"/>
  <c r="O229" i="17"/>
  <c r="I238" i="36"/>
  <c r="O230" i="17"/>
  <c r="I239" i="36"/>
  <c r="O231" i="17"/>
  <c r="I240" i="36"/>
  <c r="O232" i="17"/>
  <c r="I241" i="36"/>
  <c r="O233" i="17"/>
  <c r="I242" i="36"/>
  <c r="O234" i="17"/>
  <c r="I243" i="36"/>
  <c r="O235" i="17"/>
  <c r="I244" i="36"/>
  <c r="O236" i="17"/>
  <c r="I245" i="36"/>
  <c r="O237" i="17"/>
  <c r="I246" i="36"/>
  <c r="O238" i="17"/>
  <c r="I247" i="36"/>
  <c r="O239" i="17"/>
  <c r="I248" i="36"/>
  <c r="O240" i="17"/>
  <c r="I249" i="36"/>
  <c r="O241" i="17"/>
  <c r="I250" i="36"/>
  <c r="O242" i="17"/>
  <c r="I251" i="36"/>
  <c r="O243" i="17"/>
  <c r="I252" i="36"/>
  <c r="O244" i="17"/>
  <c r="I253" i="36"/>
  <c r="O250" i="17"/>
  <c r="I259" i="36"/>
  <c r="H250" i="17"/>
  <c r="H259" i="36"/>
  <c r="G250" i="17"/>
  <c r="G259" i="36"/>
  <c r="F250" i="17"/>
  <c r="F259" i="36"/>
  <c r="C250" i="17"/>
  <c r="C259" i="36"/>
  <c r="E250" i="17"/>
  <c r="E259" i="36"/>
  <c r="D250" i="17"/>
  <c r="D259" i="36"/>
  <c r="D251" i="17"/>
  <c r="D260" i="36"/>
  <c r="D252" i="17"/>
  <c r="D261" i="36"/>
  <c r="D253" i="17"/>
  <c r="D262" i="36"/>
  <c r="D254" i="17"/>
  <c r="D263" i="36"/>
  <c r="D255" i="17"/>
  <c r="D264" i="36"/>
  <c r="D256" i="17"/>
  <c r="D265" i="36"/>
  <c r="D257" i="17"/>
  <c r="D266" i="36"/>
  <c r="D258" i="17"/>
  <c r="D267" i="36"/>
  <c r="D259" i="17"/>
  <c r="D268" i="36"/>
  <c r="D260" i="17"/>
  <c r="D269" i="36"/>
  <c r="D261" i="17"/>
  <c r="D270" i="36"/>
  <c r="D263" i="17"/>
  <c r="D272" i="36"/>
  <c r="D264" i="17"/>
  <c r="D273" i="36"/>
  <c r="E256" i="17"/>
  <c r="E265" i="36"/>
  <c r="E257" i="17"/>
  <c r="E266" i="36"/>
  <c r="E258" i="17"/>
  <c r="E267" i="36"/>
  <c r="E259" i="17"/>
  <c r="E268" i="36"/>
  <c r="E260" i="17"/>
  <c r="E269" i="36"/>
  <c r="E261" i="17"/>
  <c r="E270" i="36"/>
  <c r="E263" i="17"/>
  <c r="E272" i="36"/>
  <c r="E252" i="17"/>
  <c r="E261" i="36"/>
  <c r="E253" i="17"/>
  <c r="E262" i="36"/>
  <c r="E254" i="17"/>
  <c r="E263" i="36"/>
  <c r="E255" i="17"/>
  <c r="E264" i="36"/>
  <c r="E264" i="17"/>
  <c r="E273" i="36"/>
  <c r="E251" i="17"/>
  <c r="E260" i="36"/>
  <c r="C251" i="17"/>
  <c r="C260" i="36"/>
  <c r="F251" i="17"/>
  <c r="F260" i="36"/>
  <c r="G251" i="17"/>
  <c r="G260" i="36"/>
  <c r="H251" i="17"/>
  <c r="H260" i="36"/>
  <c r="C252" i="17"/>
  <c r="C261" i="36"/>
  <c r="F252" i="17"/>
  <c r="F261" i="36"/>
  <c r="G252" i="17"/>
  <c r="G261" i="36"/>
  <c r="H252" i="17"/>
  <c r="H261" i="36"/>
  <c r="C253" i="17"/>
  <c r="C262" i="36"/>
  <c r="F253" i="17"/>
  <c r="F262" i="36"/>
  <c r="G253" i="17"/>
  <c r="G262" i="36"/>
  <c r="H253" i="17"/>
  <c r="H262" i="36"/>
  <c r="C254" i="17"/>
  <c r="C263" i="36"/>
  <c r="F254" i="17"/>
  <c r="F263" i="36"/>
  <c r="G254" i="17"/>
  <c r="G263" i="36"/>
  <c r="H254" i="17"/>
  <c r="H263" i="36"/>
  <c r="C255" i="17"/>
  <c r="C264" i="36"/>
  <c r="F255" i="17"/>
  <c r="F264" i="36"/>
  <c r="G255" i="17"/>
  <c r="G264" i="36"/>
  <c r="H255" i="17"/>
  <c r="H264" i="36"/>
  <c r="C256" i="17"/>
  <c r="C265" i="36"/>
  <c r="F256" i="17"/>
  <c r="F265" i="36"/>
  <c r="G256" i="17"/>
  <c r="G265" i="36"/>
  <c r="H256" i="17"/>
  <c r="H265" i="36"/>
  <c r="C257" i="17"/>
  <c r="C266" i="36"/>
  <c r="F257" i="17"/>
  <c r="F266" i="36"/>
  <c r="H257" i="17"/>
  <c r="H266" i="36"/>
  <c r="C258" i="17"/>
  <c r="C267" i="36"/>
  <c r="H258" i="17"/>
  <c r="H267" i="36"/>
  <c r="C259" i="17"/>
  <c r="C268" i="36"/>
  <c r="F259" i="17"/>
  <c r="F268" i="36"/>
  <c r="H259" i="17"/>
  <c r="H268" i="36"/>
  <c r="C260" i="17"/>
  <c r="C269" i="36"/>
  <c r="F260" i="17"/>
  <c r="F269" i="36"/>
  <c r="H260" i="17"/>
  <c r="H269" i="36"/>
  <c r="C261" i="17"/>
  <c r="C270" i="36"/>
  <c r="F261" i="17"/>
  <c r="F270" i="36"/>
  <c r="H261" i="17"/>
  <c r="H270" i="36"/>
  <c r="C262" i="17"/>
  <c r="C271" i="36"/>
  <c r="F262" i="17"/>
  <c r="F271" i="36"/>
  <c r="G262" i="17"/>
  <c r="G271" i="36"/>
  <c r="H262" i="17"/>
  <c r="H271" i="36"/>
  <c r="C263" i="17"/>
  <c r="C272" i="36"/>
  <c r="F263" i="17"/>
  <c r="F272" i="36"/>
  <c r="G263" i="17"/>
  <c r="G272" i="36"/>
  <c r="H263" i="17"/>
  <c r="H272" i="36"/>
  <c r="C264" i="17"/>
  <c r="C273" i="36"/>
  <c r="F264" i="17"/>
  <c r="F273" i="36"/>
  <c r="G264" i="17"/>
  <c r="G273" i="36"/>
  <c r="H264" i="17"/>
  <c r="H273" i="36"/>
  <c r="C265" i="17"/>
  <c r="C274" i="36"/>
  <c r="F265" i="17"/>
  <c r="F274" i="36"/>
  <c r="G265" i="17"/>
  <c r="G274" i="36"/>
  <c r="H265" i="17"/>
  <c r="H274" i="36"/>
  <c r="C266" i="17"/>
  <c r="C275" i="36"/>
  <c r="F266" i="17"/>
  <c r="F275" i="36"/>
  <c r="G266" i="17"/>
  <c r="G275" i="36"/>
  <c r="H266" i="17"/>
  <c r="H275" i="36"/>
  <c r="C267" i="17"/>
  <c r="C276" i="36"/>
  <c r="F267" i="17"/>
  <c r="F276" i="36"/>
  <c r="G267" i="17"/>
  <c r="G276" i="36"/>
  <c r="H267" i="17"/>
  <c r="H276" i="36"/>
  <c r="C268" i="17"/>
  <c r="C277" i="36"/>
  <c r="F268" i="17"/>
  <c r="F277" i="36"/>
  <c r="G268" i="17"/>
  <c r="G277" i="36"/>
  <c r="H268" i="17"/>
  <c r="H277" i="36"/>
  <c r="C269" i="17"/>
  <c r="C278" i="36"/>
  <c r="F269" i="17"/>
  <c r="F278" i="36"/>
  <c r="G269" i="17"/>
  <c r="G278" i="36"/>
  <c r="H269" i="17"/>
  <c r="H278" i="36"/>
  <c r="C270" i="17"/>
  <c r="C279" i="36"/>
  <c r="F270" i="17"/>
  <c r="F279" i="36"/>
  <c r="G270" i="17"/>
  <c r="G279" i="36"/>
  <c r="H270" i="17"/>
  <c r="H279" i="36"/>
  <c r="O251" i="17"/>
  <c r="I260" i="36"/>
  <c r="O252" i="17"/>
  <c r="I261" i="36"/>
  <c r="O253" i="17"/>
  <c r="I262" i="36"/>
  <c r="O254" i="17"/>
  <c r="I263" i="36"/>
  <c r="O255" i="17"/>
  <c r="I264" i="36"/>
  <c r="O256" i="17"/>
  <c r="I265" i="36"/>
  <c r="O257" i="17"/>
  <c r="I266" i="36"/>
  <c r="O258" i="17"/>
  <c r="I267" i="36"/>
  <c r="O259" i="17"/>
  <c r="I268" i="36"/>
  <c r="O260" i="17"/>
  <c r="I269" i="36"/>
  <c r="O261" i="17"/>
  <c r="I270" i="36"/>
  <c r="O262" i="17"/>
  <c r="I271" i="36"/>
  <c r="O263" i="17"/>
  <c r="I272" i="36"/>
  <c r="O264" i="17"/>
  <c r="I273" i="36"/>
  <c r="O265" i="17"/>
  <c r="I274" i="36"/>
  <c r="O266" i="17"/>
  <c r="I275" i="36"/>
  <c r="O267" i="17"/>
  <c r="I276" i="36"/>
  <c r="O268" i="17"/>
  <c r="I277" i="36"/>
  <c r="O269" i="17"/>
  <c r="I278" i="36"/>
  <c r="O270" i="17"/>
  <c r="I279" i="36"/>
  <c r="O274" i="17"/>
  <c r="I283" i="36"/>
  <c r="H274" i="17"/>
  <c r="H283" i="36"/>
  <c r="F274" i="17"/>
  <c r="F283" i="36"/>
  <c r="C274" i="17"/>
  <c r="C283" i="36"/>
  <c r="G274" i="17"/>
  <c r="G283" i="36"/>
  <c r="D274" i="17"/>
  <c r="D283" i="36"/>
  <c r="E274" i="17"/>
  <c r="E283" i="36"/>
  <c r="E285" i="17"/>
  <c r="E294" i="36"/>
  <c r="E284" i="17"/>
  <c r="E293" i="36"/>
  <c r="E283" i="17"/>
  <c r="E292" i="36"/>
  <c r="E282" i="17"/>
  <c r="E291" i="36"/>
  <c r="E281" i="17"/>
  <c r="E290" i="36"/>
  <c r="E280" i="17"/>
  <c r="E289" i="36"/>
  <c r="E279" i="17"/>
  <c r="E288" i="36"/>
  <c r="E278" i="17"/>
  <c r="E287" i="36"/>
  <c r="E277" i="17"/>
  <c r="E286" i="36"/>
  <c r="E276" i="17"/>
  <c r="E285" i="36"/>
  <c r="E275" i="17"/>
  <c r="E284" i="36"/>
  <c r="D287" i="17"/>
  <c r="D296" i="36"/>
  <c r="D285" i="17"/>
  <c r="D294" i="36"/>
  <c r="D284" i="17"/>
  <c r="D293" i="36"/>
  <c r="D283" i="17"/>
  <c r="D292" i="36"/>
  <c r="D282" i="17"/>
  <c r="D291" i="36"/>
  <c r="D281" i="17"/>
  <c r="D290" i="36"/>
  <c r="D279" i="17"/>
  <c r="D288" i="36"/>
  <c r="D278" i="17"/>
  <c r="D287" i="36"/>
  <c r="D277" i="17"/>
  <c r="D286" i="36"/>
  <c r="D276" i="17"/>
  <c r="D285" i="36"/>
  <c r="D275" i="17"/>
  <c r="D284" i="36"/>
  <c r="D280" i="17"/>
  <c r="D289" i="36"/>
  <c r="D288" i="17"/>
  <c r="D297" i="36"/>
  <c r="E287" i="17"/>
  <c r="E296" i="36"/>
  <c r="G280" i="17"/>
  <c r="G289" i="36"/>
  <c r="G294" i="17"/>
  <c r="G303" i="36"/>
  <c r="G293" i="17"/>
  <c r="G302" i="36"/>
  <c r="G292" i="17"/>
  <c r="G301" i="36"/>
  <c r="G291" i="17"/>
  <c r="G300" i="36"/>
  <c r="G290" i="17"/>
  <c r="G299" i="36"/>
  <c r="G289" i="17"/>
  <c r="G298" i="36"/>
  <c r="G288" i="17"/>
  <c r="G297" i="36"/>
  <c r="G287" i="17"/>
  <c r="G296" i="36"/>
  <c r="G286" i="17"/>
  <c r="G295" i="36"/>
  <c r="G279" i="17"/>
  <c r="G288" i="36"/>
  <c r="G278" i="17"/>
  <c r="G287" i="36"/>
  <c r="G277" i="17"/>
  <c r="G286" i="36"/>
  <c r="G276" i="17"/>
  <c r="G285" i="36"/>
  <c r="G275" i="17"/>
  <c r="G284" i="36"/>
  <c r="E288" i="17"/>
  <c r="E297" i="36"/>
  <c r="C275" i="17"/>
  <c r="C284" i="36"/>
  <c r="F275" i="17"/>
  <c r="F284" i="36"/>
  <c r="H275" i="17"/>
  <c r="H284" i="36"/>
  <c r="C276" i="17"/>
  <c r="C285" i="36"/>
  <c r="F276" i="17"/>
  <c r="F285" i="36"/>
  <c r="H276" i="17"/>
  <c r="H285" i="36"/>
  <c r="C277" i="17"/>
  <c r="C286" i="36"/>
  <c r="F277" i="17"/>
  <c r="F286" i="36"/>
  <c r="H277" i="17"/>
  <c r="H286" i="36"/>
  <c r="C278" i="17"/>
  <c r="C287" i="36"/>
  <c r="F278" i="17"/>
  <c r="F287" i="36"/>
  <c r="H278" i="17"/>
  <c r="H287" i="36"/>
  <c r="C279" i="17"/>
  <c r="C288" i="36"/>
  <c r="F279" i="17"/>
  <c r="F288" i="36"/>
  <c r="H279" i="17"/>
  <c r="H288" i="36"/>
  <c r="C280" i="17"/>
  <c r="C289" i="36"/>
  <c r="F280" i="17"/>
  <c r="F289" i="36"/>
  <c r="H280" i="17"/>
  <c r="H289" i="36"/>
  <c r="C281" i="17"/>
  <c r="C290" i="36"/>
  <c r="F281" i="17"/>
  <c r="F290" i="36"/>
  <c r="H281" i="17"/>
  <c r="H290" i="36"/>
  <c r="C282" i="17"/>
  <c r="C291" i="36"/>
  <c r="H282" i="17"/>
  <c r="H291" i="36"/>
  <c r="C283" i="17"/>
  <c r="C292" i="36"/>
  <c r="F283" i="17"/>
  <c r="F292" i="36"/>
  <c r="H283" i="17"/>
  <c r="H292" i="36"/>
  <c r="C284" i="17"/>
  <c r="C293" i="36"/>
  <c r="F284" i="17"/>
  <c r="F293" i="36"/>
  <c r="H284" i="17"/>
  <c r="H293" i="36"/>
  <c r="C285" i="17"/>
  <c r="C294" i="36"/>
  <c r="F285" i="17"/>
  <c r="F294" i="36"/>
  <c r="H285" i="17"/>
  <c r="H294" i="36"/>
  <c r="C286" i="17"/>
  <c r="C295" i="36"/>
  <c r="F286" i="17"/>
  <c r="F295" i="36"/>
  <c r="H286" i="17"/>
  <c r="H295" i="36"/>
  <c r="C287" i="17"/>
  <c r="C296" i="36"/>
  <c r="F287" i="17"/>
  <c r="F296" i="36"/>
  <c r="H287" i="17"/>
  <c r="H296" i="36"/>
  <c r="C288" i="17"/>
  <c r="C297" i="36"/>
  <c r="F288" i="17"/>
  <c r="F297" i="36"/>
  <c r="H288" i="17"/>
  <c r="H297" i="36"/>
  <c r="C289" i="17"/>
  <c r="C298" i="36"/>
  <c r="F289" i="17"/>
  <c r="F298" i="36"/>
  <c r="H289" i="17"/>
  <c r="H298" i="36"/>
  <c r="C290" i="17"/>
  <c r="C299" i="36"/>
  <c r="F290" i="17"/>
  <c r="F299" i="36"/>
  <c r="H290" i="17"/>
  <c r="H299" i="36"/>
  <c r="C291" i="17"/>
  <c r="C300" i="36"/>
  <c r="F291" i="17"/>
  <c r="F300" i="36"/>
  <c r="H291" i="17"/>
  <c r="H300" i="36"/>
  <c r="C292" i="17"/>
  <c r="C301" i="36"/>
  <c r="F292" i="17"/>
  <c r="F301" i="36"/>
  <c r="H292" i="17"/>
  <c r="H301" i="36"/>
  <c r="C293" i="17"/>
  <c r="C302" i="36"/>
  <c r="F293" i="17"/>
  <c r="F302" i="36"/>
  <c r="H293" i="17"/>
  <c r="H302" i="36"/>
  <c r="C294" i="17"/>
  <c r="C303" i="36"/>
  <c r="F294" i="17"/>
  <c r="F303" i="36"/>
  <c r="H294" i="17"/>
  <c r="H303" i="36"/>
  <c r="O275" i="17"/>
  <c r="I284" i="36"/>
  <c r="O276" i="17"/>
  <c r="I285" i="36"/>
  <c r="O277" i="17"/>
  <c r="I286" i="36"/>
  <c r="O278" i="17"/>
  <c r="I287" i="36"/>
  <c r="O279" i="17"/>
  <c r="I288" i="36"/>
  <c r="O280" i="17"/>
  <c r="I289" i="36"/>
  <c r="O281" i="17"/>
  <c r="I290" i="36"/>
  <c r="O282" i="17"/>
  <c r="I291" i="36"/>
  <c r="O283" i="17"/>
  <c r="I292" i="36"/>
  <c r="O284" i="17"/>
  <c r="I293" i="36"/>
  <c r="O285" i="17"/>
  <c r="I294" i="36"/>
  <c r="O286" i="17"/>
  <c r="I295" i="36"/>
  <c r="O287" i="17"/>
  <c r="I296" i="36"/>
  <c r="O288" i="17"/>
  <c r="I297" i="36"/>
  <c r="O289" i="17"/>
  <c r="I298" i="36"/>
  <c r="O290" i="17"/>
  <c r="I299" i="36"/>
  <c r="O291" i="17"/>
  <c r="I300" i="36"/>
  <c r="O292" i="17"/>
  <c r="I301" i="36"/>
  <c r="O293" i="17"/>
  <c r="I302" i="36"/>
  <c r="O294" i="17"/>
  <c r="I303" i="36"/>
  <c r="O114" i="17"/>
  <c r="I114" i="36"/>
  <c r="H114" i="17"/>
  <c r="H114" i="36"/>
  <c r="G114" i="17"/>
  <c r="G114" i="36"/>
  <c r="F114" i="17"/>
  <c r="F114" i="36"/>
  <c r="C114" i="17"/>
  <c r="C114" i="36"/>
  <c r="E114" i="17"/>
  <c r="E114" i="36"/>
  <c r="D114" i="17"/>
  <c r="D114" i="36"/>
  <c r="O115" i="17"/>
  <c r="I115" i="36"/>
  <c r="H115" i="17"/>
  <c r="H115" i="36"/>
  <c r="G115" i="17"/>
  <c r="G115" i="36"/>
  <c r="F115" i="17"/>
  <c r="F115" i="36"/>
  <c r="C115" i="17"/>
  <c r="C115" i="36"/>
  <c r="E115" i="17"/>
  <c r="E115" i="36"/>
  <c r="D115" i="17"/>
  <c r="D115" i="36"/>
  <c r="C301" i="17"/>
  <c r="C321" i="36"/>
  <c r="O301" i="17"/>
  <c r="I321" i="36"/>
  <c r="H301" i="17"/>
  <c r="H321" i="36"/>
  <c r="G301" i="17"/>
  <c r="G321" i="36"/>
  <c r="F301" i="17"/>
  <c r="F321" i="36"/>
  <c r="E301" i="17"/>
  <c r="E302" i="17"/>
  <c r="D302" i="17"/>
  <c r="F302" i="17"/>
  <c r="G302" i="17"/>
  <c r="G322" i="36"/>
  <c r="H302" i="17"/>
  <c r="H303" i="17"/>
  <c r="H323" i="36"/>
  <c r="O302" i="17"/>
  <c r="O303" i="17"/>
  <c r="I323" i="36"/>
  <c r="C302" i="17"/>
  <c r="C322" i="36"/>
  <c r="O304" i="17"/>
  <c r="I324" i="36"/>
  <c r="H304" i="17"/>
  <c r="H324" i="36"/>
  <c r="G304" i="17"/>
  <c r="G324" i="36"/>
  <c r="F304" i="17"/>
  <c r="F324" i="36"/>
  <c r="C304" i="17"/>
  <c r="C324" i="36"/>
  <c r="E304" i="17"/>
  <c r="E324" i="36"/>
  <c r="D305" i="17"/>
  <c r="C305" i="17"/>
  <c r="F305" i="17"/>
  <c r="G305" i="17"/>
  <c r="H305" i="17"/>
  <c r="H306" i="17"/>
  <c r="H326" i="36"/>
  <c r="O305" i="17"/>
  <c r="G325" i="36"/>
  <c r="O308" i="17"/>
  <c r="R328" i="36"/>
  <c r="H308" i="17"/>
  <c r="G308" i="17"/>
  <c r="P328" i="36"/>
  <c r="C308" i="17"/>
  <c r="E308" i="17"/>
  <c r="N328" i="36"/>
  <c r="D309" i="17"/>
  <c r="C309" i="17"/>
  <c r="L329" i="36"/>
  <c r="G309" i="17"/>
  <c r="H309" i="17"/>
  <c r="Q329" i="36"/>
  <c r="O309" i="17"/>
  <c r="O311" i="17"/>
  <c r="R331" i="36"/>
  <c r="H311" i="17"/>
  <c r="Q331" i="36"/>
  <c r="G311" i="17"/>
  <c r="P331" i="36"/>
  <c r="C311" i="17"/>
  <c r="D311" i="17"/>
  <c r="M331" i="36"/>
  <c r="E311" i="17"/>
  <c r="N331" i="36"/>
  <c r="E312" i="17"/>
  <c r="D312" i="17"/>
  <c r="D313" i="17"/>
  <c r="M333" i="36"/>
  <c r="C312" i="17"/>
  <c r="G312" i="17"/>
  <c r="G313" i="17"/>
  <c r="P333" i="36"/>
  <c r="H312" i="17"/>
  <c r="H313" i="17"/>
  <c r="Q333" i="36"/>
  <c r="O312" i="17"/>
  <c r="R332" i="36"/>
  <c r="H315" i="17"/>
  <c r="H327" i="36"/>
  <c r="C315" i="17"/>
  <c r="G315" i="17"/>
  <c r="G327" i="36"/>
  <c r="D315" i="17"/>
  <c r="D327" i="36"/>
  <c r="E315" i="17"/>
  <c r="E327" i="36"/>
  <c r="E316" i="17"/>
  <c r="D316" i="17"/>
  <c r="C316" i="17"/>
  <c r="G316" i="17"/>
  <c r="G317" i="17"/>
  <c r="G329" i="36"/>
  <c r="H316" i="17"/>
  <c r="E328" i="36"/>
  <c r="O315" i="17"/>
  <c r="I327" i="36"/>
  <c r="O316" i="17"/>
  <c r="H318" i="17"/>
  <c r="H330" i="36"/>
  <c r="G318" i="17"/>
  <c r="G330" i="36"/>
  <c r="C318" i="17"/>
  <c r="C330" i="36"/>
  <c r="D318" i="17"/>
  <c r="E318" i="17"/>
  <c r="E330" i="36"/>
  <c r="O318" i="17"/>
  <c r="I330" i="36"/>
  <c r="O319" i="17"/>
  <c r="O320" i="17"/>
  <c r="I332" i="36"/>
  <c r="E319" i="17"/>
  <c r="E320" i="17"/>
  <c r="E332" i="36"/>
  <c r="D319" i="17"/>
  <c r="D320" i="17"/>
  <c r="D332" i="36"/>
  <c r="C319" i="17"/>
  <c r="C331" i="36"/>
  <c r="G319" i="17"/>
  <c r="H319" i="17"/>
  <c r="O322" i="17"/>
  <c r="I333" i="36"/>
  <c r="H322" i="17"/>
  <c r="H333" i="36"/>
  <c r="G322" i="17"/>
  <c r="G333" i="36"/>
  <c r="F322" i="17"/>
  <c r="F333" i="36"/>
  <c r="C322" i="17"/>
  <c r="C333" i="36"/>
  <c r="D322" i="17"/>
  <c r="D333" i="36"/>
  <c r="E322" i="17"/>
  <c r="E333" i="36"/>
  <c r="E323" i="17"/>
  <c r="D323" i="17"/>
  <c r="C323" i="17"/>
  <c r="C324" i="17"/>
  <c r="C335" i="36"/>
  <c r="F323" i="17"/>
  <c r="F334" i="36"/>
  <c r="G323" i="17"/>
  <c r="G324" i="17"/>
  <c r="H323" i="17"/>
  <c r="O323" i="17"/>
  <c r="D325" i="17"/>
  <c r="D336" i="36"/>
  <c r="C325" i="17"/>
  <c r="C336" i="36"/>
  <c r="F325" i="17"/>
  <c r="F336" i="36"/>
  <c r="G325" i="17"/>
  <c r="G336" i="36"/>
  <c r="H325" i="17"/>
  <c r="O325" i="17"/>
  <c r="I336" i="36"/>
  <c r="O326" i="17"/>
  <c r="I337" i="36"/>
  <c r="H326" i="17"/>
  <c r="H337" i="36"/>
  <c r="G326" i="17"/>
  <c r="F326" i="17"/>
  <c r="C326" i="17"/>
  <c r="E326" i="17"/>
  <c r="E337" i="36"/>
  <c r="D326" i="17"/>
  <c r="D337" i="36"/>
  <c r="O329" i="17"/>
  <c r="I340" i="36"/>
  <c r="H329" i="17"/>
  <c r="H340" i="36"/>
  <c r="G329" i="17"/>
  <c r="G340" i="36"/>
  <c r="F329" i="17"/>
  <c r="F340" i="36"/>
  <c r="C329" i="17"/>
  <c r="C340" i="36"/>
  <c r="D329" i="17"/>
  <c r="D340" i="36"/>
  <c r="D330" i="17"/>
  <c r="C330" i="17"/>
  <c r="F330" i="17"/>
  <c r="F341" i="36"/>
  <c r="G330" i="17"/>
  <c r="G331" i="17"/>
  <c r="H330" i="17"/>
  <c r="O330" i="17"/>
  <c r="O332" i="17"/>
  <c r="I343" i="36"/>
  <c r="H332" i="17"/>
  <c r="H343" i="36"/>
  <c r="G332" i="17"/>
  <c r="G343" i="36"/>
  <c r="F332" i="17"/>
  <c r="F343" i="36"/>
  <c r="C332" i="17"/>
  <c r="C343" i="36"/>
  <c r="E332" i="17"/>
  <c r="E343" i="36"/>
  <c r="D332" i="17"/>
  <c r="D343" i="36"/>
  <c r="E333" i="17"/>
  <c r="E344" i="36"/>
  <c r="E334" i="17"/>
  <c r="E345" i="36"/>
  <c r="D333" i="17"/>
  <c r="D344" i="36"/>
  <c r="C333" i="17"/>
  <c r="F333" i="17"/>
  <c r="G333" i="17"/>
  <c r="G334" i="17"/>
  <c r="G345" i="36"/>
  <c r="H333" i="17"/>
  <c r="O333" i="17"/>
  <c r="I344" i="36"/>
  <c r="O336" i="17"/>
  <c r="I346" i="36"/>
  <c r="H336" i="17"/>
  <c r="H346" i="36"/>
  <c r="G336" i="17"/>
  <c r="G346" i="36"/>
  <c r="F336" i="17"/>
  <c r="F346" i="36"/>
  <c r="C336" i="17"/>
  <c r="C346" i="36"/>
  <c r="E336" i="17"/>
  <c r="E346" i="36"/>
  <c r="D336" i="17"/>
  <c r="D346" i="36"/>
  <c r="E337" i="17"/>
  <c r="E338" i="17"/>
  <c r="E348" i="36"/>
  <c r="D337" i="17"/>
  <c r="C337" i="17"/>
  <c r="F337" i="17"/>
  <c r="F347" i="36"/>
  <c r="G337" i="17"/>
  <c r="H337" i="17"/>
  <c r="O337" i="17"/>
  <c r="O338" i="17"/>
  <c r="I348" i="36"/>
  <c r="O339" i="17"/>
  <c r="I349" i="36"/>
  <c r="H339" i="17"/>
  <c r="H349" i="36"/>
  <c r="G339" i="17"/>
  <c r="G349" i="36"/>
  <c r="F339" i="17"/>
  <c r="F349" i="36"/>
  <c r="C339" i="17"/>
  <c r="C349" i="36"/>
  <c r="D339" i="17"/>
  <c r="D349" i="36"/>
  <c r="E340" i="17"/>
  <c r="D340" i="17"/>
  <c r="D350" i="36"/>
  <c r="C340" i="17"/>
  <c r="F340" i="17"/>
  <c r="G340" i="17"/>
  <c r="H340" i="17"/>
  <c r="H350" i="36"/>
  <c r="O340" i="17"/>
  <c r="O343" i="17"/>
  <c r="I352" i="36"/>
  <c r="H343" i="17"/>
  <c r="H352" i="36"/>
  <c r="G343" i="17"/>
  <c r="G352" i="36"/>
  <c r="F343" i="17"/>
  <c r="F352" i="36"/>
  <c r="C343" i="17"/>
  <c r="C352" i="36"/>
  <c r="E343" i="17"/>
  <c r="E352" i="36"/>
  <c r="D343" i="17"/>
  <c r="D352" i="36"/>
  <c r="E344" i="17"/>
  <c r="D344" i="17"/>
  <c r="C344" i="17"/>
  <c r="F344" i="17"/>
  <c r="F353" i="36"/>
  <c r="G344" i="17"/>
  <c r="H344" i="17"/>
  <c r="O344" i="17"/>
  <c r="D346" i="17"/>
  <c r="D355" i="36"/>
  <c r="E346" i="17"/>
  <c r="E355" i="36"/>
  <c r="C346" i="17"/>
  <c r="C355" i="36"/>
  <c r="F346" i="17"/>
  <c r="F355" i="36"/>
  <c r="G346" i="17"/>
  <c r="H346" i="17"/>
  <c r="H355" i="36"/>
  <c r="O346" i="17"/>
  <c r="I355" i="36"/>
  <c r="O347" i="17"/>
  <c r="I356" i="36"/>
  <c r="H347" i="17"/>
  <c r="G347" i="17"/>
  <c r="G356" i="36"/>
  <c r="F347" i="17"/>
  <c r="C347" i="17"/>
  <c r="C356" i="36"/>
  <c r="E347" i="17"/>
  <c r="D347" i="17"/>
  <c r="D356" i="36"/>
  <c r="O355" i="17"/>
  <c r="H355" i="17"/>
  <c r="H375" i="36"/>
  <c r="G355" i="17"/>
  <c r="G375" i="36"/>
  <c r="F355" i="17"/>
  <c r="F375" i="36"/>
  <c r="C355" i="17"/>
  <c r="C375" i="36"/>
  <c r="E355" i="17"/>
  <c r="E375" i="36"/>
  <c r="D355" i="17"/>
  <c r="D375" i="36"/>
  <c r="D356" i="17"/>
  <c r="E356" i="17"/>
  <c r="C356" i="17"/>
  <c r="F356" i="17"/>
  <c r="F357" i="17"/>
  <c r="F377" i="36"/>
  <c r="G356" i="17"/>
  <c r="H356" i="17"/>
  <c r="O356" i="17"/>
  <c r="D358" i="17"/>
  <c r="D378" i="36"/>
  <c r="O358" i="17"/>
  <c r="I378" i="36"/>
  <c r="C358" i="17"/>
  <c r="C378" i="36"/>
  <c r="E358" i="17"/>
  <c r="E378" i="36"/>
  <c r="F358" i="17"/>
  <c r="F378" i="36"/>
  <c r="G358" i="17"/>
  <c r="G378" i="36"/>
  <c r="H358" i="17"/>
  <c r="H378" i="36"/>
  <c r="H359" i="17"/>
  <c r="G359" i="17"/>
  <c r="G360" i="17"/>
  <c r="G380" i="36"/>
  <c r="F359" i="17"/>
  <c r="E359" i="17"/>
  <c r="C359" i="17"/>
  <c r="C360" i="17"/>
  <c r="O359" i="17"/>
  <c r="D359" i="17"/>
  <c r="G379" i="36"/>
  <c r="E362" i="17"/>
  <c r="E382" i="36"/>
  <c r="D362" i="17"/>
  <c r="D382" i="36"/>
  <c r="C362" i="17"/>
  <c r="F362" i="17"/>
  <c r="F382" i="36"/>
  <c r="G362" i="17"/>
  <c r="G382" i="36"/>
  <c r="H362" i="17"/>
  <c r="H382" i="36"/>
  <c r="O362" i="17"/>
  <c r="I382" i="36"/>
  <c r="O363" i="17"/>
  <c r="I383" i="36"/>
  <c r="H363" i="17"/>
  <c r="G363" i="17"/>
  <c r="G364" i="17"/>
  <c r="G384" i="36"/>
  <c r="F363" i="17"/>
  <c r="C363" i="17"/>
  <c r="D363" i="17"/>
  <c r="E363" i="17"/>
  <c r="E365" i="17"/>
  <c r="E385" i="36"/>
  <c r="D365" i="17"/>
  <c r="D385" i="36"/>
  <c r="C365" i="17"/>
  <c r="C385" i="36"/>
  <c r="F365" i="17"/>
  <c r="F385" i="36"/>
  <c r="G365" i="17"/>
  <c r="G385" i="36"/>
  <c r="H365" i="17"/>
  <c r="H385" i="36"/>
  <c r="O365" i="17"/>
  <c r="I385" i="36"/>
  <c r="O366" i="17"/>
  <c r="O367" i="17"/>
  <c r="I387" i="36"/>
  <c r="H366" i="17"/>
  <c r="G366" i="17"/>
  <c r="G386" i="36"/>
  <c r="F366" i="17"/>
  <c r="C366" i="17"/>
  <c r="D366" i="17"/>
  <c r="E366" i="17"/>
  <c r="O369" i="17"/>
  <c r="I389" i="36"/>
  <c r="H369" i="17"/>
  <c r="H389" i="36"/>
  <c r="G369" i="17"/>
  <c r="G389" i="36"/>
  <c r="F369" i="17"/>
  <c r="F389" i="36"/>
  <c r="C369" i="17"/>
  <c r="C389" i="36"/>
  <c r="E369" i="17"/>
  <c r="E389" i="36"/>
  <c r="D369" i="17"/>
  <c r="D389" i="36"/>
  <c r="D370" i="17"/>
  <c r="D371" i="17"/>
  <c r="D391" i="36"/>
  <c r="E370" i="17"/>
  <c r="C370" i="17"/>
  <c r="F370" i="17"/>
  <c r="G370" i="17"/>
  <c r="G371" i="17"/>
  <c r="G391" i="36"/>
  <c r="H370" i="17"/>
  <c r="O370" i="17"/>
  <c r="O371" i="17"/>
  <c r="I391" i="36"/>
  <c r="O372" i="17"/>
  <c r="I392" i="36"/>
  <c r="H372" i="17"/>
  <c r="G372" i="17"/>
  <c r="G392" i="36"/>
  <c r="F372" i="17"/>
  <c r="F392" i="36"/>
  <c r="C372" i="17"/>
  <c r="C373" i="17"/>
  <c r="C374" i="17"/>
  <c r="C394" i="36"/>
  <c r="C392" i="36"/>
  <c r="E372" i="17"/>
  <c r="E392" i="36"/>
  <c r="D372" i="17"/>
  <c r="D392" i="36"/>
  <c r="D373" i="17"/>
  <c r="D393" i="36"/>
  <c r="E373" i="17"/>
  <c r="E374" i="17"/>
  <c r="F373" i="17"/>
  <c r="G373" i="17"/>
  <c r="H373" i="17"/>
  <c r="H374" i="17"/>
  <c r="H394" i="36"/>
  <c r="O373" i="17"/>
  <c r="E393" i="36"/>
  <c r="O376" i="17"/>
  <c r="I396" i="36"/>
  <c r="H376" i="17"/>
  <c r="H396" i="36"/>
  <c r="G376" i="17"/>
  <c r="G396" i="36"/>
  <c r="F376" i="17"/>
  <c r="F396" i="36"/>
  <c r="C376" i="17"/>
  <c r="C396" i="36"/>
  <c r="E376" i="17"/>
  <c r="E396" i="36"/>
  <c r="D376" i="17"/>
  <c r="D396" i="36"/>
  <c r="D377" i="17"/>
  <c r="E377" i="17"/>
  <c r="C377" i="17"/>
  <c r="C378" i="17"/>
  <c r="F377" i="17"/>
  <c r="F397" i="36"/>
  <c r="G377" i="17"/>
  <c r="G378" i="17"/>
  <c r="G398" i="36"/>
  <c r="H377" i="17"/>
  <c r="O377" i="17"/>
  <c r="C397" i="36"/>
  <c r="E379" i="17"/>
  <c r="E399" i="36"/>
  <c r="D379" i="17"/>
  <c r="D399" i="36"/>
  <c r="C379" i="17"/>
  <c r="F379" i="17"/>
  <c r="F399" i="36"/>
  <c r="G379" i="17"/>
  <c r="G399" i="36"/>
  <c r="H379" i="17"/>
  <c r="H399" i="36"/>
  <c r="O379" i="17"/>
  <c r="I399" i="36"/>
  <c r="O380" i="17"/>
  <c r="I400" i="36"/>
  <c r="H380" i="17"/>
  <c r="H400" i="36"/>
  <c r="G380" i="17"/>
  <c r="G400" i="36"/>
  <c r="F380" i="17"/>
  <c r="C380" i="17"/>
  <c r="C381" i="17"/>
  <c r="D380" i="17"/>
  <c r="D400" i="36"/>
  <c r="E380" i="17"/>
  <c r="E381" i="17"/>
  <c r="E401" i="36"/>
  <c r="O117" i="17"/>
  <c r="I117" i="36"/>
  <c r="G117" i="17"/>
  <c r="G117" i="36"/>
  <c r="F117" i="17"/>
  <c r="F117" i="36"/>
  <c r="E117" i="17"/>
  <c r="E117" i="36"/>
  <c r="H117" i="17"/>
  <c r="H117" i="36"/>
  <c r="C117" i="17"/>
  <c r="C117" i="36"/>
  <c r="D117" i="17"/>
  <c r="D117" i="36"/>
  <c r="O118" i="17"/>
  <c r="I118" i="36"/>
  <c r="G118" i="17"/>
  <c r="G118" i="36"/>
  <c r="F118" i="17"/>
  <c r="F118" i="36"/>
  <c r="E118" i="17"/>
  <c r="E118" i="36"/>
  <c r="H118" i="17"/>
  <c r="H118" i="36"/>
  <c r="C118" i="17"/>
  <c r="D118" i="17"/>
  <c r="D118" i="36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/>
  <c r="Z32" i="66"/>
  <c r="I33" i="82"/>
  <c r="Z57" i="66"/>
  <c r="Z80" i="66"/>
  <c r="I79" i="82"/>
  <c r="Z105" i="66"/>
  <c r="I113" i="82"/>
  <c r="Z128" i="66"/>
  <c r="I136" i="82"/>
  <c r="Z153" i="66"/>
  <c r="Z176" i="66"/>
  <c r="I182" i="82"/>
  <c r="Z201" i="66"/>
  <c r="I218" i="82"/>
  <c r="Z224" i="66"/>
  <c r="I240" i="82"/>
  <c r="Z249" i="66"/>
  <c r="Z272" i="66"/>
  <c r="I137" i="82"/>
  <c r="C11" i="66"/>
  <c r="C11" i="82"/>
  <c r="F11" i="66"/>
  <c r="D11" i="82"/>
  <c r="I11" i="66"/>
  <c r="E11" i="82"/>
  <c r="L11" i="66"/>
  <c r="F11" i="82"/>
  <c r="O11" i="66"/>
  <c r="G11" i="82"/>
  <c r="R11" i="66"/>
  <c r="H11" i="82"/>
  <c r="Z11" i="66"/>
  <c r="I11" i="82"/>
  <c r="C17" i="66"/>
  <c r="C17" i="82"/>
  <c r="C30" i="66"/>
  <c r="C30" i="82"/>
  <c r="C29" i="66"/>
  <c r="C29" i="82"/>
  <c r="C28" i="66"/>
  <c r="C28" i="82"/>
  <c r="C27" i="66"/>
  <c r="C27" i="82"/>
  <c r="C26" i="66"/>
  <c r="C26" i="82"/>
  <c r="C25" i="66"/>
  <c r="C25" i="82"/>
  <c r="C24" i="66"/>
  <c r="C24" i="82"/>
  <c r="C23" i="66"/>
  <c r="C23" i="82"/>
  <c r="C22" i="66"/>
  <c r="C22" i="82"/>
  <c r="C21" i="66"/>
  <c r="C21" i="82"/>
  <c r="C20" i="66"/>
  <c r="C20" i="82"/>
  <c r="C19" i="66"/>
  <c r="C19" i="82"/>
  <c r="C18" i="66"/>
  <c r="C18" i="82"/>
  <c r="C16" i="66"/>
  <c r="C16" i="82"/>
  <c r="C15" i="66"/>
  <c r="C15" i="82"/>
  <c r="C14" i="66"/>
  <c r="C14" i="82"/>
  <c r="C13" i="66"/>
  <c r="C13" i="82"/>
  <c r="C12" i="66"/>
  <c r="C12" i="82"/>
  <c r="I16" i="66"/>
  <c r="E16" i="82"/>
  <c r="I30" i="66"/>
  <c r="E30" i="82"/>
  <c r="I29" i="66"/>
  <c r="E29" i="82"/>
  <c r="I28" i="66"/>
  <c r="E28" i="82"/>
  <c r="I27" i="66"/>
  <c r="E27" i="82"/>
  <c r="I26" i="66"/>
  <c r="E26" i="82"/>
  <c r="I25" i="66"/>
  <c r="E25" i="82"/>
  <c r="I23" i="66"/>
  <c r="E23" i="82"/>
  <c r="I22" i="66"/>
  <c r="E22" i="82"/>
  <c r="I21" i="66"/>
  <c r="E21" i="82"/>
  <c r="I20" i="66"/>
  <c r="E20" i="82"/>
  <c r="I19" i="66"/>
  <c r="E19" i="82"/>
  <c r="I17" i="66"/>
  <c r="E17" i="82"/>
  <c r="I15" i="66"/>
  <c r="E15" i="82"/>
  <c r="I13" i="66"/>
  <c r="E13" i="82"/>
  <c r="I12" i="66"/>
  <c r="E12" i="82"/>
  <c r="F30" i="66"/>
  <c r="D30" i="82"/>
  <c r="F29" i="66"/>
  <c r="D29" i="82"/>
  <c r="F28" i="66"/>
  <c r="D28" i="82"/>
  <c r="F27" i="66"/>
  <c r="D27" i="82"/>
  <c r="F26" i="66"/>
  <c r="D26" i="82"/>
  <c r="F25" i="66"/>
  <c r="D25" i="82"/>
  <c r="F23" i="66"/>
  <c r="D23" i="82"/>
  <c r="F22" i="66"/>
  <c r="D22" i="82"/>
  <c r="F21" i="66"/>
  <c r="D21" i="82"/>
  <c r="F20" i="66"/>
  <c r="D20" i="82"/>
  <c r="F19" i="66"/>
  <c r="D19" i="82"/>
  <c r="F18" i="66"/>
  <c r="D18" i="82"/>
  <c r="F16" i="66"/>
  <c r="D16" i="82"/>
  <c r="F13" i="66"/>
  <c r="D13" i="82"/>
  <c r="F12" i="66"/>
  <c r="D12" i="82"/>
  <c r="F17" i="66"/>
  <c r="D17" i="82"/>
  <c r="F24" i="66"/>
  <c r="D24" i="82"/>
  <c r="F14" i="66"/>
  <c r="D14" i="82"/>
  <c r="F15" i="66"/>
  <c r="D15" i="82"/>
  <c r="I24" i="66"/>
  <c r="E24" i="82"/>
  <c r="I18" i="66"/>
  <c r="E18" i="82"/>
  <c r="E14" i="82"/>
  <c r="L12" i="66"/>
  <c r="F12" i="82"/>
  <c r="O12" i="66"/>
  <c r="G12" i="82"/>
  <c r="R12" i="66"/>
  <c r="H12" i="82"/>
  <c r="L13" i="66"/>
  <c r="F13" i="82"/>
  <c r="O13" i="66"/>
  <c r="G13" i="82"/>
  <c r="R13" i="66"/>
  <c r="H13" i="82"/>
  <c r="L14" i="66"/>
  <c r="F14" i="82"/>
  <c r="O14" i="66"/>
  <c r="G14" i="82"/>
  <c r="R14" i="66"/>
  <c r="H14" i="82"/>
  <c r="L15" i="66"/>
  <c r="F15" i="82"/>
  <c r="O15" i="66"/>
  <c r="G15" i="82"/>
  <c r="R15" i="66"/>
  <c r="H15" i="82"/>
  <c r="L16" i="66"/>
  <c r="F16" i="82"/>
  <c r="O16" i="66"/>
  <c r="G16" i="82"/>
  <c r="R16" i="66"/>
  <c r="H16" i="82"/>
  <c r="R17" i="66"/>
  <c r="H17" i="82"/>
  <c r="L18" i="66"/>
  <c r="F18" i="82"/>
  <c r="R18" i="66"/>
  <c r="H18" i="82"/>
  <c r="R19" i="66"/>
  <c r="H19" i="82"/>
  <c r="L20" i="66"/>
  <c r="F20" i="82"/>
  <c r="R20" i="66"/>
  <c r="H20" i="82"/>
  <c r="L21" i="66"/>
  <c r="F21" i="82"/>
  <c r="R21" i="66"/>
  <c r="H21" i="82"/>
  <c r="L22" i="66"/>
  <c r="F22" i="82"/>
  <c r="R22" i="66"/>
  <c r="H22" i="82"/>
  <c r="L23" i="66"/>
  <c r="F23" i="82"/>
  <c r="O23" i="66"/>
  <c r="G23" i="82"/>
  <c r="R23" i="66"/>
  <c r="H23" i="82"/>
  <c r="L24" i="66"/>
  <c r="F24" i="82"/>
  <c r="O24" i="66"/>
  <c r="G24" i="82"/>
  <c r="R24" i="66"/>
  <c r="H24" i="82"/>
  <c r="L25" i="66"/>
  <c r="F25" i="82"/>
  <c r="O25" i="66"/>
  <c r="G25" i="82"/>
  <c r="R25" i="66"/>
  <c r="H25" i="82"/>
  <c r="L26" i="66"/>
  <c r="F26" i="82"/>
  <c r="O26" i="66"/>
  <c r="G26" i="82"/>
  <c r="R26" i="66"/>
  <c r="H26" i="82"/>
  <c r="L27" i="66"/>
  <c r="F27" i="82"/>
  <c r="O27" i="66"/>
  <c r="G27" i="82"/>
  <c r="R27" i="66"/>
  <c r="H27" i="82"/>
  <c r="L28" i="66"/>
  <c r="F28" i="82"/>
  <c r="O28" i="66"/>
  <c r="G28" i="82"/>
  <c r="R28" i="66"/>
  <c r="H28" i="82"/>
  <c r="L29" i="66"/>
  <c r="F29" i="82"/>
  <c r="O29" i="66"/>
  <c r="G29" i="82"/>
  <c r="R29" i="66"/>
  <c r="H29" i="82"/>
  <c r="L30" i="66"/>
  <c r="F30" i="82"/>
  <c r="O30" i="66"/>
  <c r="G30" i="82"/>
  <c r="R30" i="66"/>
  <c r="H30" i="82"/>
  <c r="L17" i="66"/>
  <c r="F17" i="82"/>
  <c r="O17" i="66"/>
  <c r="G17" i="82"/>
  <c r="Z12" i="66"/>
  <c r="I12" i="82"/>
  <c r="Z13" i="66"/>
  <c r="I13" i="82"/>
  <c r="Z15" i="66"/>
  <c r="I15" i="82"/>
  <c r="Z16" i="66"/>
  <c r="I16" i="82"/>
  <c r="Z17" i="66"/>
  <c r="I17" i="82"/>
  <c r="Z19" i="66"/>
  <c r="I19" i="82"/>
  <c r="Z20" i="66"/>
  <c r="I20" i="82"/>
  <c r="Z21" i="66"/>
  <c r="I21" i="82"/>
  <c r="Z23" i="66"/>
  <c r="I23" i="82"/>
  <c r="Z24" i="66"/>
  <c r="I24" i="82"/>
  <c r="Z25" i="66"/>
  <c r="I25" i="82"/>
  <c r="Z27" i="66"/>
  <c r="I27" i="82"/>
  <c r="Z28" i="66"/>
  <c r="I28" i="82"/>
  <c r="Z29" i="66"/>
  <c r="I29" i="82"/>
  <c r="C59" i="66"/>
  <c r="C34" i="82"/>
  <c r="F59" i="66"/>
  <c r="D34" i="82"/>
  <c r="I59" i="66"/>
  <c r="E34" i="82"/>
  <c r="L59" i="66"/>
  <c r="F34" i="82"/>
  <c r="O59" i="66"/>
  <c r="G34" i="82"/>
  <c r="R59" i="66"/>
  <c r="H34" i="82"/>
  <c r="I78" i="66"/>
  <c r="E53" i="82"/>
  <c r="I77" i="66"/>
  <c r="E52" i="82"/>
  <c r="I76" i="66"/>
  <c r="E51" i="82"/>
  <c r="I75" i="66"/>
  <c r="E50" i="82"/>
  <c r="I74" i="66"/>
  <c r="E49" i="82"/>
  <c r="I73" i="66"/>
  <c r="E48" i="82"/>
  <c r="I71" i="66"/>
  <c r="E46" i="82"/>
  <c r="I70" i="66"/>
  <c r="E45" i="82"/>
  <c r="I69" i="66"/>
  <c r="E44" i="82"/>
  <c r="I68" i="66"/>
  <c r="E43" i="82"/>
  <c r="I67" i="66"/>
  <c r="E42" i="82"/>
  <c r="I66" i="66"/>
  <c r="E41" i="82"/>
  <c r="I65" i="66"/>
  <c r="E40" i="82"/>
  <c r="I64" i="66"/>
  <c r="E39" i="82"/>
  <c r="I63" i="66"/>
  <c r="E38" i="82"/>
  <c r="I61" i="66"/>
  <c r="E36" i="82"/>
  <c r="I60" i="66"/>
  <c r="E35" i="82"/>
  <c r="F78" i="66"/>
  <c r="D53" i="82"/>
  <c r="F77" i="66"/>
  <c r="D52" i="82"/>
  <c r="F76" i="66"/>
  <c r="D51" i="82"/>
  <c r="F74" i="66"/>
  <c r="D49" i="82"/>
  <c r="F73" i="66"/>
  <c r="D48" i="82"/>
  <c r="F72" i="66"/>
  <c r="D47" i="82"/>
  <c r="F71" i="66"/>
  <c r="D46" i="82"/>
  <c r="F70" i="66"/>
  <c r="D45" i="82"/>
  <c r="F69" i="66"/>
  <c r="D44" i="82"/>
  <c r="F68" i="66"/>
  <c r="D43" i="82"/>
  <c r="F67" i="66"/>
  <c r="D42" i="82"/>
  <c r="F66" i="66"/>
  <c r="D41" i="82"/>
  <c r="F64" i="66"/>
  <c r="D39" i="82"/>
  <c r="F63" i="66"/>
  <c r="D38" i="82"/>
  <c r="F62" i="66"/>
  <c r="D37" i="82"/>
  <c r="F61" i="66"/>
  <c r="D36" i="82"/>
  <c r="F60" i="66"/>
  <c r="D35" i="82"/>
  <c r="F75" i="66"/>
  <c r="D50" i="82"/>
  <c r="F65" i="66"/>
  <c r="D40" i="82"/>
  <c r="I62" i="66"/>
  <c r="E37" i="82"/>
  <c r="I72" i="66"/>
  <c r="E47" i="82"/>
  <c r="C60" i="66"/>
  <c r="C35" i="82"/>
  <c r="L60" i="66"/>
  <c r="F35" i="82"/>
  <c r="O60" i="66"/>
  <c r="G35" i="82"/>
  <c r="R60" i="66"/>
  <c r="H35" i="82"/>
  <c r="C61" i="66"/>
  <c r="C36" i="82"/>
  <c r="L61" i="66"/>
  <c r="F36" i="82"/>
  <c r="O61" i="66"/>
  <c r="G36" i="82"/>
  <c r="R61" i="66"/>
  <c r="H36" i="82"/>
  <c r="C62" i="66"/>
  <c r="C37" i="82"/>
  <c r="L62" i="66"/>
  <c r="F37" i="82"/>
  <c r="O62" i="66"/>
  <c r="G37" i="82"/>
  <c r="R62" i="66"/>
  <c r="H37" i="82"/>
  <c r="C63" i="66"/>
  <c r="C38" i="82"/>
  <c r="L63" i="66"/>
  <c r="F38" i="82"/>
  <c r="O63" i="66"/>
  <c r="G38" i="82"/>
  <c r="R63" i="66"/>
  <c r="H38" i="82"/>
  <c r="C64" i="66"/>
  <c r="C39" i="82"/>
  <c r="L64" i="66"/>
  <c r="F39" i="82"/>
  <c r="O64" i="66"/>
  <c r="G39" i="82"/>
  <c r="R64" i="66"/>
  <c r="H39" i="82"/>
  <c r="C65" i="66"/>
  <c r="C40" i="82"/>
  <c r="L65" i="66"/>
  <c r="F40" i="82"/>
  <c r="O65" i="66"/>
  <c r="G40" i="82"/>
  <c r="R65" i="66"/>
  <c r="H40" i="82"/>
  <c r="C66" i="66"/>
  <c r="C41" i="82"/>
  <c r="L66" i="66"/>
  <c r="F41" i="82"/>
  <c r="R66" i="66"/>
  <c r="H41" i="82"/>
  <c r="C67" i="66"/>
  <c r="C42" i="82"/>
  <c r="R67" i="66"/>
  <c r="H42" i="82"/>
  <c r="C68" i="66"/>
  <c r="C43" i="82"/>
  <c r="L68" i="66"/>
  <c r="F43" i="82"/>
  <c r="R68" i="66"/>
  <c r="H43" i="82"/>
  <c r="C69" i="66"/>
  <c r="C44" i="82"/>
  <c r="L69" i="66"/>
  <c r="F44" i="82"/>
  <c r="R69" i="66"/>
  <c r="H44" i="82"/>
  <c r="C70" i="66"/>
  <c r="C45" i="82"/>
  <c r="L70" i="66"/>
  <c r="F45" i="82"/>
  <c r="R70" i="66"/>
  <c r="H45" i="82"/>
  <c r="C71" i="66"/>
  <c r="C46" i="82"/>
  <c r="L71" i="66"/>
  <c r="F46" i="82"/>
  <c r="O71" i="66"/>
  <c r="G46" i="82"/>
  <c r="R71" i="66"/>
  <c r="H46" i="82"/>
  <c r="C72" i="66"/>
  <c r="C47" i="82"/>
  <c r="L72" i="66"/>
  <c r="F47" i="82"/>
  <c r="O72" i="66"/>
  <c r="G47" i="82"/>
  <c r="R72" i="66"/>
  <c r="H47" i="82"/>
  <c r="C73" i="66"/>
  <c r="C48" i="82"/>
  <c r="L73" i="66"/>
  <c r="F48" i="82"/>
  <c r="O73" i="66"/>
  <c r="G48" i="82"/>
  <c r="R73" i="66"/>
  <c r="H48" i="82"/>
  <c r="C74" i="66"/>
  <c r="C49" i="82"/>
  <c r="L74" i="66"/>
  <c r="F49" i="82"/>
  <c r="O74" i="66"/>
  <c r="G49" i="82"/>
  <c r="R74" i="66"/>
  <c r="H49" i="82"/>
  <c r="C75" i="66"/>
  <c r="C50" i="82"/>
  <c r="L75" i="66"/>
  <c r="F50" i="82"/>
  <c r="O75" i="66"/>
  <c r="G50" i="82"/>
  <c r="R75" i="66"/>
  <c r="H50" i="82"/>
  <c r="C76" i="66"/>
  <c r="C51" i="82"/>
  <c r="L76" i="66"/>
  <c r="F51" i="82"/>
  <c r="O76" i="66"/>
  <c r="G51" i="82"/>
  <c r="R76" i="66"/>
  <c r="H51" i="82"/>
  <c r="C77" i="66"/>
  <c r="C52" i="82"/>
  <c r="L77" i="66"/>
  <c r="F52" i="82"/>
  <c r="O77" i="66"/>
  <c r="G52" i="82"/>
  <c r="R77" i="66"/>
  <c r="H52" i="82"/>
  <c r="C78" i="66"/>
  <c r="C53" i="82"/>
  <c r="L78" i="66"/>
  <c r="F53" i="82"/>
  <c r="O78" i="66"/>
  <c r="G53" i="82"/>
  <c r="R78" i="66"/>
  <c r="H53" i="82"/>
  <c r="R82" i="66"/>
  <c r="H57" i="82"/>
  <c r="O82" i="66"/>
  <c r="G57" i="82"/>
  <c r="L82" i="66"/>
  <c r="F57" i="82"/>
  <c r="C82" i="66"/>
  <c r="C57" i="82"/>
  <c r="F82" i="66"/>
  <c r="D57" i="82"/>
  <c r="I82" i="66"/>
  <c r="E57" i="82"/>
  <c r="I93" i="66"/>
  <c r="E68" i="82"/>
  <c r="I92" i="66"/>
  <c r="E67" i="82"/>
  <c r="I91" i="66"/>
  <c r="E66" i="82"/>
  <c r="I90" i="66"/>
  <c r="E65" i="82"/>
  <c r="I88" i="66"/>
  <c r="E63" i="82"/>
  <c r="I87" i="66"/>
  <c r="E62" i="82"/>
  <c r="I86" i="66"/>
  <c r="E61" i="82"/>
  <c r="I85" i="66"/>
  <c r="E60" i="82"/>
  <c r="I84" i="66"/>
  <c r="E59" i="82"/>
  <c r="I83" i="66"/>
  <c r="E58" i="82"/>
  <c r="F93" i="66"/>
  <c r="D68" i="82"/>
  <c r="F92" i="66"/>
  <c r="D67" i="82"/>
  <c r="F91" i="66"/>
  <c r="D66" i="82"/>
  <c r="F90" i="66"/>
  <c r="D65" i="82"/>
  <c r="F89" i="66"/>
  <c r="D64" i="82"/>
  <c r="F87" i="66"/>
  <c r="D62" i="82"/>
  <c r="F86" i="66"/>
  <c r="D61" i="82"/>
  <c r="F84" i="66"/>
  <c r="D59" i="82"/>
  <c r="F83" i="66"/>
  <c r="D58" i="82"/>
  <c r="F88" i="66"/>
  <c r="D63" i="82"/>
  <c r="F101" i="66"/>
  <c r="D76" i="82"/>
  <c r="F100" i="66"/>
  <c r="D75" i="82"/>
  <c r="F99" i="66"/>
  <c r="D74" i="82"/>
  <c r="F98" i="66"/>
  <c r="D73" i="82"/>
  <c r="F97" i="66"/>
  <c r="D72" i="82"/>
  <c r="F96" i="66"/>
  <c r="D71" i="82"/>
  <c r="F95" i="66"/>
  <c r="D70" i="82"/>
  <c r="F94" i="66"/>
  <c r="D69" i="82"/>
  <c r="F85" i="66"/>
  <c r="D60" i="82"/>
  <c r="I96" i="66"/>
  <c r="E71" i="82"/>
  <c r="I101" i="66"/>
  <c r="E76" i="82"/>
  <c r="I100" i="66"/>
  <c r="E75" i="82"/>
  <c r="I99" i="66"/>
  <c r="E74" i="82"/>
  <c r="I98" i="66"/>
  <c r="E73" i="82"/>
  <c r="I97" i="66"/>
  <c r="E72" i="82"/>
  <c r="I95" i="66"/>
  <c r="E70" i="82"/>
  <c r="I94" i="66"/>
  <c r="E69" i="82"/>
  <c r="I89" i="66"/>
  <c r="E64" i="82"/>
  <c r="C83" i="66"/>
  <c r="C58" i="82"/>
  <c r="L83" i="66"/>
  <c r="F58" i="82"/>
  <c r="O83" i="66"/>
  <c r="G58" i="82"/>
  <c r="R83" i="66"/>
  <c r="H58" i="82"/>
  <c r="C84" i="66"/>
  <c r="C59" i="82"/>
  <c r="L84" i="66"/>
  <c r="F59" i="82"/>
  <c r="O84" i="66"/>
  <c r="G59" i="82"/>
  <c r="R84" i="66"/>
  <c r="H59" i="82"/>
  <c r="C85" i="66"/>
  <c r="C60" i="82"/>
  <c r="L85" i="66"/>
  <c r="F60" i="82"/>
  <c r="O85" i="66"/>
  <c r="G60" i="82"/>
  <c r="R85" i="66"/>
  <c r="H60" i="82"/>
  <c r="C86" i="66"/>
  <c r="C61" i="82"/>
  <c r="L86" i="66"/>
  <c r="F61" i="82"/>
  <c r="O86" i="66"/>
  <c r="G61" i="82"/>
  <c r="R86" i="66"/>
  <c r="H61" i="82"/>
  <c r="C87" i="66"/>
  <c r="C62" i="82"/>
  <c r="L87" i="66"/>
  <c r="F62" i="82"/>
  <c r="O87" i="66"/>
  <c r="G62" i="82"/>
  <c r="R87" i="66"/>
  <c r="H62" i="82"/>
  <c r="C88" i="66"/>
  <c r="C63" i="82"/>
  <c r="L88" i="66"/>
  <c r="F63" i="82"/>
  <c r="O88" i="66"/>
  <c r="G63" i="82"/>
  <c r="R88" i="66"/>
  <c r="H63" i="82"/>
  <c r="C89" i="66"/>
  <c r="C64" i="82"/>
  <c r="L89" i="66"/>
  <c r="F64" i="82"/>
  <c r="R89" i="66"/>
  <c r="H64" i="82"/>
  <c r="C90" i="66"/>
  <c r="C65" i="82"/>
  <c r="R90" i="66"/>
  <c r="H65" i="82"/>
  <c r="C91" i="66"/>
  <c r="C66" i="82"/>
  <c r="L91" i="66"/>
  <c r="F66" i="82"/>
  <c r="R91" i="66"/>
  <c r="H66" i="82"/>
  <c r="C92" i="66"/>
  <c r="C67" i="82"/>
  <c r="L92" i="66"/>
  <c r="F67" i="82"/>
  <c r="R92" i="66"/>
  <c r="H67" i="82"/>
  <c r="C93" i="66"/>
  <c r="C68" i="82"/>
  <c r="L93" i="66"/>
  <c r="F68" i="82"/>
  <c r="R93" i="66"/>
  <c r="H68" i="82"/>
  <c r="R94" i="66"/>
  <c r="H69" i="82"/>
  <c r="R95" i="66"/>
  <c r="H70" i="82"/>
  <c r="R96" i="66"/>
  <c r="H71" i="82"/>
  <c r="R97" i="66"/>
  <c r="H72" i="82"/>
  <c r="R98" i="66"/>
  <c r="H73" i="82"/>
  <c r="R99" i="66"/>
  <c r="H74" i="82"/>
  <c r="R100" i="66"/>
  <c r="H75" i="82"/>
  <c r="R101" i="66"/>
  <c r="H76" i="82"/>
  <c r="C94" i="66"/>
  <c r="C69" i="82"/>
  <c r="L94" i="66"/>
  <c r="F69" i="82"/>
  <c r="O94" i="66"/>
  <c r="G69" i="82"/>
  <c r="C95" i="66"/>
  <c r="C70" i="82"/>
  <c r="L95" i="66"/>
  <c r="F70" i="82"/>
  <c r="O95" i="66"/>
  <c r="G70" i="82"/>
  <c r="C96" i="66"/>
  <c r="C71" i="82"/>
  <c r="L96" i="66"/>
  <c r="F71" i="82"/>
  <c r="O96" i="66"/>
  <c r="G71" i="82"/>
  <c r="C97" i="66"/>
  <c r="C72" i="82"/>
  <c r="L97" i="66"/>
  <c r="F72" i="82"/>
  <c r="O97" i="66"/>
  <c r="G72" i="82"/>
  <c r="C98" i="66"/>
  <c r="C73" i="82"/>
  <c r="L98" i="66"/>
  <c r="F73" i="82"/>
  <c r="O98" i="66"/>
  <c r="G73" i="82"/>
  <c r="C99" i="66"/>
  <c r="C74" i="82"/>
  <c r="L99" i="66"/>
  <c r="F74" i="82"/>
  <c r="O99" i="66"/>
  <c r="G74" i="82"/>
  <c r="C100" i="66"/>
  <c r="C75" i="82"/>
  <c r="L100" i="66"/>
  <c r="F75" i="82"/>
  <c r="O100" i="66"/>
  <c r="G75" i="82"/>
  <c r="C101" i="66"/>
  <c r="C76" i="82"/>
  <c r="L101" i="66"/>
  <c r="F76" i="82"/>
  <c r="O101" i="66"/>
  <c r="G76" i="82"/>
  <c r="I53" i="66"/>
  <c r="E99" i="82"/>
  <c r="I52" i="66"/>
  <c r="E98" i="82"/>
  <c r="I51" i="66"/>
  <c r="E97" i="82"/>
  <c r="I50" i="66"/>
  <c r="E96" i="82"/>
  <c r="I49" i="66"/>
  <c r="E95" i="82"/>
  <c r="I48" i="66"/>
  <c r="E94" i="82"/>
  <c r="I46" i="66"/>
  <c r="E92" i="82"/>
  <c r="I45" i="66"/>
  <c r="E91" i="82"/>
  <c r="I44" i="66"/>
  <c r="E90" i="82"/>
  <c r="I43" i="66"/>
  <c r="E89" i="82"/>
  <c r="I42" i="66"/>
  <c r="E88" i="82"/>
  <c r="I40" i="66"/>
  <c r="E86" i="82"/>
  <c r="I39" i="66"/>
  <c r="E85" i="82"/>
  <c r="I38" i="66"/>
  <c r="E84" i="82"/>
  <c r="I37" i="66"/>
  <c r="E83" i="82"/>
  <c r="I36" i="66"/>
  <c r="E82" i="82"/>
  <c r="I35" i="66"/>
  <c r="E81" i="82"/>
  <c r="F53" i="66"/>
  <c r="D99" i="82"/>
  <c r="F52" i="66"/>
  <c r="D98" i="82"/>
  <c r="F51" i="66"/>
  <c r="D97" i="82"/>
  <c r="F49" i="66"/>
  <c r="D95" i="82"/>
  <c r="F48" i="66"/>
  <c r="D94" i="82"/>
  <c r="F47" i="66"/>
  <c r="D93" i="82"/>
  <c r="F46" i="66"/>
  <c r="D92" i="82"/>
  <c r="F45" i="66"/>
  <c r="D91" i="82"/>
  <c r="F44" i="66"/>
  <c r="D90" i="82"/>
  <c r="F43" i="66"/>
  <c r="D89" i="82"/>
  <c r="F42" i="66"/>
  <c r="D88" i="82"/>
  <c r="F41" i="66"/>
  <c r="D87" i="82"/>
  <c r="F39" i="66"/>
  <c r="D85" i="82"/>
  <c r="F38" i="66"/>
  <c r="D84" i="82"/>
  <c r="F36" i="66"/>
  <c r="D82" i="82"/>
  <c r="F35" i="66"/>
  <c r="D81" i="82"/>
  <c r="F50" i="66"/>
  <c r="D96" i="82"/>
  <c r="F40" i="66"/>
  <c r="D86" i="82"/>
  <c r="F37" i="66"/>
  <c r="D83" i="82"/>
  <c r="I41" i="66"/>
  <c r="E87" i="82"/>
  <c r="I47" i="66"/>
  <c r="E93" i="82"/>
  <c r="C35" i="66"/>
  <c r="C81" i="82"/>
  <c r="L35" i="66"/>
  <c r="F81" i="82"/>
  <c r="O35" i="66"/>
  <c r="G81" i="82"/>
  <c r="R35" i="66"/>
  <c r="H81" i="82"/>
  <c r="C36" i="66"/>
  <c r="C82" i="82"/>
  <c r="L36" i="66"/>
  <c r="F82" i="82"/>
  <c r="O36" i="66"/>
  <c r="G82" i="82"/>
  <c r="R36" i="66"/>
  <c r="H82" i="82"/>
  <c r="C37" i="66"/>
  <c r="C83" i="82"/>
  <c r="L37" i="66"/>
  <c r="F83" i="82"/>
  <c r="O37" i="66"/>
  <c r="G83" i="82"/>
  <c r="R37" i="66"/>
  <c r="H83" i="82"/>
  <c r="C38" i="66"/>
  <c r="C84" i="82"/>
  <c r="L38" i="66"/>
  <c r="F84" i="82"/>
  <c r="O38" i="66"/>
  <c r="G84" i="82"/>
  <c r="R38" i="66"/>
  <c r="H84" i="82"/>
  <c r="C39" i="66"/>
  <c r="C85" i="82"/>
  <c r="L39" i="66"/>
  <c r="F85" i="82"/>
  <c r="O39" i="66"/>
  <c r="G85" i="82"/>
  <c r="R39" i="66"/>
  <c r="H85" i="82"/>
  <c r="C40" i="66"/>
  <c r="C86" i="82"/>
  <c r="L40" i="66"/>
  <c r="F86" i="82"/>
  <c r="O40" i="66"/>
  <c r="G86" i="82"/>
  <c r="R40" i="66"/>
  <c r="H86" i="82"/>
  <c r="C41" i="66"/>
  <c r="C87" i="82"/>
  <c r="L41" i="66"/>
  <c r="F87" i="82"/>
  <c r="R41" i="66"/>
  <c r="H87" i="82"/>
  <c r="C42" i="66"/>
  <c r="C88" i="82"/>
  <c r="R42" i="66"/>
  <c r="H88" i="82"/>
  <c r="C43" i="66"/>
  <c r="C89" i="82"/>
  <c r="L43" i="66"/>
  <c r="F89" i="82"/>
  <c r="R43" i="66"/>
  <c r="H89" i="82"/>
  <c r="C44" i="66"/>
  <c r="C90" i="82"/>
  <c r="L44" i="66"/>
  <c r="F90" i="82"/>
  <c r="R44" i="66"/>
  <c r="H90" i="82"/>
  <c r="C45" i="66"/>
  <c r="C91" i="82"/>
  <c r="L45" i="66"/>
  <c r="F91" i="82"/>
  <c r="R45" i="66"/>
  <c r="H91" i="82"/>
  <c r="C46" i="66"/>
  <c r="C92" i="82"/>
  <c r="L46" i="66"/>
  <c r="F92" i="82"/>
  <c r="O46" i="66"/>
  <c r="G92" i="82"/>
  <c r="R46" i="66"/>
  <c r="H92" i="82"/>
  <c r="C47" i="66"/>
  <c r="C93" i="82"/>
  <c r="L47" i="66"/>
  <c r="F93" i="82"/>
  <c r="O47" i="66"/>
  <c r="G93" i="82"/>
  <c r="R47" i="66"/>
  <c r="H93" i="82"/>
  <c r="C48" i="66"/>
  <c r="C94" i="82"/>
  <c r="L48" i="66"/>
  <c r="F94" i="82"/>
  <c r="O48" i="66"/>
  <c r="G94" i="82"/>
  <c r="R48" i="66"/>
  <c r="H94" i="82"/>
  <c r="C49" i="66"/>
  <c r="C95" i="82"/>
  <c r="L49" i="66"/>
  <c r="F95" i="82"/>
  <c r="O49" i="66"/>
  <c r="G95" i="82"/>
  <c r="R49" i="66"/>
  <c r="H95" i="82"/>
  <c r="C50" i="66"/>
  <c r="C96" i="82"/>
  <c r="L50" i="66"/>
  <c r="F96" i="82"/>
  <c r="O50" i="66"/>
  <c r="G96" i="82"/>
  <c r="R50" i="66"/>
  <c r="H96" i="82"/>
  <c r="C51" i="66"/>
  <c r="C97" i="82"/>
  <c r="L51" i="66"/>
  <c r="F97" i="82"/>
  <c r="O51" i="66"/>
  <c r="G97" i="82"/>
  <c r="R51" i="66"/>
  <c r="H97" i="82"/>
  <c r="C52" i="66"/>
  <c r="C98" i="82"/>
  <c r="L52" i="66"/>
  <c r="F98" i="82"/>
  <c r="O52" i="66"/>
  <c r="G98" i="82"/>
  <c r="R52" i="66"/>
  <c r="H98" i="82"/>
  <c r="C53" i="66"/>
  <c r="C99" i="82"/>
  <c r="L53" i="66"/>
  <c r="F99" i="82"/>
  <c r="O53" i="66"/>
  <c r="G99" i="82"/>
  <c r="R53" i="66"/>
  <c r="H99" i="82"/>
  <c r="R34" i="66"/>
  <c r="H80" i="82"/>
  <c r="O34" i="66"/>
  <c r="G80" i="82"/>
  <c r="L34" i="66"/>
  <c r="F80" i="82"/>
  <c r="C34" i="66"/>
  <c r="C80" i="82"/>
  <c r="F34" i="66"/>
  <c r="D80" i="82"/>
  <c r="I34" i="66"/>
  <c r="E80" i="82"/>
  <c r="C107" i="66"/>
  <c r="C115" i="82"/>
  <c r="Z107" i="66"/>
  <c r="I115" i="82"/>
  <c r="R107" i="66"/>
  <c r="H115" i="82"/>
  <c r="O107" i="66"/>
  <c r="G115" i="82"/>
  <c r="L107" i="66"/>
  <c r="F115" i="82"/>
  <c r="F107" i="66"/>
  <c r="D115" i="82"/>
  <c r="I107" i="66"/>
  <c r="E115" i="82"/>
  <c r="I126" i="66"/>
  <c r="E134" i="82"/>
  <c r="I125" i="66"/>
  <c r="E133" i="82"/>
  <c r="I124" i="66"/>
  <c r="E132" i="82"/>
  <c r="I123" i="66"/>
  <c r="E131" i="82"/>
  <c r="I122" i="66"/>
  <c r="E130" i="82"/>
  <c r="I121" i="66"/>
  <c r="E129" i="82"/>
  <c r="I120" i="66"/>
  <c r="E128" i="82"/>
  <c r="I119" i="66"/>
  <c r="E127" i="82"/>
  <c r="I118" i="66"/>
  <c r="E126" i="82"/>
  <c r="I117" i="66"/>
  <c r="E125" i="82"/>
  <c r="I116" i="66"/>
  <c r="E124" i="82"/>
  <c r="I112" i="66"/>
  <c r="E120" i="82"/>
  <c r="I111" i="66"/>
  <c r="E119" i="82"/>
  <c r="I110" i="66"/>
  <c r="E118" i="82"/>
  <c r="I109" i="66"/>
  <c r="E117" i="82"/>
  <c r="I108" i="66"/>
  <c r="E116" i="82"/>
  <c r="F126" i="66"/>
  <c r="D134" i="82"/>
  <c r="F125" i="66"/>
  <c r="D133" i="82"/>
  <c r="F124" i="66"/>
  <c r="D132" i="82"/>
  <c r="F123" i="66"/>
  <c r="D131" i="82"/>
  <c r="F122" i="66"/>
  <c r="D130" i="82"/>
  <c r="F121" i="66"/>
  <c r="D129" i="82"/>
  <c r="F120" i="66"/>
  <c r="D128" i="82"/>
  <c r="F119" i="66"/>
  <c r="D127" i="82"/>
  <c r="F118" i="66"/>
  <c r="D126" i="82"/>
  <c r="F117" i="66"/>
  <c r="D125" i="82"/>
  <c r="F116" i="66"/>
  <c r="D124" i="82"/>
  <c r="F115" i="66"/>
  <c r="D123" i="82"/>
  <c r="F112" i="66"/>
  <c r="D120" i="82"/>
  <c r="F111" i="66"/>
  <c r="D119" i="82"/>
  <c r="F109" i="66"/>
  <c r="D117" i="82"/>
  <c r="F113" i="66"/>
  <c r="D121" i="82"/>
  <c r="F110" i="66"/>
  <c r="D118" i="82"/>
  <c r="F114" i="66"/>
  <c r="D122" i="82"/>
  <c r="F108" i="66"/>
  <c r="D116" i="82"/>
  <c r="I115" i="66"/>
  <c r="E123" i="82"/>
  <c r="I114" i="66"/>
  <c r="E122" i="82"/>
  <c r="I113" i="66"/>
  <c r="E121" i="82"/>
  <c r="C108" i="66"/>
  <c r="C116" i="82"/>
  <c r="L108" i="66"/>
  <c r="F116" i="82"/>
  <c r="O108" i="66"/>
  <c r="G116" i="82"/>
  <c r="R108" i="66"/>
  <c r="H116" i="82"/>
  <c r="C109" i="66"/>
  <c r="C117" i="82"/>
  <c r="L109" i="66"/>
  <c r="F117" i="82"/>
  <c r="O109" i="66"/>
  <c r="G117" i="82"/>
  <c r="R109" i="66"/>
  <c r="H117" i="82"/>
  <c r="C110" i="66"/>
  <c r="C118" i="82"/>
  <c r="L110" i="66"/>
  <c r="F118" i="82"/>
  <c r="O110" i="66"/>
  <c r="G118" i="82"/>
  <c r="R110" i="66"/>
  <c r="H118" i="82"/>
  <c r="C111" i="66"/>
  <c r="C119" i="82"/>
  <c r="L111" i="66"/>
  <c r="F119" i="82"/>
  <c r="O111" i="66"/>
  <c r="G119" i="82"/>
  <c r="R111" i="66"/>
  <c r="H119" i="82"/>
  <c r="C112" i="66"/>
  <c r="C120" i="82"/>
  <c r="L112" i="66"/>
  <c r="F120" i="82"/>
  <c r="O112" i="66"/>
  <c r="G120" i="82"/>
  <c r="R112" i="66"/>
  <c r="H120" i="82"/>
  <c r="C113" i="66"/>
  <c r="C121" i="82"/>
  <c r="L113" i="66"/>
  <c r="F121" i="82"/>
  <c r="O113" i="66"/>
  <c r="G121" i="82"/>
  <c r="R113" i="66"/>
  <c r="H121" i="82"/>
  <c r="C114" i="66"/>
  <c r="C122" i="82"/>
  <c r="L114" i="66"/>
  <c r="F122" i="82"/>
  <c r="R114" i="66"/>
  <c r="H122" i="82"/>
  <c r="C115" i="66"/>
  <c r="C123" i="82"/>
  <c r="R115" i="66"/>
  <c r="H123" i="82"/>
  <c r="C116" i="66"/>
  <c r="C124" i="82"/>
  <c r="L116" i="66"/>
  <c r="F124" i="82"/>
  <c r="R116" i="66"/>
  <c r="H124" i="82"/>
  <c r="C117" i="66"/>
  <c r="C125" i="82"/>
  <c r="L117" i="66"/>
  <c r="F125" i="82"/>
  <c r="R117" i="66"/>
  <c r="H125" i="82"/>
  <c r="C118" i="66"/>
  <c r="C126" i="82"/>
  <c r="L118" i="66"/>
  <c r="F126" i="82"/>
  <c r="R118" i="66"/>
  <c r="H126" i="82"/>
  <c r="C119" i="66"/>
  <c r="C127" i="82"/>
  <c r="L119" i="66"/>
  <c r="F127" i="82"/>
  <c r="O119" i="66"/>
  <c r="G127" i="82"/>
  <c r="R119" i="66"/>
  <c r="H127" i="82"/>
  <c r="C120" i="66"/>
  <c r="C128" i="82"/>
  <c r="L120" i="66"/>
  <c r="F128" i="82"/>
  <c r="O120" i="66"/>
  <c r="G128" i="82"/>
  <c r="R120" i="66"/>
  <c r="H128" i="82"/>
  <c r="C121" i="66"/>
  <c r="C129" i="82"/>
  <c r="L121" i="66"/>
  <c r="F129" i="82"/>
  <c r="O121" i="66"/>
  <c r="G129" i="82"/>
  <c r="R121" i="66"/>
  <c r="H129" i="82"/>
  <c r="C122" i="66"/>
  <c r="C130" i="82"/>
  <c r="L122" i="66"/>
  <c r="F130" i="82"/>
  <c r="O122" i="66"/>
  <c r="G130" i="82"/>
  <c r="R122" i="66"/>
  <c r="H130" i="82"/>
  <c r="C123" i="66"/>
  <c r="C131" i="82"/>
  <c r="L123" i="66"/>
  <c r="F131" i="82"/>
  <c r="O123" i="66"/>
  <c r="G131" i="82"/>
  <c r="R123" i="66"/>
  <c r="H131" i="82"/>
  <c r="C124" i="66"/>
  <c r="C132" i="82"/>
  <c r="L124" i="66"/>
  <c r="F132" i="82"/>
  <c r="O124" i="66"/>
  <c r="G132" i="82"/>
  <c r="R124" i="66"/>
  <c r="H132" i="82"/>
  <c r="C125" i="66"/>
  <c r="C133" i="82"/>
  <c r="L125" i="66"/>
  <c r="F133" i="82"/>
  <c r="O125" i="66"/>
  <c r="G133" i="82"/>
  <c r="R125" i="66"/>
  <c r="H133" i="82"/>
  <c r="C126" i="66"/>
  <c r="C134" i="82"/>
  <c r="L126" i="66"/>
  <c r="F134" i="82"/>
  <c r="O126" i="66"/>
  <c r="G134" i="82"/>
  <c r="R126" i="66"/>
  <c r="H134" i="82"/>
  <c r="Z108" i="66"/>
  <c r="I116" i="82"/>
  <c r="Z109" i="66"/>
  <c r="I117" i="82"/>
  <c r="Z110" i="66"/>
  <c r="I118" i="82"/>
  <c r="Z111" i="66"/>
  <c r="I119" i="82"/>
  <c r="Z112" i="66"/>
  <c r="I120" i="82"/>
  <c r="Z113" i="66"/>
  <c r="I121" i="82"/>
  <c r="Z114" i="66"/>
  <c r="I122" i="82"/>
  <c r="Z115" i="66"/>
  <c r="I123" i="82"/>
  <c r="Z116" i="66"/>
  <c r="I124" i="82"/>
  <c r="Z117" i="66"/>
  <c r="I125" i="82"/>
  <c r="Z118" i="66"/>
  <c r="I126" i="82"/>
  <c r="Z119" i="66"/>
  <c r="I127" i="82"/>
  <c r="Z120" i="66"/>
  <c r="I128" i="82"/>
  <c r="Z121" i="66"/>
  <c r="I129" i="82"/>
  <c r="Z122" i="66"/>
  <c r="I130" i="82"/>
  <c r="Z123" i="66"/>
  <c r="I131" i="82"/>
  <c r="Z124" i="66"/>
  <c r="I132" i="82"/>
  <c r="Z125" i="66"/>
  <c r="I133" i="82"/>
  <c r="Z126" i="66"/>
  <c r="I134" i="82"/>
  <c r="Z130" i="66"/>
  <c r="I138" i="82"/>
  <c r="R130" i="66"/>
  <c r="H138" i="82"/>
  <c r="O130" i="66"/>
  <c r="G138" i="82"/>
  <c r="L130" i="66"/>
  <c r="F138" i="82"/>
  <c r="C130" i="66"/>
  <c r="C138" i="82"/>
  <c r="F130" i="66"/>
  <c r="D138" i="82"/>
  <c r="I130" i="66"/>
  <c r="E138" i="82"/>
  <c r="I149" i="66"/>
  <c r="E157" i="82"/>
  <c r="I146" i="66"/>
  <c r="E154" i="82"/>
  <c r="I145" i="66"/>
  <c r="E153" i="82"/>
  <c r="I144" i="66"/>
  <c r="E152" i="82"/>
  <c r="I143" i="66"/>
  <c r="E151" i="82"/>
  <c r="I142" i="66"/>
  <c r="E150" i="82"/>
  <c r="I141" i="66"/>
  <c r="E149" i="82"/>
  <c r="I140" i="66"/>
  <c r="E148" i="82"/>
  <c r="I139" i="66"/>
  <c r="E147" i="82"/>
  <c r="I138" i="66"/>
  <c r="E146" i="82"/>
  <c r="I137" i="66"/>
  <c r="E145" i="82"/>
  <c r="I136" i="66"/>
  <c r="E144" i="82"/>
  <c r="I135" i="66"/>
  <c r="E143" i="82"/>
  <c r="I134" i="66"/>
  <c r="E142" i="82"/>
  <c r="I133" i="66"/>
  <c r="E141" i="82"/>
  <c r="I132" i="66"/>
  <c r="E140" i="82"/>
  <c r="I131" i="66"/>
  <c r="E139" i="82"/>
  <c r="F146" i="66"/>
  <c r="D154" i="82"/>
  <c r="F145" i="66"/>
  <c r="D153" i="82"/>
  <c r="F144" i="66"/>
  <c r="D152" i="82"/>
  <c r="F143" i="66"/>
  <c r="D151" i="82"/>
  <c r="F139" i="66"/>
  <c r="D147" i="82"/>
  <c r="F138" i="66"/>
  <c r="D146" i="82"/>
  <c r="F135" i="66"/>
  <c r="D143" i="82"/>
  <c r="F134" i="66"/>
  <c r="D142" i="82"/>
  <c r="F133" i="66"/>
  <c r="D141" i="82"/>
  <c r="F132" i="66"/>
  <c r="D140" i="82"/>
  <c r="F141" i="66"/>
  <c r="D149" i="82"/>
  <c r="F140" i="66"/>
  <c r="D148" i="82"/>
  <c r="F136" i="66"/>
  <c r="D144" i="82"/>
  <c r="F142" i="66"/>
  <c r="D150" i="82"/>
  <c r="F147" i="66"/>
  <c r="D155" i="82"/>
  <c r="F148" i="66"/>
  <c r="D156" i="82"/>
  <c r="F149" i="66"/>
  <c r="D157" i="82"/>
  <c r="F137" i="66"/>
  <c r="D145" i="82"/>
  <c r="F131" i="66"/>
  <c r="D139" i="82"/>
  <c r="I148" i="66"/>
  <c r="E156" i="82"/>
  <c r="I147" i="66"/>
  <c r="E155" i="82"/>
  <c r="C131" i="66"/>
  <c r="C139" i="82"/>
  <c r="L131" i="66"/>
  <c r="F139" i="82"/>
  <c r="O131" i="66"/>
  <c r="G139" i="82"/>
  <c r="R131" i="66"/>
  <c r="H139" i="82"/>
  <c r="C132" i="66"/>
  <c r="C140" i="82"/>
  <c r="L132" i="66"/>
  <c r="F140" i="82"/>
  <c r="O132" i="66"/>
  <c r="G140" i="82"/>
  <c r="R132" i="66"/>
  <c r="H140" i="82"/>
  <c r="C133" i="66"/>
  <c r="C141" i="82"/>
  <c r="L133" i="66"/>
  <c r="F141" i="82"/>
  <c r="O133" i="66"/>
  <c r="G141" i="82"/>
  <c r="R133" i="66"/>
  <c r="H141" i="82"/>
  <c r="C134" i="66"/>
  <c r="C142" i="82"/>
  <c r="L134" i="66"/>
  <c r="F142" i="82"/>
  <c r="O134" i="66"/>
  <c r="G142" i="82"/>
  <c r="R134" i="66"/>
  <c r="H142" i="82"/>
  <c r="C135" i="66"/>
  <c r="C143" i="82"/>
  <c r="L135" i="66"/>
  <c r="F143" i="82"/>
  <c r="O135" i="66"/>
  <c r="G143" i="82"/>
  <c r="R135" i="66"/>
  <c r="H143" i="82"/>
  <c r="C136" i="66"/>
  <c r="C144" i="82"/>
  <c r="L136" i="66"/>
  <c r="F144" i="82"/>
  <c r="O136" i="66"/>
  <c r="G144" i="82"/>
  <c r="R136" i="66"/>
  <c r="H144" i="82"/>
  <c r="C137" i="66"/>
  <c r="C145" i="82"/>
  <c r="L137" i="66"/>
  <c r="F145" i="82"/>
  <c r="R137" i="66"/>
  <c r="H145" i="82"/>
  <c r="C138" i="66"/>
  <c r="C146" i="82"/>
  <c r="R138" i="66"/>
  <c r="H146" i="82"/>
  <c r="C139" i="66"/>
  <c r="C147" i="82"/>
  <c r="L139" i="66"/>
  <c r="F147" i="82"/>
  <c r="R139" i="66"/>
  <c r="H147" i="82"/>
  <c r="C140" i="66"/>
  <c r="C148" i="82"/>
  <c r="L140" i="66"/>
  <c r="F148" i="82"/>
  <c r="R140" i="66"/>
  <c r="H148" i="82"/>
  <c r="C141" i="66"/>
  <c r="C149" i="82"/>
  <c r="L141" i="66"/>
  <c r="F149" i="82"/>
  <c r="R141" i="66"/>
  <c r="H149" i="82"/>
  <c r="C142" i="66"/>
  <c r="C150" i="82"/>
  <c r="L142" i="66"/>
  <c r="F150" i="82"/>
  <c r="O142" i="66"/>
  <c r="G150" i="82"/>
  <c r="R142" i="66"/>
  <c r="H150" i="82"/>
  <c r="C143" i="66"/>
  <c r="C151" i="82"/>
  <c r="L143" i="66"/>
  <c r="F151" i="82"/>
  <c r="O143" i="66"/>
  <c r="G151" i="82"/>
  <c r="R143" i="66"/>
  <c r="H151" i="82"/>
  <c r="C144" i="66"/>
  <c r="C152" i="82"/>
  <c r="L144" i="66"/>
  <c r="F152" i="82"/>
  <c r="O144" i="66"/>
  <c r="G152" i="82"/>
  <c r="R144" i="66"/>
  <c r="H152" i="82"/>
  <c r="C145" i="66"/>
  <c r="C153" i="82"/>
  <c r="L145" i="66"/>
  <c r="F153" i="82"/>
  <c r="O145" i="66"/>
  <c r="G153" i="82"/>
  <c r="R145" i="66"/>
  <c r="H153" i="82"/>
  <c r="C146" i="66"/>
  <c r="C154" i="82"/>
  <c r="L146" i="66"/>
  <c r="F154" i="82"/>
  <c r="O146" i="66"/>
  <c r="G154" i="82"/>
  <c r="R146" i="66"/>
  <c r="H154" i="82"/>
  <c r="C147" i="66"/>
  <c r="C155" i="82"/>
  <c r="L147" i="66"/>
  <c r="F155" i="82"/>
  <c r="O147" i="66"/>
  <c r="G155" i="82"/>
  <c r="R147" i="66"/>
  <c r="H155" i="82"/>
  <c r="C148" i="66"/>
  <c r="C156" i="82"/>
  <c r="L148" i="66"/>
  <c r="F156" i="82"/>
  <c r="O148" i="66"/>
  <c r="G156" i="82"/>
  <c r="R148" i="66"/>
  <c r="H156" i="82"/>
  <c r="C149" i="66"/>
  <c r="C157" i="82"/>
  <c r="L149" i="66"/>
  <c r="F157" i="82"/>
  <c r="O149" i="66"/>
  <c r="G157" i="82"/>
  <c r="R149" i="66"/>
  <c r="H157" i="82"/>
  <c r="Z131" i="66"/>
  <c r="I139" i="82"/>
  <c r="Z132" i="66"/>
  <c r="I140" i="82"/>
  <c r="Z133" i="66"/>
  <c r="I141" i="82"/>
  <c r="Z134" i="66"/>
  <c r="I142" i="82"/>
  <c r="Z135" i="66"/>
  <c r="I143" i="82"/>
  <c r="Z136" i="66"/>
  <c r="I144" i="82"/>
  <c r="Z137" i="66"/>
  <c r="I145" i="82"/>
  <c r="Z138" i="66"/>
  <c r="I146" i="82"/>
  <c r="Z139" i="66"/>
  <c r="I147" i="82"/>
  <c r="Z140" i="66"/>
  <c r="I148" i="82"/>
  <c r="Z141" i="66"/>
  <c r="I149" i="82"/>
  <c r="Z142" i="66"/>
  <c r="I150" i="82"/>
  <c r="Z143" i="66"/>
  <c r="I151" i="82"/>
  <c r="Z144" i="66"/>
  <c r="I152" i="82"/>
  <c r="Z145" i="66"/>
  <c r="I153" i="82"/>
  <c r="Z146" i="66"/>
  <c r="I154" i="82"/>
  <c r="Z147" i="66"/>
  <c r="I155" i="82"/>
  <c r="Z148" i="66"/>
  <c r="I156" i="82"/>
  <c r="Z149" i="66"/>
  <c r="I157" i="82"/>
  <c r="Z155" i="66"/>
  <c r="I161" i="82"/>
  <c r="R155" i="66"/>
  <c r="H161" i="82"/>
  <c r="O155" i="66"/>
  <c r="G161" i="82"/>
  <c r="L155" i="66"/>
  <c r="F161" i="82"/>
  <c r="C155" i="66"/>
  <c r="C161" i="82"/>
  <c r="I155" i="66"/>
  <c r="E161" i="82"/>
  <c r="F155" i="66"/>
  <c r="D161" i="82"/>
  <c r="I169" i="66"/>
  <c r="E175" i="82"/>
  <c r="I159" i="66"/>
  <c r="E165" i="82"/>
  <c r="I158" i="66"/>
  <c r="E164" i="82"/>
  <c r="I157" i="66"/>
  <c r="E163" i="82"/>
  <c r="I156" i="66"/>
  <c r="E162" i="82"/>
  <c r="F169" i="66"/>
  <c r="D175" i="82"/>
  <c r="F162" i="66"/>
  <c r="D168" i="82"/>
  <c r="F159" i="66"/>
  <c r="D165" i="82"/>
  <c r="F158" i="66"/>
  <c r="D164" i="82"/>
  <c r="F157" i="66"/>
  <c r="D163" i="82"/>
  <c r="F156" i="66"/>
  <c r="D162" i="82"/>
  <c r="F161" i="66"/>
  <c r="D167" i="82"/>
  <c r="F173" i="66"/>
  <c r="D179" i="82"/>
  <c r="F172" i="66"/>
  <c r="D178" i="82"/>
  <c r="F171" i="66"/>
  <c r="D177" i="82"/>
  <c r="F170" i="66"/>
  <c r="D176" i="82"/>
  <c r="F168" i="66"/>
  <c r="D174" i="82"/>
  <c r="F167" i="66"/>
  <c r="D173" i="82"/>
  <c r="F166" i="66"/>
  <c r="D172" i="82"/>
  <c r="F165" i="66"/>
  <c r="D171" i="82"/>
  <c r="F164" i="66"/>
  <c r="D170" i="82"/>
  <c r="F163" i="66"/>
  <c r="D169" i="82"/>
  <c r="F160" i="66"/>
  <c r="D166" i="82"/>
  <c r="F174" i="66"/>
  <c r="D180" i="82"/>
  <c r="I174" i="66"/>
  <c r="E180" i="82"/>
  <c r="I162" i="66"/>
  <c r="E168" i="82"/>
  <c r="I161" i="66"/>
  <c r="E167" i="82"/>
  <c r="I173" i="66"/>
  <c r="E179" i="82"/>
  <c r="I163" i="66"/>
  <c r="E169" i="82"/>
  <c r="I164" i="66"/>
  <c r="E170" i="82"/>
  <c r="I166" i="66"/>
  <c r="E172" i="82"/>
  <c r="I167" i="66"/>
  <c r="E173" i="82"/>
  <c r="I168" i="66"/>
  <c r="E174" i="82"/>
  <c r="I170" i="66"/>
  <c r="E176" i="82"/>
  <c r="I171" i="66"/>
  <c r="E177" i="82"/>
  <c r="I172" i="66"/>
  <c r="E178" i="82"/>
  <c r="I160" i="66"/>
  <c r="E166" i="82"/>
  <c r="I165" i="66"/>
  <c r="E171" i="82"/>
  <c r="C156" i="66"/>
  <c r="C162" i="82"/>
  <c r="L156" i="66"/>
  <c r="F162" i="82"/>
  <c r="O156" i="66"/>
  <c r="G162" i="82"/>
  <c r="R156" i="66"/>
  <c r="H162" i="82"/>
  <c r="R157" i="66"/>
  <c r="H163" i="82"/>
  <c r="C158" i="66"/>
  <c r="C164" i="82"/>
  <c r="L158" i="66"/>
  <c r="F164" i="82"/>
  <c r="O158" i="66"/>
  <c r="G164" i="82"/>
  <c r="R158" i="66"/>
  <c r="H164" i="82"/>
  <c r="C159" i="66"/>
  <c r="C165" i="82"/>
  <c r="L159" i="66"/>
  <c r="F165" i="82"/>
  <c r="O159" i="66"/>
  <c r="G165" i="82"/>
  <c r="R159" i="66"/>
  <c r="H165" i="82"/>
  <c r="C160" i="66"/>
  <c r="C166" i="82"/>
  <c r="L160" i="66"/>
  <c r="F166" i="82"/>
  <c r="O160" i="66"/>
  <c r="G166" i="82"/>
  <c r="R160" i="66"/>
  <c r="H166" i="82"/>
  <c r="R161" i="66"/>
  <c r="H167" i="82"/>
  <c r="C162" i="66"/>
  <c r="C168" i="82"/>
  <c r="L162" i="66"/>
  <c r="F168" i="82"/>
  <c r="R162" i="66"/>
  <c r="H168" i="82"/>
  <c r="C163" i="66"/>
  <c r="C169" i="82"/>
  <c r="R163" i="66"/>
  <c r="H169" i="82"/>
  <c r="C164" i="66"/>
  <c r="C170" i="82"/>
  <c r="L164" i="66"/>
  <c r="F170" i="82"/>
  <c r="R164" i="66"/>
  <c r="H170" i="82"/>
  <c r="C165" i="66"/>
  <c r="C171" i="82"/>
  <c r="L165" i="66"/>
  <c r="F171" i="82"/>
  <c r="R165" i="66"/>
  <c r="H171" i="82"/>
  <c r="C166" i="66"/>
  <c r="C172" i="82"/>
  <c r="L166" i="66"/>
  <c r="F172" i="82"/>
  <c r="R166" i="66"/>
  <c r="H172" i="82"/>
  <c r="C167" i="66"/>
  <c r="C173" i="82"/>
  <c r="L167" i="66"/>
  <c r="F173" i="82"/>
  <c r="O167" i="66"/>
  <c r="G173" i="82"/>
  <c r="R167" i="66"/>
  <c r="H173" i="82"/>
  <c r="C168" i="66"/>
  <c r="C174" i="82"/>
  <c r="L168" i="66"/>
  <c r="F174" i="82"/>
  <c r="O168" i="66"/>
  <c r="G174" i="82"/>
  <c r="R168" i="66"/>
  <c r="H174" i="82"/>
  <c r="C169" i="66"/>
  <c r="C175" i="82"/>
  <c r="L169" i="66"/>
  <c r="F175" i="82"/>
  <c r="O169" i="66"/>
  <c r="G175" i="82"/>
  <c r="R169" i="66"/>
  <c r="H175" i="82"/>
  <c r="C170" i="66"/>
  <c r="C176" i="82"/>
  <c r="L170" i="66"/>
  <c r="F176" i="82"/>
  <c r="O170" i="66"/>
  <c r="G176" i="82"/>
  <c r="R170" i="66"/>
  <c r="H176" i="82"/>
  <c r="C171" i="66"/>
  <c r="C177" i="82"/>
  <c r="L171" i="66"/>
  <c r="F177" i="82"/>
  <c r="O171" i="66"/>
  <c r="G177" i="82"/>
  <c r="R171" i="66"/>
  <c r="H177" i="82"/>
  <c r="C172" i="66"/>
  <c r="C178" i="82"/>
  <c r="L172" i="66"/>
  <c r="F178" i="82"/>
  <c r="O172" i="66"/>
  <c r="G178" i="82"/>
  <c r="R172" i="66"/>
  <c r="H178" i="82"/>
  <c r="C173" i="66"/>
  <c r="C179" i="82"/>
  <c r="L173" i="66"/>
  <c r="F179" i="82"/>
  <c r="O173" i="66"/>
  <c r="G179" i="82"/>
  <c r="R173" i="66"/>
  <c r="H179" i="82"/>
  <c r="C174" i="66"/>
  <c r="C180" i="82"/>
  <c r="L174" i="66"/>
  <c r="F180" i="82"/>
  <c r="O174" i="66"/>
  <c r="G180" i="82"/>
  <c r="R174" i="66"/>
  <c r="H180" i="82"/>
  <c r="L161" i="66"/>
  <c r="F167" i="82"/>
  <c r="C161" i="66"/>
  <c r="C167" i="82"/>
  <c r="O161" i="66"/>
  <c r="G167" i="82"/>
  <c r="L157" i="66"/>
  <c r="F163" i="82"/>
  <c r="C157" i="66"/>
  <c r="C163" i="82"/>
  <c r="O157" i="66"/>
  <c r="G163" i="82"/>
  <c r="Z156" i="66"/>
  <c r="I162" i="82"/>
  <c r="Z157" i="66"/>
  <c r="I163" i="82"/>
  <c r="Z158" i="66"/>
  <c r="I164" i="82"/>
  <c r="Z159" i="66"/>
  <c r="I165" i="82"/>
  <c r="Z160" i="66"/>
  <c r="I166" i="82"/>
  <c r="Z161" i="66"/>
  <c r="I167" i="82"/>
  <c r="Z162" i="66"/>
  <c r="I168" i="82"/>
  <c r="Z163" i="66"/>
  <c r="I169" i="82"/>
  <c r="Z164" i="66"/>
  <c r="I170" i="82"/>
  <c r="Z165" i="66"/>
  <c r="I171" i="82"/>
  <c r="Z166" i="66"/>
  <c r="I172" i="82"/>
  <c r="Z167" i="66"/>
  <c r="I173" i="82"/>
  <c r="Z168" i="66"/>
  <c r="I174" i="82"/>
  <c r="Z169" i="66"/>
  <c r="I175" i="82"/>
  <c r="Z170" i="66"/>
  <c r="I176" i="82"/>
  <c r="Z171" i="66"/>
  <c r="I177" i="82"/>
  <c r="Z172" i="66"/>
  <c r="I178" i="82"/>
  <c r="Z173" i="66"/>
  <c r="I179" i="82"/>
  <c r="Z174" i="66"/>
  <c r="I180" i="82"/>
  <c r="Z178" i="66"/>
  <c r="I184" i="82"/>
  <c r="R178" i="66"/>
  <c r="H184" i="82"/>
  <c r="O178" i="66"/>
  <c r="G184" i="82"/>
  <c r="L178" i="66"/>
  <c r="F184" i="82"/>
  <c r="C178" i="66"/>
  <c r="C184" i="82"/>
  <c r="F178" i="66"/>
  <c r="D184" i="82"/>
  <c r="I178" i="66"/>
  <c r="E184" i="82"/>
  <c r="I196" i="66"/>
  <c r="E202" i="82"/>
  <c r="I192" i="66"/>
  <c r="E198" i="82"/>
  <c r="I197" i="66"/>
  <c r="E203" i="82"/>
  <c r="I195" i="66"/>
  <c r="E201" i="82"/>
  <c r="I194" i="66"/>
  <c r="E200" i="82"/>
  <c r="I193" i="66"/>
  <c r="E199" i="82"/>
  <c r="I191" i="66"/>
  <c r="E197" i="82"/>
  <c r="I190" i="66"/>
  <c r="E196" i="82"/>
  <c r="I189" i="66"/>
  <c r="E195" i="82"/>
  <c r="I188" i="66"/>
  <c r="E194" i="82"/>
  <c r="I187" i="66"/>
  <c r="E193" i="82"/>
  <c r="I186" i="66"/>
  <c r="E192" i="82"/>
  <c r="I185" i="66"/>
  <c r="E191" i="82"/>
  <c r="I184" i="66"/>
  <c r="E190" i="82"/>
  <c r="I183" i="66"/>
  <c r="E189" i="82"/>
  <c r="I182" i="66"/>
  <c r="E188" i="82"/>
  <c r="I181" i="66"/>
  <c r="E187" i="82"/>
  <c r="I180" i="66"/>
  <c r="E186" i="82"/>
  <c r="I179" i="66"/>
  <c r="E185" i="82"/>
  <c r="F196" i="66"/>
  <c r="D202" i="82"/>
  <c r="F192" i="66"/>
  <c r="D198" i="82"/>
  <c r="F191" i="66"/>
  <c r="D197" i="82"/>
  <c r="F193" i="66"/>
  <c r="D199" i="82"/>
  <c r="F194" i="66"/>
  <c r="D200" i="82"/>
  <c r="F195" i="66"/>
  <c r="D201" i="82"/>
  <c r="F197" i="66"/>
  <c r="D203" i="82"/>
  <c r="F190" i="66"/>
  <c r="D196" i="82"/>
  <c r="F189" i="66"/>
  <c r="D195" i="82"/>
  <c r="F188" i="66"/>
  <c r="D194" i="82"/>
  <c r="F187" i="66"/>
  <c r="D193" i="82"/>
  <c r="F186" i="66"/>
  <c r="D192" i="82"/>
  <c r="F184" i="66"/>
  <c r="D190" i="82"/>
  <c r="F185" i="66"/>
  <c r="D191" i="82"/>
  <c r="F183" i="66"/>
  <c r="D189" i="82"/>
  <c r="F182" i="66"/>
  <c r="D188" i="82"/>
  <c r="F181" i="66"/>
  <c r="D187" i="82"/>
  <c r="F180" i="66"/>
  <c r="D186" i="82"/>
  <c r="F179" i="66"/>
  <c r="D185" i="82"/>
  <c r="C179" i="66"/>
  <c r="C185" i="82"/>
  <c r="L179" i="66"/>
  <c r="F185" i="82"/>
  <c r="O179" i="66"/>
  <c r="G185" i="82"/>
  <c r="R179" i="66"/>
  <c r="H185" i="82"/>
  <c r="C180" i="66"/>
  <c r="C186" i="82"/>
  <c r="L180" i="66"/>
  <c r="F186" i="82"/>
  <c r="O180" i="66"/>
  <c r="G186" i="82"/>
  <c r="R180" i="66"/>
  <c r="H186" i="82"/>
  <c r="C181" i="66"/>
  <c r="C187" i="82"/>
  <c r="L181" i="66"/>
  <c r="F187" i="82"/>
  <c r="O181" i="66"/>
  <c r="G187" i="82"/>
  <c r="R181" i="66"/>
  <c r="H187" i="82"/>
  <c r="C182" i="66"/>
  <c r="C188" i="82"/>
  <c r="L182" i="66"/>
  <c r="F188" i="82"/>
  <c r="O182" i="66"/>
  <c r="G188" i="82"/>
  <c r="R182" i="66"/>
  <c r="H188" i="82"/>
  <c r="C183" i="66"/>
  <c r="C189" i="82"/>
  <c r="L183" i="66"/>
  <c r="F189" i="82"/>
  <c r="O183" i="66"/>
  <c r="G189" i="82"/>
  <c r="R183" i="66"/>
  <c r="H189" i="82"/>
  <c r="C184" i="66"/>
  <c r="C190" i="82"/>
  <c r="L184" i="66"/>
  <c r="F190" i="82"/>
  <c r="O184" i="66"/>
  <c r="G190" i="82"/>
  <c r="R184" i="66"/>
  <c r="H190" i="82"/>
  <c r="C185" i="66"/>
  <c r="C191" i="82"/>
  <c r="L185" i="66"/>
  <c r="F191" i="82"/>
  <c r="R185" i="66"/>
  <c r="H191" i="82"/>
  <c r="C186" i="66"/>
  <c r="C192" i="82"/>
  <c r="R186" i="66"/>
  <c r="H192" i="82"/>
  <c r="C187" i="66"/>
  <c r="C193" i="82"/>
  <c r="L187" i="66"/>
  <c r="F193" i="82"/>
  <c r="R187" i="66"/>
  <c r="H193" i="82"/>
  <c r="C188" i="66"/>
  <c r="C194" i="82"/>
  <c r="L188" i="66"/>
  <c r="F194" i="82"/>
  <c r="R188" i="66"/>
  <c r="H194" i="82"/>
  <c r="C189" i="66"/>
  <c r="C195" i="82"/>
  <c r="L189" i="66"/>
  <c r="F195" i="82"/>
  <c r="R189" i="66"/>
  <c r="H195" i="82"/>
  <c r="C190" i="66"/>
  <c r="C196" i="82"/>
  <c r="L190" i="66"/>
  <c r="F196" i="82"/>
  <c r="O190" i="66"/>
  <c r="G196" i="82"/>
  <c r="R190" i="66"/>
  <c r="H196" i="82"/>
  <c r="C191" i="66"/>
  <c r="C197" i="82"/>
  <c r="L191" i="66"/>
  <c r="F197" i="82"/>
  <c r="O191" i="66"/>
  <c r="G197" i="82"/>
  <c r="R191" i="66"/>
  <c r="H197" i="82"/>
  <c r="C192" i="66"/>
  <c r="C198" i="82"/>
  <c r="L192" i="66"/>
  <c r="F198" i="82"/>
  <c r="O192" i="66"/>
  <c r="G198" i="82"/>
  <c r="R192" i="66"/>
  <c r="H198" i="82"/>
  <c r="C193" i="66"/>
  <c r="C199" i="82"/>
  <c r="L193" i="66"/>
  <c r="F199" i="82"/>
  <c r="O193" i="66"/>
  <c r="G199" i="82"/>
  <c r="R193" i="66"/>
  <c r="H199" i="82"/>
  <c r="C194" i="66"/>
  <c r="C200" i="82"/>
  <c r="L194" i="66"/>
  <c r="F200" i="82"/>
  <c r="O194" i="66"/>
  <c r="G200" i="82"/>
  <c r="R194" i="66"/>
  <c r="H200" i="82"/>
  <c r="C195" i="66"/>
  <c r="C201" i="82"/>
  <c r="L195" i="66"/>
  <c r="F201" i="82"/>
  <c r="O195" i="66"/>
  <c r="G201" i="82"/>
  <c r="R195" i="66"/>
  <c r="H201" i="82"/>
  <c r="C196" i="66"/>
  <c r="C202" i="82"/>
  <c r="L196" i="66"/>
  <c r="F202" i="82"/>
  <c r="O196" i="66"/>
  <c r="G202" i="82"/>
  <c r="R196" i="66"/>
  <c r="H202" i="82"/>
  <c r="C197" i="66"/>
  <c r="C203" i="82"/>
  <c r="L197" i="66"/>
  <c r="F203" i="82"/>
  <c r="O197" i="66"/>
  <c r="G203" i="82"/>
  <c r="R197" i="66"/>
  <c r="H203" i="82"/>
  <c r="Z179" i="66"/>
  <c r="I185" i="82"/>
  <c r="Z180" i="66"/>
  <c r="I186" i="82"/>
  <c r="Z181" i="66"/>
  <c r="I187" i="82"/>
  <c r="Z182" i="66"/>
  <c r="I188" i="82"/>
  <c r="Z183" i="66"/>
  <c r="I189" i="82"/>
  <c r="Z184" i="66"/>
  <c r="I190" i="82"/>
  <c r="Z185" i="66"/>
  <c r="I191" i="82"/>
  <c r="Z186" i="66"/>
  <c r="I192" i="82"/>
  <c r="Z187" i="66"/>
  <c r="I193" i="82"/>
  <c r="Z188" i="66"/>
  <c r="I194" i="82"/>
  <c r="Z189" i="66"/>
  <c r="I195" i="82"/>
  <c r="Z190" i="66"/>
  <c r="I196" i="82"/>
  <c r="Z191" i="66"/>
  <c r="I197" i="82"/>
  <c r="Z192" i="66"/>
  <c r="I198" i="82"/>
  <c r="Z193" i="66"/>
  <c r="I199" i="82"/>
  <c r="Z194" i="66"/>
  <c r="I200" i="82"/>
  <c r="Z195" i="66"/>
  <c r="I201" i="82"/>
  <c r="Z196" i="66"/>
  <c r="I202" i="82"/>
  <c r="Z197" i="66"/>
  <c r="I203" i="82"/>
  <c r="Z203" i="66"/>
  <c r="I219" i="82"/>
  <c r="R203" i="66"/>
  <c r="H219" i="82"/>
  <c r="O203" i="66"/>
  <c r="G219" i="82"/>
  <c r="L203" i="66"/>
  <c r="F219" i="82"/>
  <c r="C203" i="66"/>
  <c r="C219" i="82"/>
  <c r="I203" i="66"/>
  <c r="E219" i="82"/>
  <c r="F203" i="66"/>
  <c r="D219" i="82"/>
  <c r="I222" i="66"/>
  <c r="E238" i="82"/>
  <c r="I221" i="66"/>
  <c r="E237" i="82"/>
  <c r="I220" i="66"/>
  <c r="E236" i="82"/>
  <c r="I219" i="66"/>
  <c r="E235" i="82"/>
  <c r="I218" i="66"/>
  <c r="E234" i="82"/>
  <c r="I217" i="66"/>
  <c r="E233" i="82"/>
  <c r="F222" i="66"/>
  <c r="D238" i="82"/>
  <c r="F219" i="66"/>
  <c r="D235" i="82"/>
  <c r="F217" i="66"/>
  <c r="D233" i="82"/>
  <c r="F215" i="66"/>
  <c r="D231" i="82"/>
  <c r="F204" i="66"/>
  <c r="D220" i="82"/>
  <c r="F214" i="66"/>
  <c r="D230" i="82"/>
  <c r="F209" i="66"/>
  <c r="D225" i="82"/>
  <c r="F218" i="66"/>
  <c r="D234" i="82"/>
  <c r="F216" i="66"/>
  <c r="D232" i="82"/>
  <c r="F213" i="66"/>
  <c r="D229" i="82"/>
  <c r="F211" i="66"/>
  <c r="D227" i="82"/>
  <c r="F210" i="66"/>
  <c r="D226" i="82"/>
  <c r="F208" i="66"/>
  <c r="D224" i="82"/>
  <c r="F212" i="66"/>
  <c r="D228" i="82"/>
  <c r="F206" i="66"/>
  <c r="D222" i="82"/>
  <c r="F205" i="66"/>
  <c r="D221" i="82"/>
  <c r="F207" i="66"/>
  <c r="D223" i="82"/>
  <c r="F220" i="66"/>
  <c r="D236" i="82"/>
  <c r="F221" i="66"/>
  <c r="D237" i="82"/>
  <c r="I209" i="66"/>
  <c r="E225" i="82"/>
  <c r="I210" i="66"/>
  <c r="E226" i="82"/>
  <c r="I211" i="66"/>
  <c r="E227" i="82"/>
  <c r="I212" i="66"/>
  <c r="E228" i="82"/>
  <c r="I214" i="66"/>
  <c r="E230" i="82"/>
  <c r="I215" i="66"/>
  <c r="E231" i="82"/>
  <c r="I216" i="66"/>
  <c r="E232" i="82"/>
  <c r="I205" i="66"/>
  <c r="E221" i="82"/>
  <c r="I206" i="66"/>
  <c r="E222" i="82"/>
  <c r="I208" i="66"/>
  <c r="E224" i="82"/>
  <c r="I213" i="66"/>
  <c r="E229" i="82"/>
  <c r="I207" i="66"/>
  <c r="E223" i="82"/>
  <c r="I204" i="66"/>
  <c r="E220" i="82"/>
  <c r="C204" i="66"/>
  <c r="C220" i="82"/>
  <c r="L204" i="66"/>
  <c r="F220" i="82"/>
  <c r="O204" i="66"/>
  <c r="G220" i="82"/>
  <c r="R204" i="66"/>
  <c r="H220" i="82"/>
  <c r="C205" i="66"/>
  <c r="C221" i="82"/>
  <c r="L205" i="66"/>
  <c r="F221" i="82"/>
  <c r="O205" i="66"/>
  <c r="G221" i="82"/>
  <c r="R205" i="66"/>
  <c r="H221" i="82"/>
  <c r="C206" i="66"/>
  <c r="C222" i="82"/>
  <c r="L206" i="66"/>
  <c r="F222" i="82"/>
  <c r="O206" i="66"/>
  <c r="G222" i="82"/>
  <c r="R206" i="66"/>
  <c r="H222" i="82"/>
  <c r="C207" i="66"/>
  <c r="C223" i="82"/>
  <c r="L207" i="66"/>
  <c r="F223" i="82"/>
  <c r="O207" i="66"/>
  <c r="G223" i="82"/>
  <c r="R207" i="66"/>
  <c r="H223" i="82"/>
  <c r="C208" i="66"/>
  <c r="C224" i="82"/>
  <c r="L208" i="66"/>
  <c r="F224" i="82"/>
  <c r="O208" i="66"/>
  <c r="G224" i="82"/>
  <c r="R208" i="66"/>
  <c r="H224" i="82"/>
  <c r="C209" i="66"/>
  <c r="C225" i="82"/>
  <c r="L209" i="66"/>
  <c r="F225" i="82"/>
  <c r="O209" i="66"/>
  <c r="G225" i="82"/>
  <c r="R209" i="66"/>
  <c r="H225" i="82"/>
  <c r="C210" i="66"/>
  <c r="C226" i="82"/>
  <c r="L210" i="66"/>
  <c r="F226" i="82"/>
  <c r="R210" i="66"/>
  <c r="H226" i="82"/>
  <c r="C211" i="66"/>
  <c r="C227" i="82"/>
  <c r="R211" i="66"/>
  <c r="H227" i="82"/>
  <c r="C212" i="66"/>
  <c r="C228" i="82"/>
  <c r="L212" i="66"/>
  <c r="F228" i="82"/>
  <c r="R212" i="66"/>
  <c r="H228" i="82"/>
  <c r="C213" i="66"/>
  <c r="C229" i="82"/>
  <c r="L213" i="66"/>
  <c r="F229" i="82"/>
  <c r="R213" i="66"/>
  <c r="H229" i="82"/>
  <c r="C214" i="66"/>
  <c r="C230" i="82"/>
  <c r="L214" i="66"/>
  <c r="F230" i="82"/>
  <c r="R214" i="66"/>
  <c r="H230" i="82"/>
  <c r="C215" i="66"/>
  <c r="C231" i="82"/>
  <c r="L215" i="66"/>
  <c r="F231" i="82"/>
  <c r="O215" i="66"/>
  <c r="G231" i="82"/>
  <c r="R215" i="66"/>
  <c r="H231" i="82"/>
  <c r="C216" i="66"/>
  <c r="C232" i="82"/>
  <c r="L216" i="66"/>
  <c r="F232" i="82"/>
  <c r="O216" i="66"/>
  <c r="G232" i="82"/>
  <c r="R216" i="66"/>
  <c r="H232" i="82"/>
  <c r="C217" i="66"/>
  <c r="C233" i="82"/>
  <c r="L217" i="66"/>
  <c r="F233" i="82"/>
  <c r="O217" i="66"/>
  <c r="G233" i="82"/>
  <c r="R217" i="66"/>
  <c r="H233" i="82"/>
  <c r="C218" i="66"/>
  <c r="C234" i="82"/>
  <c r="L218" i="66"/>
  <c r="F234" i="82"/>
  <c r="O218" i="66"/>
  <c r="G234" i="82"/>
  <c r="R218" i="66"/>
  <c r="H234" i="82"/>
  <c r="C219" i="66"/>
  <c r="C235" i="82"/>
  <c r="L219" i="66"/>
  <c r="F235" i="82"/>
  <c r="O219" i="66"/>
  <c r="G235" i="82"/>
  <c r="R219" i="66"/>
  <c r="H235" i="82"/>
  <c r="C220" i="66"/>
  <c r="C236" i="82"/>
  <c r="L220" i="66"/>
  <c r="F236" i="82"/>
  <c r="O220" i="66"/>
  <c r="G236" i="82"/>
  <c r="R220" i="66"/>
  <c r="H236" i="82"/>
  <c r="C221" i="66"/>
  <c r="C237" i="82"/>
  <c r="L221" i="66"/>
  <c r="F237" i="82"/>
  <c r="O221" i="66"/>
  <c r="G237" i="82"/>
  <c r="R221" i="66"/>
  <c r="H237" i="82"/>
  <c r="C222" i="66"/>
  <c r="C238" i="82"/>
  <c r="L222" i="66"/>
  <c r="F238" i="82"/>
  <c r="O222" i="66"/>
  <c r="G238" i="82"/>
  <c r="R222" i="66"/>
  <c r="H238" i="82"/>
  <c r="Z204" i="66"/>
  <c r="I220" i="82"/>
  <c r="Z205" i="66"/>
  <c r="I221" i="82"/>
  <c r="Z206" i="66"/>
  <c r="I222" i="82"/>
  <c r="Z207" i="66"/>
  <c r="I223" i="82"/>
  <c r="Z208" i="66"/>
  <c r="I224" i="82"/>
  <c r="Z209" i="66"/>
  <c r="I225" i="82"/>
  <c r="Z210" i="66"/>
  <c r="I226" i="82"/>
  <c r="Z211" i="66"/>
  <c r="I227" i="82"/>
  <c r="Z212" i="66"/>
  <c r="I228" i="82"/>
  <c r="Z213" i="66"/>
  <c r="I229" i="82"/>
  <c r="Z214" i="66"/>
  <c r="I230" i="82"/>
  <c r="Z215" i="66"/>
  <c r="I231" i="82"/>
  <c r="Z216" i="66"/>
  <c r="I232" i="82"/>
  <c r="Z217" i="66"/>
  <c r="I233" i="82"/>
  <c r="Z218" i="66"/>
  <c r="I234" i="82"/>
  <c r="Z219" i="66"/>
  <c r="I235" i="82"/>
  <c r="Z220" i="66"/>
  <c r="I236" i="82"/>
  <c r="Z221" i="66"/>
  <c r="I237" i="82"/>
  <c r="Z222" i="66"/>
  <c r="I238" i="82"/>
  <c r="Z226" i="66"/>
  <c r="I242" i="82"/>
  <c r="R226" i="66"/>
  <c r="H242" i="82"/>
  <c r="O226" i="66"/>
  <c r="G242" i="82"/>
  <c r="L226" i="66"/>
  <c r="F242" i="82"/>
  <c r="C226" i="66"/>
  <c r="C242" i="82"/>
  <c r="I226" i="66"/>
  <c r="E242" i="82"/>
  <c r="F226" i="66"/>
  <c r="D242" i="82"/>
  <c r="F230" i="66"/>
  <c r="D246" i="82"/>
  <c r="F237" i="66"/>
  <c r="D253" i="82"/>
  <c r="F236" i="66"/>
  <c r="D252" i="82"/>
  <c r="F235" i="66"/>
  <c r="D251" i="82"/>
  <c r="F234" i="66"/>
  <c r="D250" i="82"/>
  <c r="F233" i="66"/>
  <c r="D249" i="82"/>
  <c r="F232" i="66"/>
  <c r="D248" i="82"/>
  <c r="F231" i="66"/>
  <c r="D247" i="82"/>
  <c r="F229" i="66"/>
  <c r="D245" i="82"/>
  <c r="F228" i="66"/>
  <c r="D244" i="82"/>
  <c r="F227" i="66"/>
  <c r="D243" i="82"/>
  <c r="I232" i="66"/>
  <c r="E248" i="82"/>
  <c r="I233" i="66"/>
  <c r="E249" i="82"/>
  <c r="I234" i="66"/>
  <c r="E250" i="82"/>
  <c r="I235" i="66"/>
  <c r="E251" i="82"/>
  <c r="I237" i="66"/>
  <c r="E253" i="82"/>
  <c r="I228" i="66"/>
  <c r="E244" i="82"/>
  <c r="I229" i="66"/>
  <c r="E245" i="82"/>
  <c r="I231" i="66"/>
  <c r="E247" i="82"/>
  <c r="I236" i="66"/>
  <c r="E252" i="82"/>
  <c r="I230" i="66"/>
  <c r="E246" i="82"/>
  <c r="I227" i="66"/>
  <c r="E243" i="82"/>
  <c r="C227" i="66"/>
  <c r="C243" i="82"/>
  <c r="L227" i="66"/>
  <c r="F243" i="82"/>
  <c r="O227" i="66"/>
  <c r="G243" i="82"/>
  <c r="R227" i="66"/>
  <c r="H243" i="82"/>
  <c r="C228" i="66"/>
  <c r="C244" i="82"/>
  <c r="L228" i="66"/>
  <c r="F244" i="82"/>
  <c r="O228" i="66"/>
  <c r="G244" i="82"/>
  <c r="R228" i="66"/>
  <c r="H244" i="82"/>
  <c r="C229" i="66"/>
  <c r="C245" i="82"/>
  <c r="L229" i="66"/>
  <c r="F245" i="82"/>
  <c r="O229" i="66"/>
  <c r="G245" i="82"/>
  <c r="R229" i="66"/>
  <c r="H245" i="82"/>
  <c r="C230" i="66"/>
  <c r="C246" i="82"/>
  <c r="L230" i="66"/>
  <c r="F246" i="82"/>
  <c r="O230" i="66"/>
  <c r="G246" i="82"/>
  <c r="R230" i="66"/>
  <c r="H246" i="82"/>
  <c r="C231" i="66"/>
  <c r="C247" i="82"/>
  <c r="L231" i="66"/>
  <c r="F247" i="82"/>
  <c r="O231" i="66"/>
  <c r="G247" i="82"/>
  <c r="R231" i="66"/>
  <c r="H247" i="82"/>
  <c r="C232" i="66"/>
  <c r="C248" i="82"/>
  <c r="L232" i="66"/>
  <c r="F248" i="82"/>
  <c r="O232" i="66"/>
  <c r="G248" i="82"/>
  <c r="R232" i="66"/>
  <c r="H248" i="82"/>
  <c r="C233" i="66"/>
  <c r="C249" i="82"/>
  <c r="L233" i="66"/>
  <c r="F249" i="82"/>
  <c r="R233" i="66"/>
  <c r="H249" i="82"/>
  <c r="C234" i="66"/>
  <c r="C250" i="82"/>
  <c r="R234" i="66"/>
  <c r="H250" i="82"/>
  <c r="C235" i="66"/>
  <c r="C251" i="82"/>
  <c r="L235" i="66"/>
  <c r="F251" i="82"/>
  <c r="R235" i="66"/>
  <c r="H251" i="82"/>
  <c r="C236" i="66"/>
  <c r="C252" i="82"/>
  <c r="L236" i="66"/>
  <c r="F252" i="82"/>
  <c r="R236" i="66"/>
  <c r="H252" i="82"/>
  <c r="C237" i="66"/>
  <c r="C253" i="82"/>
  <c r="L237" i="66"/>
  <c r="F253" i="82"/>
  <c r="R237" i="66"/>
  <c r="H253" i="82"/>
  <c r="C238" i="66"/>
  <c r="C254" i="82"/>
  <c r="L238" i="66"/>
  <c r="F254" i="82"/>
  <c r="O238" i="66"/>
  <c r="G254" i="82"/>
  <c r="R238" i="66"/>
  <c r="H254" i="82"/>
  <c r="C239" i="66"/>
  <c r="C255" i="82"/>
  <c r="L239" i="66"/>
  <c r="F255" i="82"/>
  <c r="O239" i="66"/>
  <c r="G255" i="82"/>
  <c r="R239" i="66"/>
  <c r="H255" i="82"/>
  <c r="C240" i="66"/>
  <c r="C256" i="82"/>
  <c r="L240" i="66"/>
  <c r="F256" i="82"/>
  <c r="O240" i="66"/>
  <c r="G256" i="82"/>
  <c r="R240" i="66"/>
  <c r="H256" i="82"/>
  <c r="C241" i="66"/>
  <c r="C257" i="82"/>
  <c r="L241" i="66"/>
  <c r="F257" i="82"/>
  <c r="O241" i="66"/>
  <c r="G257" i="82"/>
  <c r="R241" i="66"/>
  <c r="H257" i="82"/>
  <c r="C242" i="66"/>
  <c r="C258" i="82"/>
  <c r="L242" i="66"/>
  <c r="F258" i="82"/>
  <c r="O242" i="66"/>
  <c r="G258" i="82"/>
  <c r="R242" i="66"/>
  <c r="H258" i="82"/>
  <c r="C243" i="66"/>
  <c r="C259" i="82"/>
  <c r="L243" i="66"/>
  <c r="F259" i="82"/>
  <c r="O243" i="66"/>
  <c r="G259" i="82"/>
  <c r="R243" i="66"/>
  <c r="H259" i="82"/>
  <c r="C244" i="66"/>
  <c r="C260" i="82"/>
  <c r="L244" i="66"/>
  <c r="F260" i="82"/>
  <c r="O244" i="66"/>
  <c r="G260" i="82"/>
  <c r="R244" i="66"/>
  <c r="H260" i="82"/>
  <c r="C245" i="66"/>
  <c r="C261" i="82"/>
  <c r="L245" i="66"/>
  <c r="F261" i="82"/>
  <c r="O245" i="66"/>
  <c r="G261" i="82"/>
  <c r="R245" i="66"/>
  <c r="H261" i="82"/>
  <c r="Z227" i="66"/>
  <c r="I243" i="82"/>
  <c r="Z228" i="66"/>
  <c r="I244" i="82"/>
  <c r="Z229" i="66"/>
  <c r="I245" i="82"/>
  <c r="Z230" i="66"/>
  <c r="I246" i="82"/>
  <c r="Z231" i="66"/>
  <c r="I247" i="82"/>
  <c r="Z232" i="66"/>
  <c r="I248" i="82"/>
  <c r="Z233" i="66"/>
  <c r="I249" i="82"/>
  <c r="Z234" i="66"/>
  <c r="I250" i="82"/>
  <c r="Z235" i="66"/>
  <c r="I251" i="82"/>
  <c r="Z236" i="66"/>
  <c r="I252" i="82"/>
  <c r="Z237" i="66"/>
  <c r="I253" i="82"/>
  <c r="Z238" i="66"/>
  <c r="I254" i="82"/>
  <c r="Z239" i="66"/>
  <c r="I255" i="82"/>
  <c r="Z240" i="66"/>
  <c r="I256" i="82"/>
  <c r="Z241" i="66"/>
  <c r="I257" i="82"/>
  <c r="Z242" i="66"/>
  <c r="I258" i="82"/>
  <c r="Z243" i="66"/>
  <c r="I259" i="82"/>
  <c r="Z244" i="66"/>
  <c r="I260" i="82"/>
  <c r="Z245" i="66"/>
  <c r="I261" i="82"/>
  <c r="Z251" i="66"/>
  <c r="I265" i="82"/>
  <c r="R251" i="66"/>
  <c r="H265" i="82"/>
  <c r="L251" i="66"/>
  <c r="F265" i="82"/>
  <c r="C251" i="66"/>
  <c r="C265" i="82"/>
  <c r="O251" i="66"/>
  <c r="G265" i="82"/>
  <c r="I251" i="66"/>
  <c r="E265" i="82"/>
  <c r="F251" i="66"/>
  <c r="D265" i="82"/>
  <c r="I256" i="66"/>
  <c r="E270" i="82"/>
  <c r="I254" i="66"/>
  <c r="E268" i="82"/>
  <c r="I252" i="66"/>
  <c r="E266" i="82"/>
  <c r="F256" i="66"/>
  <c r="D270" i="82"/>
  <c r="F255" i="66"/>
  <c r="D269" i="82"/>
  <c r="F254" i="66"/>
  <c r="D268" i="82"/>
  <c r="F253" i="66"/>
  <c r="D267" i="82"/>
  <c r="F252" i="66"/>
  <c r="D266" i="82"/>
  <c r="F262" i="66"/>
  <c r="D276" i="82"/>
  <c r="F257" i="66"/>
  <c r="D271" i="82"/>
  <c r="F261" i="66"/>
  <c r="D275" i="82"/>
  <c r="F259" i="66"/>
  <c r="D273" i="82"/>
  <c r="F258" i="66"/>
  <c r="D272" i="82"/>
  <c r="F260" i="66"/>
  <c r="D274" i="82"/>
  <c r="I262" i="66"/>
  <c r="E276" i="82"/>
  <c r="I257" i="66"/>
  <c r="E271" i="82"/>
  <c r="I255" i="66"/>
  <c r="E269" i="82"/>
  <c r="I253" i="66"/>
  <c r="E267" i="82"/>
  <c r="I258" i="66"/>
  <c r="E272" i="82"/>
  <c r="I259" i="66"/>
  <c r="E273" i="82"/>
  <c r="I260" i="66"/>
  <c r="E274" i="82"/>
  <c r="I261" i="66"/>
  <c r="E275" i="82"/>
  <c r="O270" i="66"/>
  <c r="G284" i="82"/>
  <c r="O269" i="66"/>
  <c r="G283" i="82"/>
  <c r="O268" i="66"/>
  <c r="G282" i="82"/>
  <c r="O267" i="66"/>
  <c r="G281" i="82"/>
  <c r="O266" i="66"/>
  <c r="G280" i="82"/>
  <c r="O265" i="66"/>
  <c r="G279" i="82"/>
  <c r="O264" i="66"/>
  <c r="G278" i="82"/>
  <c r="O263" i="66"/>
  <c r="G277" i="82"/>
  <c r="O257" i="66"/>
  <c r="G271" i="82"/>
  <c r="O256" i="66"/>
  <c r="G270" i="82"/>
  <c r="O255" i="66"/>
  <c r="G269" i="82"/>
  <c r="O254" i="66"/>
  <c r="G268" i="82"/>
  <c r="O253" i="66"/>
  <c r="G267" i="82"/>
  <c r="O252" i="66"/>
  <c r="G266" i="82"/>
  <c r="C252" i="66"/>
  <c r="C266" i="82"/>
  <c r="L252" i="66"/>
  <c r="F266" i="82"/>
  <c r="R252" i="66"/>
  <c r="H266" i="82"/>
  <c r="C253" i="66"/>
  <c r="C267" i="82"/>
  <c r="L253" i="66"/>
  <c r="F267" i="82"/>
  <c r="R253" i="66"/>
  <c r="H267" i="82"/>
  <c r="C254" i="66"/>
  <c r="C268" i="82"/>
  <c r="L254" i="66"/>
  <c r="F268" i="82"/>
  <c r="R254" i="66"/>
  <c r="H268" i="82"/>
  <c r="C255" i="66"/>
  <c r="C269" i="82"/>
  <c r="L255" i="66"/>
  <c r="F269" i="82"/>
  <c r="R255" i="66"/>
  <c r="H269" i="82"/>
  <c r="C256" i="66"/>
  <c r="C270" i="82"/>
  <c r="L256" i="66"/>
  <c r="F270" i="82"/>
  <c r="R256" i="66"/>
  <c r="H270" i="82"/>
  <c r="C257" i="66"/>
  <c r="C271" i="82"/>
  <c r="L257" i="66"/>
  <c r="F271" i="82"/>
  <c r="R257" i="66"/>
  <c r="H271" i="82"/>
  <c r="C258" i="66"/>
  <c r="C272" i="82"/>
  <c r="L258" i="66"/>
  <c r="F272" i="82"/>
  <c r="R258" i="66"/>
  <c r="H272" i="82"/>
  <c r="C259" i="66"/>
  <c r="C273" i="82"/>
  <c r="R259" i="66"/>
  <c r="H273" i="82"/>
  <c r="C260" i="66"/>
  <c r="C274" i="82"/>
  <c r="L260" i="66"/>
  <c r="F274" i="82"/>
  <c r="R260" i="66"/>
  <c r="H274" i="82"/>
  <c r="C261" i="66"/>
  <c r="C275" i="82"/>
  <c r="L261" i="66"/>
  <c r="F275" i="82"/>
  <c r="R261" i="66"/>
  <c r="H275" i="82"/>
  <c r="C262" i="66"/>
  <c r="C276" i="82"/>
  <c r="L262" i="66"/>
  <c r="F276" i="82"/>
  <c r="R262" i="66"/>
  <c r="H276" i="82"/>
  <c r="C263" i="66"/>
  <c r="C277" i="82"/>
  <c r="L263" i="66"/>
  <c r="F277" i="82"/>
  <c r="R263" i="66"/>
  <c r="H277" i="82"/>
  <c r="C264" i="66"/>
  <c r="C278" i="82"/>
  <c r="L264" i="66"/>
  <c r="F278" i="82"/>
  <c r="R264" i="66"/>
  <c r="H278" i="82"/>
  <c r="C265" i="66"/>
  <c r="C279" i="82"/>
  <c r="L265" i="66"/>
  <c r="F279" i="82"/>
  <c r="R265" i="66"/>
  <c r="H279" i="82"/>
  <c r="C266" i="66"/>
  <c r="C280" i="82"/>
  <c r="L266" i="66"/>
  <c r="F280" i="82"/>
  <c r="R266" i="66"/>
  <c r="H280" i="82"/>
  <c r="C267" i="66"/>
  <c r="C281" i="82"/>
  <c r="L267" i="66"/>
  <c r="F281" i="82"/>
  <c r="R267" i="66"/>
  <c r="H281" i="82"/>
  <c r="C268" i="66"/>
  <c r="C282" i="82"/>
  <c r="L268" i="66"/>
  <c r="F282" i="82"/>
  <c r="R268" i="66"/>
  <c r="H282" i="82"/>
  <c r="C269" i="66"/>
  <c r="C283" i="82"/>
  <c r="L269" i="66"/>
  <c r="F283" i="82"/>
  <c r="R269" i="66"/>
  <c r="H283" i="82"/>
  <c r="C270" i="66"/>
  <c r="C284" i="82"/>
  <c r="L270" i="66"/>
  <c r="F284" i="82"/>
  <c r="R270" i="66"/>
  <c r="H284" i="82"/>
  <c r="Z252" i="66"/>
  <c r="I266" i="82"/>
  <c r="Z253" i="66"/>
  <c r="I267" i="82"/>
  <c r="Z254" i="66"/>
  <c r="I268" i="82"/>
  <c r="Z255" i="66"/>
  <c r="I269" i="82"/>
  <c r="Z256" i="66"/>
  <c r="I270" i="82"/>
  <c r="Z257" i="66"/>
  <c r="I271" i="82"/>
  <c r="Z258" i="66"/>
  <c r="I272" i="82"/>
  <c r="Z259" i="66"/>
  <c r="I273" i="82"/>
  <c r="Z260" i="66"/>
  <c r="I274" i="82"/>
  <c r="Z261" i="66"/>
  <c r="I275" i="82"/>
  <c r="Z262" i="66"/>
  <c r="I276" i="82"/>
  <c r="Z263" i="66"/>
  <c r="I277" i="82"/>
  <c r="Z264" i="66"/>
  <c r="I278" i="82"/>
  <c r="Z265" i="66"/>
  <c r="I279" i="82"/>
  <c r="Z266" i="66"/>
  <c r="I280" i="82"/>
  <c r="Z267" i="66"/>
  <c r="I281" i="82"/>
  <c r="Z268" i="66"/>
  <c r="I282" i="82"/>
  <c r="Z269" i="66"/>
  <c r="I283" i="82"/>
  <c r="Z270" i="66"/>
  <c r="I284" i="82"/>
  <c r="Z274" i="66"/>
  <c r="I288" i="82"/>
  <c r="R274" i="66"/>
  <c r="H288" i="82"/>
  <c r="L274" i="66"/>
  <c r="F288" i="82"/>
  <c r="C274" i="66"/>
  <c r="C288" i="82"/>
  <c r="O274" i="66"/>
  <c r="G288" i="82"/>
  <c r="I274" i="66"/>
  <c r="E288" i="82"/>
  <c r="F274" i="66"/>
  <c r="D288" i="82"/>
  <c r="F285" i="66"/>
  <c r="D299" i="82"/>
  <c r="F284" i="66"/>
  <c r="D298" i="82"/>
  <c r="F283" i="66"/>
  <c r="D297" i="82"/>
  <c r="F282" i="66"/>
  <c r="D296" i="82"/>
  <c r="F281" i="66"/>
  <c r="D295" i="82"/>
  <c r="F280" i="66"/>
  <c r="D294" i="82"/>
  <c r="F279" i="66"/>
  <c r="D293" i="82"/>
  <c r="F278" i="66"/>
  <c r="D292" i="82"/>
  <c r="F277" i="66"/>
  <c r="D291" i="82"/>
  <c r="F276" i="66"/>
  <c r="D290" i="82"/>
  <c r="F275" i="66"/>
  <c r="D289" i="82"/>
  <c r="I276" i="66"/>
  <c r="E290" i="82"/>
  <c r="I277" i="66"/>
  <c r="E291" i="82"/>
  <c r="I278" i="66"/>
  <c r="E292" i="82"/>
  <c r="I279" i="66"/>
  <c r="E293" i="82"/>
  <c r="I280" i="66"/>
  <c r="E294" i="82"/>
  <c r="I281" i="66"/>
  <c r="E295" i="82"/>
  <c r="I282" i="66"/>
  <c r="E296" i="82"/>
  <c r="I283" i="66"/>
  <c r="E297" i="82"/>
  <c r="I284" i="66"/>
  <c r="E298" i="82"/>
  <c r="I285" i="66"/>
  <c r="E299" i="82"/>
  <c r="I275" i="66"/>
  <c r="E289" i="82"/>
  <c r="O280" i="66"/>
  <c r="G294" i="82"/>
  <c r="O279" i="66"/>
  <c r="G293" i="82"/>
  <c r="O278" i="66"/>
  <c r="G292" i="82"/>
  <c r="O277" i="66"/>
  <c r="G291" i="82"/>
  <c r="O276" i="66"/>
  <c r="G290" i="82"/>
  <c r="O275" i="66"/>
  <c r="G289" i="82"/>
  <c r="O286" i="66"/>
  <c r="G300" i="82"/>
  <c r="O287" i="66"/>
  <c r="G301" i="82"/>
  <c r="O288" i="66"/>
  <c r="G302" i="82"/>
  <c r="O289" i="66"/>
  <c r="G303" i="82"/>
  <c r="O290" i="66"/>
  <c r="G304" i="82"/>
  <c r="O291" i="66"/>
  <c r="G305" i="82"/>
  <c r="O292" i="66"/>
  <c r="G306" i="82"/>
  <c r="O293" i="66"/>
  <c r="G307" i="82"/>
  <c r="C275" i="66"/>
  <c r="C289" i="82"/>
  <c r="L275" i="66"/>
  <c r="F289" i="82"/>
  <c r="R275" i="66"/>
  <c r="H289" i="82"/>
  <c r="C276" i="66"/>
  <c r="C290" i="82"/>
  <c r="L276" i="66"/>
  <c r="F290" i="82"/>
  <c r="R276" i="66"/>
  <c r="H290" i="82"/>
  <c r="C277" i="66"/>
  <c r="C291" i="82"/>
  <c r="L277" i="66"/>
  <c r="F291" i="82"/>
  <c r="R277" i="66"/>
  <c r="H291" i="82"/>
  <c r="C278" i="66"/>
  <c r="C292" i="82"/>
  <c r="L278" i="66"/>
  <c r="F292" i="82"/>
  <c r="R278" i="66"/>
  <c r="H292" i="82"/>
  <c r="C279" i="66"/>
  <c r="C293" i="82"/>
  <c r="L279" i="66"/>
  <c r="F293" i="82"/>
  <c r="R279" i="66"/>
  <c r="H293" i="82"/>
  <c r="C280" i="66"/>
  <c r="C294" i="82"/>
  <c r="L280" i="66"/>
  <c r="F294" i="82"/>
  <c r="R280" i="66"/>
  <c r="H294" i="82"/>
  <c r="C281" i="66"/>
  <c r="C295" i="82"/>
  <c r="L281" i="66"/>
  <c r="F295" i="82"/>
  <c r="R281" i="66"/>
  <c r="H295" i="82"/>
  <c r="C282" i="66"/>
  <c r="C296" i="82"/>
  <c r="R282" i="66"/>
  <c r="H296" i="82"/>
  <c r="C283" i="66"/>
  <c r="C297" i="82"/>
  <c r="L283" i="66"/>
  <c r="F297" i="82"/>
  <c r="R283" i="66"/>
  <c r="H297" i="82"/>
  <c r="C284" i="66"/>
  <c r="C298" i="82"/>
  <c r="L284" i="66"/>
  <c r="F298" i="82"/>
  <c r="R284" i="66"/>
  <c r="H298" i="82"/>
  <c r="C285" i="66"/>
  <c r="C299" i="82"/>
  <c r="L285" i="66"/>
  <c r="F299" i="82"/>
  <c r="R285" i="66"/>
  <c r="H299" i="82"/>
  <c r="C286" i="66"/>
  <c r="C300" i="82"/>
  <c r="L286" i="66"/>
  <c r="F300" i="82"/>
  <c r="R286" i="66"/>
  <c r="H300" i="82"/>
  <c r="C287" i="66"/>
  <c r="C301" i="82"/>
  <c r="L287" i="66"/>
  <c r="F301" i="82"/>
  <c r="R287" i="66"/>
  <c r="H301" i="82"/>
  <c r="C288" i="66"/>
  <c r="C302" i="82"/>
  <c r="L288" i="66"/>
  <c r="F302" i="82"/>
  <c r="R288" i="66"/>
  <c r="H302" i="82"/>
  <c r="C289" i="66"/>
  <c r="C303" i="82"/>
  <c r="L289" i="66"/>
  <c r="F303" i="82"/>
  <c r="R289" i="66"/>
  <c r="H303" i="82"/>
  <c r="C290" i="66"/>
  <c r="C304" i="82"/>
  <c r="L290" i="66"/>
  <c r="F304" i="82"/>
  <c r="R290" i="66"/>
  <c r="H304" i="82"/>
  <c r="C291" i="66"/>
  <c r="C305" i="82"/>
  <c r="L291" i="66"/>
  <c r="F305" i="82"/>
  <c r="R291" i="66"/>
  <c r="H305" i="82"/>
  <c r="C292" i="66"/>
  <c r="C306" i="82"/>
  <c r="L292" i="66"/>
  <c r="F306" i="82"/>
  <c r="R292" i="66"/>
  <c r="H306" i="82"/>
  <c r="C293" i="66"/>
  <c r="C307" i="82"/>
  <c r="L293" i="66"/>
  <c r="F307" i="82"/>
  <c r="R293" i="66"/>
  <c r="H307" i="82"/>
  <c r="Z275" i="66"/>
  <c r="I289" i="82"/>
  <c r="Z276" i="66"/>
  <c r="I290" i="82"/>
  <c r="Z277" i="66"/>
  <c r="I291" i="82"/>
  <c r="Z278" i="66"/>
  <c r="I292" i="82"/>
  <c r="Z279" i="66"/>
  <c r="I293" i="82"/>
  <c r="Z280" i="66"/>
  <c r="I294" i="82"/>
  <c r="Z281" i="66"/>
  <c r="I295" i="82"/>
  <c r="Z282" i="66"/>
  <c r="I296" i="82"/>
  <c r="Z283" i="66"/>
  <c r="I297" i="82"/>
  <c r="Z284" i="66"/>
  <c r="I298" i="82"/>
  <c r="Z285" i="66"/>
  <c r="I299" i="82"/>
  <c r="Z286" i="66"/>
  <c r="I300" i="82"/>
  <c r="Z287" i="66"/>
  <c r="I301" i="82"/>
  <c r="Z288" i="66"/>
  <c r="I302" i="82"/>
  <c r="Z289" i="66"/>
  <c r="I303" i="82"/>
  <c r="Z290" i="66"/>
  <c r="I304" i="82"/>
  <c r="Z291" i="66"/>
  <c r="I305" i="82"/>
  <c r="Z292" i="66"/>
  <c r="I306" i="82"/>
  <c r="Z293" i="66"/>
  <c r="I307" i="82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G31" i="90"/>
  <c r="M31" i="90"/>
  <c r="U31" i="90"/>
  <c r="I31" i="90"/>
  <c r="Q31" i="90"/>
  <c r="N30" i="90"/>
  <c r="V30" i="90"/>
  <c r="G30" i="90"/>
  <c r="M30" i="90"/>
  <c r="U30" i="90"/>
  <c r="F30" i="90"/>
  <c r="I30" i="90"/>
  <c r="Q30" i="90"/>
  <c r="B30" i="90"/>
  <c r="N29" i="90"/>
  <c r="V29" i="90"/>
  <c r="M29" i="90"/>
  <c r="U29" i="90"/>
  <c r="I29" i="90"/>
  <c r="Q29" i="90"/>
  <c r="B29" i="90"/>
  <c r="N28" i="90"/>
  <c r="V28" i="90"/>
  <c r="M28" i="90"/>
  <c r="U28" i="90"/>
  <c r="I28" i="90"/>
  <c r="Q28" i="90"/>
  <c r="B28" i="90"/>
  <c r="N27" i="90"/>
  <c r="V27" i="90"/>
  <c r="G27" i="90"/>
  <c r="M27" i="90"/>
  <c r="U27" i="90"/>
  <c r="I27" i="90"/>
  <c r="Q27" i="90"/>
  <c r="B27" i="90"/>
  <c r="N26" i="90"/>
  <c r="V26" i="90"/>
  <c r="G26" i="90"/>
  <c r="M26" i="90"/>
  <c r="U26" i="90"/>
  <c r="F26" i="90"/>
  <c r="I26" i="90"/>
  <c r="Q26" i="90"/>
  <c r="N25" i="90"/>
  <c r="V25" i="90"/>
  <c r="M25" i="90"/>
  <c r="U25" i="90"/>
  <c r="F25" i="90"/>
  <c r="I25" i="90"/>
  <c r="Q25" i="90"/>
  <c r="B25" i="90"/>
  <c r="N24" i="90"/>
  <c r="V24" i="90"/>
  <c r="G24" i="90"/>
  <c r="M24" i="90"/>
  <c r="U24" i="90"/>
  <c r="I24" i="90"/>
  <c r="Q24" i="90"/>
  <c r="N23" i="90"/>
  <c r="V23" i="90"/>
  <c r="G23" i="90"/>
  <c r="M23" i="90"/>
  <c r="U23" i="90"/>
  <c r="I23" i="90"/>
  <c r="Q23" i="90"/>
  <c r="N22" i="90"/>
  <c r="V22" i="90"/>
  <c r="G22" i="90"/>
  <c r="M22" i="90"/>
  <c r="U22" i="90"/>
  <c r="F22" i="90"/>
  <c r="I22" i="90"/>
  <c r="Q22" i="90"/>
  <c r="N21" i="90"/>
  <c r="V21" i="90"/>
  <c r="G21" i="90"/>
  <c r="M21" i="90"/>
  <c r="U21" i="90"/>
  <c r="F21" i="90"/>
  <c r="I21" i="90"/>
  <c r="Q21" i="90"/>
  <c r="B21" i="90"/>
  <c r="N20" i="90"/>
  <c r="V20" i="90"/>
  <c r="M20" i="90"/>
  <c r="U20" i="90"/>
  <c r="I20" i="90"/>
  <c r="Q20" i="90"/>
  <c r="B20" i="90"/>
  <c r="N19" i="90"/>
  <c r="V19" i="90"/>
  <c r="G19" i="90"/>
  <c r="M19" i="90"/>
  <c r="U19" i="90"/>
  <c r="F19" i="90"/>
  <c r="I19" i="90"/>
  <c r="Q19" i="90"/>
  <c r="N18" i="90"/>
  <c r="V18" i="90"/>
  <c r="M18" i="90"/>
  <c r="U18" i="90"/>
  <c r="F18" i="90"/>
  <c r="I18" i="90"/>
  <c r="Q18" i="90"/>
  <c r="N17" i="90"/>
  <c r="V17" i="90"/>
  <c r="M17" i="90"/>
  <c r="U17" i="90"/>
  <c r="F17" i="90"/>
  <c r="I17" i="90"/>
  <c r="Q17" i="90"/>
  <c r="B17" i="90"/>
  <c r="N16" i="90"/>
  <c r="V16" i="90"/>
  <c r="M16" i="90"/>
  <c r="U16" i="90"/>
  <c r="F16" i="90"/>
  <c r="I16" i="90"/>
  <c r="Q16" i="90"/>
  <c r="B16" i="90"/>
  <c r="N15" i="90"/>
  <c r="V15" i="90"/>
  <c r="G15" i="90"/>
  <c r="M15" i="90"/>
  <c r="U15" i="90"/>
  <c r="I15" i="90"/>
  <c r="Q15" i="90"/>
  <c r="N14" i="90"/>
  <c r="V14" i="90"/>
  <c r="G14" i="90"/>
  <c r="M14" i="90"/>
  <c r="U14" i="90"/>
  <c r="F14" i="90"/>
  <c r="I14" i="90"/>
  <c r="Q14" i="90"/>
  <c r="B14" i="90"/>
  <c r="N13" i="90"/>
  <c r="V13" i="90"/>
  <c r="M13" i="90"/>
  <c r="U13" i="90"/>
  <c r="I13" i="90"/>
  <c r="Q13" i="90"/>
  <c r="B13" i="90"/>
  <c r="N12" i="90"/>
  <c r="V12" i="90"/>
  <c r="M12" i="90"/>
  <c r="U12" i="90"/>
  <c r="I12" i="90"/>
  <c r="Q12" i="90"/>
  <c r="B12" i="90"/>
  <c r="N11" i="90"/>
  <c r="V11" i="90"/>
  <c r="G11" i="90"/>
  <c r="M11" i="90"/>
  <c r="U11" i="90"/>
  <c r="I11" i="90"/>
  <c r="Q11" i="90"/>
  <c r="B11" i="90"/>
  <c r="N10" i="90"/>
  <c r="V10" i="90"/>
  <c r="G10" i="90"/>
  <c r="M10" i="90"/>
  <c r="U10" i="90"/>
  <c r="F10" i="90"/>
  <c r="I10" i="90"/>
  <c r="Q10" i="90"/>
  <c r="N9" i="90"/>
  <c r="V9" i="90"/>
  <c r="M9" i="90"/>
  <c r="U9" i="90"/>
  <c r="F9" i="90"/>
  <c r="I9" i="90"/>
  <c r="Q9" i="90"/>
  <c r="B9" i="90"/>
  <c r="N8" i="90"/>
  <c r="V8" i="90"/>
  <c r="G8" i="90"/>
  <c r="M8" i="90"/>
  <c r="U8" i="90"/>
  <c r="I8" i="90"/>
  <c r="Q8" i="90"/>
  <c r="P31" i="90"/>
  <c r="A31" i="90"/>
  <c r="P30" i="90"/>
  <c r="A30" i="90"/>
  <c r="P29" i="90"/>
  <c r="A29" i="90"/>
  <c r="P28" i="90"/>
  <c r="A28" i="90"/>
  <c r="P27" i="90"/>
  <c r="A27" i="90"/>
  <c r="P26" i="90"/>
  <c r="A26" i="90"/>
  <c r="P25" i="90"/>
  <c r="A25" i="90"/>
  <c r="P24" i="90"/>
  <c r="A24" i="90"/>
  <c r="P23" i="90"/>
  <c r="A23" i="90"/>
  <c r="P22" i="90"/>
  <c r="A22" i="90"/>
  <c r="P21" i="90"/>
  <c r="A21" i="90"/>
  <c r="P20" i="90"/>
  <c r="A20" i="90"/>
  <c r="P19" i="90"/>
  <c r="A19" i="90"/>
  <c r="P18" i="90"/>
  <c r="A18" i="90"/>
  <c r="P17" i="90"/>
  <c r="A17" i="90"/>
  <c r="P16" i="90"/>
  <c r="A16" i="90"/>
  <c r="P15" i="90"/>
  <c r="A15" i="90"/>
  <c r="P14" i="90"/>
  <c r="A14" i="90"/>
  <c r="P13" i="90"/>
  <c r="A13" i="90"/>
  <c r="P12" i="90"/>
  <c r="A12" i="90"/>
  <c r="P11" i="90"/>
  <c r="A11" i="90"/>
  <c r="P10" i="90"/>
  <c r="A10" i="90"/>
  <c r="P9" i="90"/>
  <c r="A9" i="90"/>
  <c r="P8" i="90"/>
  <c r="A8" i="90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D39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S8" i="90"/>
  <c r="D8" i="90"/>
  <c r="K9" i="90"/>
  <c r="S9" i="90"/>
  <c r="D9" i="90"/>
  <c r="K10" i="90"/>
  <c r="S10" i="90"/>
  <c r="D10" i="90"/>
  <c r="K11" i="90"/>
  <c r="K12" i="90"/>
  <c r="S12" i="90"/>
  <c r="D12" i="90"/>
  <c r="K13" i="90"/>
  <c r="S13" i="90"/>
  <c r="K14" i="90"/>
  <c r="K15" i="90"/>
  <c r="K17" i="90"/>
  <c r="K19" i="90"/>
  <c r="S19" i="90"/>
  <c r="D19" i="90"/>
  <c r="K21" i="90"/>
  <c r="S21" i="90"/>
  <c r="D118" i="90"/>
  <c r="K23" i="90"/>
  <c r="K26" i="90"/>
  <c r="K29" i="90"/>
  <c r="K30" i="90"/>
  <c r="S30" i="90"/>
  <c r="D30" i="90"/>
  <c r="S31" i="90"/>
  <c r="C208" i="90"/>
  <c r="C207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8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R10" i="90"/>
  <c r="J10" i="90"/>
  <c r="C10" i="90"/>
  <c r="R11" i="90"/>
  <c r="J11" i="90"/>
  <c r="C98" i="90"/>
  <c r="R30" i="90"/>
  <c r="R8" i="90"/>
  <c r="J8" i="90"/>
  <c r="C8" i="90"/>
  <c r="R12" i="90"/>
  <c r="J12" i="90"/>
  <c r="C12" i="90"/>
  <c r="J13" i="90"/>
  <c r="J15" i="90"/>
  <c r="J17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9" i="90"/>
  <c r="J21" i="90"/>
  <c r="J23" i="90"/>
  <c r="J26" i="90"/>
  <c r="J27" i="90"/>
  <c r="R27" i="90"/>
  <c r="C27" i="90"/>
  <c r="R31" i="90"/>
  <c r="J31" i="90"/>
  <c r="C31" i="90"/>
  <c r="C84" i="90"/>
  <c r="C83" i="90"/>
  <c r="C80" i="90"/>
  <c r="C172" i="90"/>
  <c r="R14" i="90"/>
  <c r="R15" i="90"/>
  <c r="R18" i="90"/>
  <c r="R19" i="90"/>
  <c r="R21" i="90"/>
  <c r="R23" i="90"/>
  <c r="C23" i="90"/>
  <c r="R26" i="90"/>
  <c r="C26" i="90"/>
  <c r="R29" i="90"/>
  <c r="C29" i="90"/>
  <c r="J16" i="90"/>
  <c r="R16" i="90"/>
  <c r="C16" i="90"/>
  <c r="J20" i="90"/>
  <c r="R20" i="90"/>
  <c r="C20" i="90"/>
  <c r="J22" i="90"/>
  <c r="R22" i="90"/>
  <c r="J24" i="90"/>
  <c r="R24" i="90"/>
  <c r="J25" i="90"/>
  <c r="R25" i="90"/>
  <c r="C25" i="90"/>
  <c r="J28" i="90"/>
  <c r="R28" i="90"/>
  <c r="C28" i="90"/>
  <c r="C36" i="90"/>
  <c r="C95" i="90"/>
  <c r="C37" i="90"/>
  <c r="C96" i="90"/>
  <c r="C38" i="90"/>
  <c r="C97" i="90"/>
  <c r="C100" i="90"/>
  <c r="C101" i="90"/>
  <c r="C102" i="90"/>
  <c r="C103" i="90"/>
  <c r="C104" i="90"/>
  <c r="C105" i="90"/>
  <c r="C106" i="90"/>
  <c r="C107" i="90"/>
  <c r="C108" i="90"/>
  <c r="C109" i="90"/>
  <c r="C110" i="90"/>
  <c r="C111" i="90"/>
  <c r="C112" i="90"/>
  <c r="C113" i="90"/>
  <c r="C114" i="90"/>
  <c r="C115" i="90"/>
  <c r="C116" i="90"/>
  <c r="C117" i="90"/>
  <c r="C41" i="90"/>
  <c r="J41" i="90"/>
  <c r="C42" i="90"/>
  <c r="J42" i="90"/>
  <c r="C43" i="90"/>
  <c r="J43" i="90"/>
  <c r="C44" i="90"/>
  <c r="C45" i="90"/>
  <c r="J45" i="90"/>
  <c r="C46" i="90"/>
  <c r="J46" i="90"/>
  <c r="C47" i="90"/>
  <c r="J47" i="90"/>
  <c r="C48" i="90"/>
  <c r="J48" i="90"/>
  <c r="C49" i="90"/>
  <c r="J49" i="90"/>
  <c r="C50" i="90"/>
  <c r="J50" i="90"/>
  <c r="C51" i="90"/>
  <c r="J51" i="90"/>
  <c r="C52" i="90"/>
  <c r="C53" i="90"/>
  <c r="J53" i="90"/>
  <c r="C54" i="90"/>
  <c r="J54" i="90"/>
  <c r="C55" i="90"/>
  <c r="J55" i="90"/>
  <c r="C56" i="90"/>
  <c r="J56" i="90"/>
  <c r="C57" i="90"/>
  <c r="J57" i="90"/>
  <c r="C58" i="90"/>
  <c r="J58" i="90"/>
  <c r="C118" i="90"/>
  <c r="C59" i="90"/>
  <c r="J59" i="90"/>
  <c r="C74" i="90"/>
  <c r="C81" i="90"/>
  <c r="C169" i="90"/>
  <c r="S14" i="90"/>
  <c r="D14" i="90"/>
  <c r="S17" i="90"/>
  <c r="S29" i="90"/>
  <c r="D29" i="90"/>
  <c r="K28" i="90"/>
  <c r="S28" i="90"/>
  <c r="K27" i="90"/>
  <c r="S27" i="90"/>
  <c r="D27" i="90"/>
  <c r="K25" i="90"/>
  <c r="S25" i="90"/>
  <c r="D25" i="90"/>
  <c r="K24" i="90"/>
  <c r="S24" i="90"/>
  <c r="K22" i="90"/>
  <c r="S22" i="90"/>
  <c r="K20" i="90"/>
  <c r="S20" i="90"/>
  <c r="D20" i="90"/>
  <c r="K18" i="90"/>
  <c r="S18" i="90"/>
  <c r="D18" i="90"/>
  <c r="K16" i="90"/>
  <c r="S16" i="90"/>
  <c r="D95" i="90"/>
  <c r="D96" i="90"/>
  <c r="D97" i="90"/>
  <c r="D38" i="90"/>
  <c r="D99" i="90"/>
  <c r="D40" i="90"/>
  <c r="D100" i="90"/>
  <c r="D101" i="90"/>
  <c r="D102" i="90"/>
  <c r="D103" i="90"/>
  <c r="D104" i="90"/>
  <c r="D105" i="90"/>
  <c r="D106" i="90"/>
  <c r="D107" i="90"/>
  <c r="D108" i="90"/>
  <c r="D109" i="90"/>
  <c r="D110" i="90"/>
  <c r="D111" i="90"/>
  <c r="D112" i="90"/>
  <c r="D113" i="90"/>
  <c r="D114" i="90"/>
  <c r="D115" i="90"/>
  <c r="D116" i="90"/>
  <c r="D117" i="90"/>
  <c r="K59" i="90"/>
  <c r="D59" i="90"/>
  <c r="D58" i="90"/>
  <c r="K58" i="90"/>
  <c r="K57" i="90"/>
  <c r="D56" i="90"/>
  <c r="K56" i="90"/>
  <c r="D55" i="90"/>
  <c r="K55" i="90"/>
  <c r="D54" i="90"/>
  <c r="K54" i="90"/>
  <c r="K53" i="90"/>
  <c r="K52" i="90"/>
  <c r="D51" i="90"/>
  <c r="K51" i="90"/>
  <c r="D50" i="90"/>
  <c r="K50" i="90"/>
  <c r="K49" i="90"/>
  <c r="D48" i="90"/>
  <c r="K48" i="90"/>
  <c r="D47" i="90"/>
  <c r="K47" i="90"/>
  <c r="D46" i="90"/>
  <c r="K46" i="90"/>
  <c r="K45" i="90"/>
  <c r="K44" i="90"/>
  <c r="K43" i="90"/>
  <c r="D42" i="90"/>
  <c r="K42" i="90"/>
  <c r="K36" i="90"/>
  <c r="D73" i="90"/>
  <c r="D172" i="90"/>
  <c r="D169" i="90"/>
  <c r="K380" i="17"/>
  <c r="J380" i="17"/>
  <c r="K379" i="17"/>
  <c r="K377" i="17"/>
  <c r="J377" i="17"/>
  <c r="M377" i="17"/>
  <c r="J376" i="17"/>
  <c r="K373" i="17"/>
  <c r="K372" i="17"/>
  <c r="J372" i="17"/>
  <c r="K370" i="17"/>
  <c r="K369" i="17"/>
  <c r="J369" i="17"/>
  <c r="K366" i="17"/>
  <c r="K365" i="17"/>
  <c r="J365" i="17"/>
  <c r="K363" i="17"/>
  <c r="K362" i="17"/>
  <c r="J362" i="17"/>
  <c r="K359" i="17"/>
  <c r="K358" i="17"/>
  <c r="J358" i="17"/>
  <c r="M358" i="17"/>
  <c r="J356" i="17"/>
  <c r="K355" i="17"/>
  <c r="J355" i="17"/>
  <c r="J347" i="17"/>
  <c r="K346" i="17"/>
  <c r="J346" i="17"/>
  <c r="J344" i="17"/>
  <c r="K343" i="17"/>
  <c r="J343" i="17"/>
  <c r="J340" i="17"/>
  <c r="J337" i="17"/>
  <c r="K336" i="17"/>
  <c r="J336" i="17"/>
  <c r="J333" i="17"/>
  <c r="K332" i="17"/>
  <c r="J332" i="17"/>
  <c r="K326" i="17"/>
  <c r="K323" i="17"/>
  <c r="J323" i="17"/>
  <c r="K322" i="17"/>
  <c r="K319" i="17"/>
  <c r="J319" i="17"/>
  <c r="J318" i="17"/>
  <c r="K316" i="17"/>
  <c r="J316" i="17"/>
  <c r="J315" i="17"/>
  <c r="K312" i="17"/>
  <c r="J312" i="17"/>
  <c r="J311" i="17"/>
  <c r="K302" i="17"/>
  <c r="J302" i="17"/>
  <c r="K294" i="17"/>
  <c r="J294" i="17"/>
  <c r="K293" i="17"/>
  <c r="J293" i="17"/>
  <c r="K292" i="17"/>
  <c r="J292" i="17"/>
  <c r="M292" i="17"/>
  <c r="K291" i="17"/>
  <c r="J291" i="17"/>
  <c r="K290" i="17"/>
  <c r="J290" i="17"/>
  <c r="M290" i="17"/>
  <c r="K289" i="17"/>
  <c r="J289" i="17"/>
  <c r="M289" i="17"/>
  <c r="K288" i="17"/>
  <c r="J288" i="17"/>
  <c r="K287" i="17"/>
  <c r="J287" i="17"/>
  <c r="K286" i="17"/>
  <c r="J286" i="17"/>
  <c r="K285" i="17"/>
  <c r="J285" i="17"/>
  <c r="K284" i="17"/>
  <c r="J284" i="17"/>
  <c r="K283" i="17"/>
  <c r="J283" i="17"/>
  <c r="K282" i="17"/>
  <c r="J282" i="17"/>
  <c r="K281" i="17"/>
  <c r="J281" i="17"/>
  <c r="K280" i="17"/>
  <c r="J280" i="17"/>
  <c r="K279" i="17"/>
  <c r="J279" i="17"/>
  <c r="K278" i="17"/>
  <c r="J278" i="17"/>
  <c r="K277" i="17"/>
  <c r="J277" i="17"/>
  <c r="K276" i="17"/>
  <c r="J276" i="17"/>
  <c r="K275" i="17"/>
  <c r="J275" i="17"/>
  <c r="K274" i="17"/>
  <c r="J274" i="17"/>
  <c r="K270" i="17"/>
  <c r="J270" i="17"/>
  <c r="M270" i="17"/>
  <c r="K269" i="17"/>
  <c r="J269" i="17"/>
  <c r="K268" i="17"/>
  <c r="J268" i="17"/>
  <c r="M268" i="17"/>
  <c r="K267" i="17"/>
  <c r="J267" i="17"/>
  <c r="K266" i="17"/>
  <c r="J266" i="17"/>
  <c r="K265" i="17"/>
  <c r="J265" i="17"/>
  <c r="K264" i="17"/>
  <c r="J264" i="17"/>
  <c r="M264" i="17"/>
  <c r="K263" i="17"/>
  <c r="J263" i="17"/>
  <c r="M263" i="17"/>
  <c r="K262" i="17"/>
  <c r="J262" i="17"/>
  <c r="K261" i="17"/>
  <c r="J261" i="17"/>
  <c r="K260" i="17"/>
  <c r="J260" i="17"/>
  <c r="K259" i="17"/>
  <c r="J259" i="17"/>
  <c r="K258" i="17"/>
  <c r="J258" i="17"/>
  <c r="K257" i="17"/>
  <c r="J257" i="17"/>
  <c r="M257" i="17"/>
  <c r="K256" i="17"/>
  <c r="J256" i="17"/>
  <c r="K255" i="17"/>
  <c r="J255" i="17"/>
  <c r="K254" i="17"/>
  <c r="J254" i="17"/>
  <c r="K253" i="17"/>
  <c r="J253" i="17"/>
  <c r="K252" i="17"/>
  <c r="J252" i="17"/>
  <c r="K251" i="17"/>
  <c r="J251" i="17"/>
  <c r="K250" i="17"/>
  <c r="J250" i="17"/>
  <c r="K244" i="17"/>
  <c r="J244" i="17"/>
  <c r="K243" i="17"/>
  <c r="J243" i="17"/>
  <c r="K242" i="17"/>
  <c r="J242" i="17"/>
  <c r="K241" i="17"/>
  <c r="J241" i="17"/>
  <c r="M241" i="17"/>
  <c r="K240" i="17"/>
  <c r="J240" i="17"/>
  <c r="K239" i="17"/>
  <c r="J239" i="17"/>
  <c r="M239" i="17"/>
  <c r="K238" i="17"/>
  <c r="J238" i="17"/>
  <c r="K237" i="17"/>
  <c r="J237" i="17"/>
  <c r="M237" i="17"/>
  <c r="K236" i="17"/>
  <c r="J236" i="17"/>
  <c r="K235" i="17"/>
  <c r="J235" i="17"/>
  <c r="M235" i="17"/>
  <c r="K234" i="17"/>
  <c r="J234" i="17"/>
  <c r="M234" i="17"/>
  <c r="K233" i="17"/>
  <c r="J233" i="17"/>
  <c r="K232" i="17"/>
  <c r="J232" i="17"/>
  <c r="M232" i="17"/>
  <c r="K231" i="17"/>
  <c r="J231" i="17"/>
  <c r="M231" i="17"/>
  <c r="K230" i="17"/>
  <c r="J230" i="17"/>
  <c r="K229" i="17"/>
  <c r="J229" i="17"/>
  <c r="K228" i="17"/>
  <c r="J228" i="17"/>
  <c r="K227" i="17"/>
  <c r="J227" i="17"/>
  <c r="K226" i="17"/>
  <c r="J226" i="17"/>
  <c r="K225" i="17"/>
  <c r="J225" i="17"/>
  <c r="M225" i="17"/>
  <c r="K224" i="17"/>
  <c r="J224" i="17"/>
  <c r="K219" i="17"/>
  <c r="J219" i="17"/>
  <c r="K217" i="17"/>
  <c r="J217" i="17"/>
  <c r="K215" i="17"/>
  <c r="J215" i="17"/>
  <c r="K214" i="17"/>
  <c r="J214" i="17"/>
  <c r="M214" i="17"/>
  <c r="K213" i="17"/>
  <c r="J213" i="17"/>
  <c r="K212" i="17"/>
  <c r="J212" i="17"/>
  <c r="K211" i="17"/>
  <c r="J211" i="17"/>
  <c r="M211" i="17"/>
  <c r="K210" i="17"/>
  <c r="J210" i="17"/>
  <c r="K209" i="17"/>
  <c r="J209" i="17"/>
  <c r="M209" i="17"/>
  <c r="K208" i="17"/>
  <c r="J208" i="17"/>
  <c r="K207" i="17"/>
  <c r="J207" i="17"/>
  <c r="M207" i="17"/>
  <c r="K206" i="17"/>
  <c r="J206" i="17"/>
  <c r="K205" i="17"/>
  <c r="J205" i="17"/>
  <c r="M205" i="17"/>
  <c r="K204" i="17"/>
  <c r="J204" i="17"/>
  <c r="K203" i="17"/>
  <c r="J203" i="17"/>
  <c r="K202" i="17"/>
  <c r="J202" i="17"/>
  <c r="K201" i="17"/>
  <c r="J201" i="17"/>
  <c r="K200" i="17"/>
  <c r="J200" i="17"/>
  <c r="K194" i="17"/>
  <c r="J194" i="17"/>
  <c r="K192" i="17"/>
  <c r="J192" i="17"/>
  <c r="K191" i="17"/>
  <c r="J191" i="17"/>
  <c r="K190" i="17"/>
  <c r="J190" i="17"/>
  <c r="K189" i="17"/>
  <c r="J189" i="17"/>
  <c r="K188" i="17"/>
  <c r="J188" i="17"/>
  <c r="M188" i="17"/>
  <c r="K187" i="17"/>
  <c r="J187" i="17"/>
  <c r="K186" i="17"/>
  <c r="J186" i="17"/>
  <c r="M186" i="17"/>
  <c r="K185" i="17"/>
  <c r="J185" i="17"/>
  <c r="K184" i="17"/>
  <c r="J184" i="17"/>
  <c r="M184" i="17"/>
  <c r="K183" i="17"/>
  <c r="J183" i="17"/>
  <c r="M183" i="17"/>
  <c r="K182" i="17"/>
  <c r="J182" i="17"/>
  <c r="K181" i="17"/>
  <c r="J181" i="17"/>
  <c r="K179" i="17"/>
  <c r="J179" i="17"/>
  <c r="K177" i="17"/>
  <c r="J177" i="17"/>
  <c r="K176" i="17"/>
  <c r="J176" i="17"/>
  <c r="K175" i="17"/>
  <c r="J175" i="17"/>
  <c r="K174" i="17"/>
  <c r="J174" i="17"/>
  <c r="M174" i="17"/>
  <c r="K168" i="17"/>
  <c r="J168" i="17"/>
  <c r="K167" i="17"/>
  <c r="J167" i="17"/>
  <c r="M167" i="17"/>
  <c r="K165" i="17"/>
  <c r="J165" i="17"/>
  <c r="K163" i="17"/>
  <c r="J163" i="17"/>
  <c r="M163" i="17"/>
  <c r="K162" i="17"/>
  <c r="J162" i="17"/>
  <c r="K161" i="17"/>
  <c r="J161" i="17"/>
  <c r="K156" i="17"/>
  <c r="J156" i="17"/>
  <c r="M156" i="17"/>
  <c r="K155" i="17"/>
  <c r="J155" i="17"/>
  <c r="M155" i="17"/>
  <c r="K154" i="17"/>
  <c r="J154" i="17"/>
  <c r="K153" i="17"/>
  <c r="J153" i="17"/>
  <c r="K152" i="17"/>
  <c r="J152" i="17"/>
  <c r="K151" i="17"/>
  <c r="J151" i="17"/>
  <c r="K149" i="17"/>
  <c r="J149" i="17"/>
  <c r="K148" i="17"/>
  <c r="J148" i="17"/>
  <c r="K144" i="17"/>
  <c r="J144" i="17"/>
  <c r="K143" i="17"/>
  <c r="J143" i="17"/>
  <c r="M143" i="17"/>
  <c r="K142" i="17"/>
  <c r="J142" i="17"/>
  <c r="K141" i="17"/>
  <c r="J141" i="17"/>
  <c r="M141" i="17"/>
  <c r="K140" i="17"/>
  <c r="J140" i="17"/>
  <c r="K139" i="17"/>
  <c r="J139" i="17"/>
  <c r="K138" i="17"/>
  <c r="J138" i="17"/>
  <c r="K137" i="17"/>
  <c r="J137" i="17"/>
  <c r="K136" i="17"/>
  <c r="J136" i="17"/>
  <c r="K135" i="17"/>
  <c r="J135" i="17"/>
  <c r="K134" i="17"/>
  <c r="J134" i="17"/>
  <c r="K133" i="17"/>
  <c r="J133" i="17"/>
  <c r="K132" i="17"/>
  <c r="J132" i="17"/>
  <c r="K131" i="17"/>
  <c r="J131" i="17"/>
  <c r="K130" i="17"/>
  <c r="J130" i="17"/>
  <c r="K129" i="17"/>
  <c r="J129" i="17"/>
  <c r="K128" i="17"/>
  <c r="J128" i="17"/>
  <c r="K127" i="17"/>
  <c r="J127" i="17"/>
  <c r="K126" i="17"/>
  <c r="J126" i="17"/>
  <c r="K125" i="17"/>
  <c r="J125" i="17"/>
  <c r="K124" i="17"/>
  <c r="J124" i="17"/>
  <c r="J118" i="17"/>
  <c r="K117" i="17"/>
  <c r="J117" i="17"/>
  <c r="K115" i="17"/>
  <c r="J115" i="17"/>
  <c r="K114" i="17"/>
  <c r="J114" i="17"/>
  <c r="K105" i="17"/>
  <c r="J105" i="17"/>
  <c r="M105" i="17"/>
  <c r="K104" i="17"/>
  <c r="J104" i="17"/>
  <c r="K103" i="17"/>
  <c r="J103" i="17"/>
  <c r="K102" i="17"/>
  <c r="J102" i="17"/>
  <c r="M102" i="17"/>
  <c r="K101" i="17"/>
  <c r="J101" i="17"/>
  <c r="K100" i="17"/>
  <c r="J100" i="17"/>
  <c r="K99" i="17"/>
  <c r="J99" i="17"/>
  <c r="K98" i="17"/>
  <c r="J98" i="17"/>
  <c r="K97" i="17"/>
  <c r="J97" i="17"/>
  <c r="K96" i="17"/>
  <c r="J96" i="17"/>
  <c r="K95" i="17"/>
  <c r="J95" i="17"/>
  <c r="K94" i="17"/>
  <c r="J94" i="17"/>
  <c r="K93" i="17"/>
  <c r="J93" i="17"/>
  <c r="K92" i="17"/>
  <c r="J92" i="17"/>
  <c r="K91" i="17"/>
  <c r="J91" i="17"/>
  <c r="K90" i="17"/>
  <c r="J90" i="17"/>
  <c r="K89" i="17"/>
  <c r="J89" i="17"/>
  <c r="K88" i="17"/>
  <c r="J88" i="17"/>
  <c r="K87" i="17"/>
  <c r="J87" i="17"/>
  <c r="K86" i="17"/>
  <c r="J86" i="17"/>
  <c r="K85" i="17"/>
  <c r="J85" i="17"/>
  <c r="K80" i="17"/>
  <c r="J80" i="17"/>
  <c r="M80" i="17"/>
  <c r="K79" i="17"/>
  <c r="J79" i="17"/>
  <c r="K78" i="17"/>
  <c r="J78" i="17"/>
  <c r="M78" i="17"/>
  <c r="K77" i="17"/>
  <c r="J77" i="17"/>
  <c r="K76" i="17"/>
  <c r="J76" i="17"/>
  <c r="K75" i="17"/>
  <c r="J75" i="17"/>
  <c r="K74" i="17"/>
  <c r="J74" i="17"/>
  <c r="K73" i="17"/>
  <c r="J73" i="17"/>
  <c r="K68" i="17"/>
  <c r="J68" i="17"/>
  <c r="M68" i="17"/>
  <c r="K66" i="17"/>
  <c r="J66" i="17"/>
  <c r="K65" i="17"/>
  <c r="J65" i="17"/>
  <c r="K55" i="17"/>
  <c r="J55" i="17"/>
  <c r="M55" i="17"/>
  <c r="K54" i="17"/>
  <c r="J54" i="17"/>
  <c r="K53" i="17"/>
  <c r="J53" i="17"/>
  <c r="K52" i="17"/>
  <c r="J52" i="17"/>
  <c r="K50" i="17"/>
  <c r="J50" i="17"/>
  <c r="M50" i="17"/>
  <c r="K49" i="17"/>
  <c r="J49" i="17"/>
  <c r="K48" i="17"/>
  <c r="J48" i="17"/>
  <c r="K47" i="17"/>
  <c r="J47" i="17"/>
  <c r="M47" i="17"/>
  <c r="K46" i="17"/>
  <c r="J46" i="17"/>
  <c r="K45" i="17"/>
  <c r="J45" i="17"/>
  <c r="M45" i="17"/>
  <c r="K44" i="17"/>
  <c r="J44" i="17"/>
  <c r="M44" i="17"/>
  <c r="K43" i="17"/>
  <c r="J43" i="17"/>
  <c r="K42" i="17"/>
  <c r="J42" i="17"/>
  <c r="K41" i="17"/>
  <c r="J41" i="17"/>
  <c r="K40" i="17"/>
  <c r="J40" i="17"/>
  <c r="K39" i="17"/>
  <c r="J39" i="17"/>
  <c r="K38" i="17"/>
  <c r="J38" i="17"/>
  <c r="K37" i="17"/>
  <c r="J37" i="17"/>
  <c r="K36" i="17"/>
  <c r="J36" i="17"/>
  <c r="K35" i="17"/>
  <c r="J35" i="17"/>
  <c r="K31" i="17"/>
  <c r="J31" i="17"/>
  <c r="M31" i="17"/>
  <c r="K30" i="17"/>
  <c r="J30" i="17"/>
  <c r="K29" i="17"/>
  <c r="J29" i="17"/>
  <c r="M29" i="17"/>
  <c r="K28" i="17"/>
  <c r="J28" i="17"/>
  <c r="K25" i="17"/>
  <c r="J25" i="17"/>
  <c r="M25" i="17"/>
  <c r="K24" i="17"/>
  <c r="J24" i="17"/>
  <c r="M24" i="17"/>
  <c r="K22" i="17"/>
  <c r="J22" i="17"/>
  <c r="K21" i="17"/>
  <c r="J21" i="17"/>
  <c r="K20" i="17"/>
  <c r="J20" i="17"/>
  <c r="K18" i="17"/>
  <c r="J18" i="17"/>
  <c r="M18" i="17"/>
  <c r="K16" i="17"/>
  <c r="J16" i="17"/>
  <c r="M16" i="17"/>
  <c r="K15" i="17"/>
  <c r="J15" i="17"/>
  <c r="K14" i="17"/>
  <c r="J14" i="17"/>
  <c r="M14" i="17"/>
  <c r="K12" i="17"/>
  <c r="J12" i="17"/>
  <c r="K11" i="17"/>
  <c r="J11" i="17"/>
  <c r="M11" i="17"/>
  <c r="L380" i="17"/>
  <c r="L379" i="17"/>
  <c r="L377" i="17"/>
  <c r="L376" i="17"/>
  <c r="L373" i="17"/>
  <c r="L372" i="17"/>
  <c r="L370" i="17"/>
  <c r="L369" i="17"/>
  <c r="L366" i="17"/>
  <c r="L365" i="17"/>
  <c r="L363" i="17"/>
  <c r="L362" i="17"/>
  <c r="L359" i="17"/>
  <c r="L358" i="17"/>
  <c r="L356" i="17"/>
  <c r="L355" i="17"/>
  <c r="L347" i="17"/>
  <c r="L346" i="17"/>
  <c r="L344" i="17"/>
  <c r="L343" i="17"/>
  <c r="L340" i="17"/>
  <c r="L337" i="17"/>
  <c r="L336" i="17"/>
  <c r="L333" i="17"/>
  <c r="L332" i="17"/>
  <c r="L326" i="17"/>
  <c r="L323" i="17"/>
  <c r="L322" i="17"/>
  <c r="L319" i="17"/>
  <c r="L318" i="17"/>
  <c r="L316" i="17"/>
  <c r="L315" i="17"/>
  <c r="L312" i="17"/>
  <c r="L311" i="17"/>
  <c r="L302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L274" i="17"/>
  <c r="L270" i="17"/>
  <c r="L269" i="17"/>
  <c r="L268" i="17"/>
  <c r="L267" i="17"/>
  <c r="L266" i="17"/>
  <c r="L265" i="17"/>
  <c r="L264" i="17"/>
  <c r="L263" i="17"/>
  <c r="L262" i="17"/>
  <c r="L261" i="17"/>
  <c r="L260" i="17"/>
  <c r="L259" i="17"/>
  <c r="L258" i="17"/>
  <c r="L257" i="17"/>
  <c r="L256" i="17"/>
  <c r="L255" i="17"/>
  <c r="L254" i="17"/>
  <c r="L253" i="17"/>
  <c r="L252" i="17"/>
  <c r="L251" i="17"/>
  <c r="L250" i="17"/>
  <c r="L244" i="17"/>
  <c r="L243" i="17"/>
  <c r="L242" i="17"/>
  <c r="L241" i="17"/>
  <c r="L240" i="17"/>
  <c r="L239" i="17"/>
  <c r="L238" i="17"/>
  <c r="L237" i="17"/>
  <c r="L236" i="17"/>
  <c r="L235" i="17"/>
  <c r="L234" i="17"/>
  <c r="L233" i="17"/>
  <c r="L232" i="17"/>
  <c r="L231" i="17"/>
  <c r="L230" i="17"/>
  <c r="L229" i="17"/>
  <c r="L228" i="17"/>
  <c r="L227" i="17"/>
  <c r="L226" i="17"/>
  <c r="L225" i="17"/>
  <c r="L224" i="17"/>
  <c r="L219" i="17"/>
  <c r="L217" i="17"/>
  <c r="L215" i="17"/>
  <c r="L214" i="17"/>
  <c r="L213" i="17"/>
  <c r="L212" i="17"/>
  <c r="L211" i="17"/>
  <c r="L210" i="17"/>
  <c r="L209" i="17"/>
  <c r="L208" i="17"/>
  <c r="L207" i="17"/>
  <c r="L206" i="17"/>
  <c r="L205" i="17"/>
  <c r="L204" i="17"/>
  <c r="L203" i="17"/>
  <c r="L202" i="17"/>
  <c r="L201" i="17"/>
  <c r="L200" i="17"/>
  <c r="L194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79" i="17"/>
  <c r="L177" i="17"/>
  <c r="L176" i="17"/>
  <c r="L175" i="17"/>
  <c r="L174" i="17"/>
  <c r="L168" i="17"/>
  <c r="L167" i="17"/>
  <c r="L165" i="17"/>
  <c r="L163" i="17"/>
  <c r="L162" i="17"/>
  <c r="L161" i="17"/>
  <c r="L156" i="17"/>
  <c r="L155" i="17"/>
  <c r="L154" i="17"/>
  <c r="L153" i="17"/>
  <c r="L152" i="17"/>
  <c r="L151" i="17"/>
  <c r="L149" i="17"/>
  <c r="L148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7" i="17"/>
  <c r="L126" i="17"/>
  <c r="L125" i="17"/>
  <c r="L124" i="17"/>
  <c r="L118" i="17"/>
  <c r="L117" i="17"/>
  <c r="L115" i="17"/>
  <c r="L114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0" i="17"/>
  <c r="L79" i="17"/>
  <c r="L78" i="17"/>
  <c r="L77" i="17"/>
  <c r="L76" i="17"/>
  <c r="L75" i="17"/>
  <c r="L74" i="17"/>
  <c r="L73" i="17"/>
  <c r="L68" i="17"/>
  <c r="L66" i="17"/>
  <c r="L65" i="17"/>
  <c r="L55" i="17"/>
  <c r="L54" i="17"/>
  <c r="L53" i="17"/>
  <c r="L52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1" i="17"/>
  <c r="L30" i="17"/>
  <c r="L29" i="17"/>
  <c r="L28" i="17"/>
  <c r="L25" i="17"/>
  <c r="L24" i="17"/>
  <c r="L22" i="17"/>
  <c r="L21" i="17"/>
  <c r="L20" i="17"/>
  <c r="L18" i="17"/>
  <c r="L16" i="17"/>
  <c r="L15" i="17"/>
  <c r="L14" i="17"/>
  <c r="L12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3" i="66"/>
  <c r="U293" i="66"/>
  <c r="W293" i="66"/>
  <c r="V292" i="66"/>
  <c r="U292" i="66"/>
  <c r="W292" i="66"/>
  <c r="V291" i="66"/>
  <c r="U291" i="66"/>
  <c r="W291" i="66"/>
  <c r="V290" i="66"/>
  <c r="U290" i="66"/>
  <c r="W290" i="66"/>
  <c r="V289" i="66"/>
  <c r="U289" i="66"/>
  <c r="W289" i="66"/>
  <c r="V288" i="66"/>
  <c r="U288" i="66"/>
  <c r="W288" i="66"/>
  <c r="V287" i="66"/>
  <c r="U287" i="66"/>
  <c r="W287" i="66"/>
  <c r="V286" i="66"/>
  <c r="U286" i="66"/>
  <c r="W286" i="66"/>
  <c r="V285" i="66"/>
  <c r="U285" i="66"/>
  <c r="W285" i="66"/>
  <c r="V284" i="66"/>
  <c r="U284" i="66"/>
  <c r="W284" i="66"/>
  <c r="V283" i="66"/>
  <c r="U283" i="66"/>
  <c r="W283" i="66"/>
  <c r="V282" i="66"/>
  <c r="U282" i="66"/>
  <c r="W282" i="66"/>
  <c r="V281" i="66"/>
  <c r="U281" i="66"/>
  <c r="W281" i="66"/>
  <c r="V280" i="66"/>
  <c r="U280" i="66"/>
  <c r="W280" i="66"/>
  <c r="V279" i="66"/>
  <c r="U279" i="66"/>
  <c r="W279" i="66"/>
  <c r="V278" i="66"/>
  <c r="U278" i="66"/>
  <c r="W278" i="66"/>
  <c r="V277" i="66"/>
  <c r="U277" i="66"/>
  <c r="W277" i="66"/>
  <c r="V276" i="66"/>
  <c r="U276" i="66"/>
  <c r="W276" i="66"/>
  <c r="V275" i="66"/>
  <c r="U275" i="66"/>
  <c r="W275" i="66"/>
  <c r="V274" i="66"/>
  <c r="U274" i="66"/>
  <c r="W274" i="66"/>
  <c r="V270" i="66"/>
  <c r="U270" i="66"/>
  <c r="W270" i="66"/>
  <c r="V269" i="66"/>
  <c r="U269" i="66"/>
  <c r="W269" i="66"/>
  <c r="V268" i="66"/>
  <c r="U268" i="66"/>
  <c r="W268" i="66"/>
  <c r="V267" i="66"/>
  <c r="U267" i="66"/>
  <c r="W267" i="66"/>
  <c r="V266" i="66"/>
  <c r="U266" i="66"/>
  <c r="W266" i="66"/>
  <c r="V265" i="66"/>
  <c r="U265" i="66"/>
  <c r="W265" i="66"/>
  <c r="V264" i="66"/>
  <c r="U264" i="66"/>
  <c r="W264" i="66"/>
  <c r="V263" i="66"/>
  <c r="U263" i="66"/>
  <c r="W263" i="66"/>
  <c r="V262" i="66"/>
  <c r="U262" i="66"/>
  <c r="W262" i="66"/>
  <c r="V261" i="66"/>
  <c r="U261" i="66"/>
  <c r="W261" i="66"/>
  <c r="V260" i="66"/>
  <c r="U260" i="66"/>
  <c r="W260" i="66"/>
  <c r="V259" i="66"/>
  <c r="U259" i="66"/>
  <c r="W259" i="66"/>
  <c r="V258" i="66"/>
  <c r="U258" i="66"/>
  <c r="W258" i="66"/>
  <c r="V257" i="66"/>
  <c r="U257" i="66"/>
  <c r="W257" i="66"/>
  <c r="V256" i="66"/>
  <c r="U256" i="66"/>
  <c r="W256" i="66"/>
  <c r="V255" i="66"/>
  <c r="U255" i="66"/>
  <c r="W255" i="66"/>
  <c r="V254" i="66"/>
  <c r="U254" i="66"/>
  <c r="W254" i="66"/>
  <c r="V253" i="66"/>
  <c r="U253" i="66"/>
  <c r="W253" i="66"/>
  <c r="V252" i="66"/>
  <c r="U252" i="66"/>
  <c r="W252" i="66"/>
  <c r="V251" i="66"/>
  <c r="U251" i="66"/>
  <c r="W251" i="66"/>
  <c r="V245" i="66"/>
  <c r="U245" i="66"/>
  <c r="W245" i="66"/>
  <c r="V244" i="66"/>
  <c r="U244" i="66"/>
  <c r="W244" i="66"/>
  <c r="V243" i="66"/>
  <c r="U243" i="66"/>
  <c r="W243" i="66"/>
  <c r="V242" i="66"/>
  <c r="U242" i="66"/>
  <c r="W242" i="66"/>
  <c r="V241" i="66"/>
  <c r="U241" i="66"/>
  <c r="W241" i="66"/>
  <c r="V240" i="66"/>
  <c r="U240" i="66"/>
  <c r="W240" i="66"/>
  <c r="V239" i="66"/>
  <c r="U239" i="66"/>
  <c r="W239" i="66"/>
  <c r="V238" i="66"/>
  <c r="U238" i="66"/>
  <c r="W238" i="66"/>
  <c r="V237" i="66"/>
  <c r="U237" i="66"/>
  <c r="W237" i="66"/>
  <c r="V236" i="66"/>
  <c r="U236" i="66"/>
  <c r="W236" i="66"/>
  <c r="V235" i="66"/>
  <c r="U235" i="66"/>
  <c r="W235" i="66"/>
  <c r="V234" i="66"/>
  <c r="U234" i="66"/>
  <c r="W234" i="66"/>
  <c r="V233" i="66"/>
  <c r="U233" i="66"/>
  <c r="W233" i="66"/>
  <c r="V232" i="66"/>
  <c r="U232" i="66"/>
  <c r="W232" i="66"/>
  <c r="V231" i="66"/>
  <c r="U231" i="66"/>
  <c r="W231" i="66"/>
  <c r="V230" i="66"/>
  <c r="U230" i="66"/>
  <c r="W230" i="66"/>
  <c r="V229" i="66"/>
  <c r="U229" i="66"/>
  <c r="W229" i="66"/>
  <c r="V228" i="66"/>
  <c r="U228" i="66"/>
  <c r="W228" i="66"/>
  <c r="V227" i="66"/>
  <c r="U227" i="66"/>
  <c r="W227" i="66"/>
  <c r="V226" i="66"/>
  <c r="U226" i="66"/>
  <c r="W226" i="66"/>
  <c r="V222" i="66"/>
  <c r="U222" i="66"/>
  <c r="W222" i="66"/>
  <c r="V221" i="66"/>
  <c r="U221" i="66"/>
  <c r="W221" i="66"/>
  <c r="V220" i="66"/>
  <c r="U220" i="66"/>
  <c r="W220" i="66"/>
  <c r="V219" i="66"/>
  <c r="U219" i="66"/>
  <c r="W219" i="66"/>
  <c r="V218" i="66"/>
  <c r="U218" i="66"/>
  <c r="W218" i="66"/>
  <c r="V217" i="66"/>
  <c r="U217" i="66"/>
  <c r="W217" i="66"/>
  <c r="V216" i="66"/>
  <c r="U216" i="66"/>
  <c r="W216" i="66"/>
  <c r="V215" i="66"/>
  <c r="U215" i="66"/>
  <c r="W215" i="66"/>
  <c r="V214" i="66"/>
  <c r="U214" i="66"/>
  <c r="W214" i="66"/>
  <c r="V213" i="66"/>
  <c r="U213" i="66"/>
  <c r="W213" i="66"/>
  <c r="V212" i="66"/>
  <c r="U212" i="66"/>
  <c r="W212" i="66"/>
  <c r="V211" i="66"/>
  <c r="U211" i="66"/>
  <c r="W211" i="66"/>
  <c r="V210" i="66"/>
  <c r="U210" i="66"/>
  <c r="W210" i="66"/>
  <c r="V209" i="66"/>
  <c r="U209" i="66"/>
  <c r="W209" i="66"/>
  <c r="V208" i="66"/>
  <c r="U208" i="66"/>
  <c r="W208" i="66"/>
  <c r="V207" i="66"/>
  <c r="U207" i="66"/>
  <c r="W207" i="66"/>
  <c r="V206" i="66"/>
  <c r="U206" i="66"/>
  <c r="W206" i="66"/>
  <c r="V205" i="66"/>
  <c r="U205" i="66"/>
  <c r="W205" i="66"/>
  <c r="V204" i="66"/>
  <c r="U204" i="66"/>
  <c r="W204" i="66"/>
  <c r="V203" i="66"/>
  <c r="U203" i="66"/>
  <c r="W203" i="66"/>
  <c r="V197" i="66"/>
  <c r="U197" i="66"/>
  <c r="W197" i="66"/>
  <c r="V196" i="66"/>
  <c r="U196" i="66"/>
  <c r="W196" i="66"/>
  <c r="V195" i="66"/>
  <c r="U195" i="66"/>
  <c r="W195" i="66"/>
  <c r="V194" i="66"/>
  <c r="U194" i="66"/>
  <c r="W194" i="66"/>
  <c r="V193" i="66"/>
  <c r="U193" i="66"/>
  <c r="W193" i="66"/>
  <c r="V192" i="66"/>
  <c r="U192" i="66"/>
  <c r="W192" i="66"/>
  <c r="V191" i="66"/>
  <c r="U191" i="66"/>
  <c r="W191" i="66"/>
  <c r="V190" i="66"/>
  <c r="U190" i="66"/>
  <c r="W190" i="66"/>
  <c r="V189" i="66"/>
  <c r="U189" i="66"/>
  <c r="W189" i="66"/>
  <c r="V188" i="66"/>
  <c r="U188" i="66"/>
  <c r="W188" i="66"/>
  <c r="V187" i="66"/>
  <c r="U187" i="66"/>
  <c r="W187" i="66"/>
  <c r="V186" i="66"/>
  <c r="U186" i="66"/>
  <c r="W186" i="66"/>
  <c r="V185" i="66"/>
  <c r="U185" i="66"/>
  <c r="W185" i="66"/>
  <c r="V184" i="66"/>
  <c r="U184" i="66"/>
  <c r="W184" i="66"/>
  <c r="V183" i="66"/>
  <c r="U183" i="66"/>
  <c r="W183" i="66"/>
  <c r="V182" i="66"/>
  <c r="U182" i="66"/>
  <c r="W182" i="66"/>
  <c r="V181" i="66"/>
  <c r="U181" i="66"/>
  <c r="W181" i="66"/>
  <c r="V180" i="66"/>
  <c r="U180" i="66"/>
  <c r="W180" i="66"/>
  <c r="V179" i="66"/>
  <c r="U179" i="66"/>
  <c r="W179" i="66"/>
  <c r="V178" i="66"/>
  <c r="U178" i="66"/>
  <c r="W178" i="66"/>
  <c r="V174" i="66"/>
  <c r="U174" i="66"/>
  <c r="W174" i="66"/>
  <c r="V173" i="66"/>
  <c r="U173" i="66"/>
  <c r="W173" i="66"/>
  <c r="V172" i="66"/>
  <c r="U172" i="66"/>
  <c r="W172" i="66"/>
  <c r="V171" i="66"/>
  <c r="U171" i="66"/>
  <c r="W171" i="66"/>
  <c r="V170" i="66"/>
  <c r="U170" i="66"/>
  <c r="W170" i="66"/>
  <c r="V169" i="66"/>
  <c r="U169" i="66"/>
  <c r="W169" i="66"/>
  <c r="V168" i="66"/>
  <c r="U168" i="66"/>
  <c r="W168" i="66"/>
  <c r="V167" i="66"/>
  <c r="U167" i="66"/>
  <c r="W167" i="66"/>
  <c r="V166" i="66"/>
  <c r="U166" i="66"/>
  <c r="W166" i="66"/>
  <c r="V165" i="66"/>
  <c r="U165" i="66"/>
  <c r="W165" i="66"/>
  <c r="V164" i="66"/>
  <c r="U164" i="66"/>
  <c r="W164" i="66"/>
  <c r="V163" i="66"/>
  <c r="U163" i="66"/>
  <c r="W163" i="66"/>
  <c r="V162" i="66"/>
  <c r="U162" i="66"/>
  <c r="W162" i="66"/>
  <c r="V161" i="66"/>
  <c r="U161" i="66"/>
  <c r="W161" i="66"/>
  <c r="V160" i="66"/>
  <c r="U160" i="66"/>
  <c r="W160" i="66"/>
  <c r="V159" i="66"/>
  <c r="U159" i="66"/>
  <c r="W159" i="66"/>
  <c r="V158" i="66"/>
  <c r="U158" i="66"/>
  <c r="W158" i="66"/>
  <c r="V157" i="66"/>
  <c r="U157" i="66"/>
  <c r="W157" i="66"/>
  <c r="V156" i="66"/>
  <c r="U156" i="66"/>
  <c r="W156" i="66"/>
  <c r="V155" i="66"/>
  <c r="U155" i="66"/>
  <c r="W155" i="66"/>
  <c r="V149" i="66"/>
  <c r="U149" i="66"/>
  <c r="W149" i="66"/>
  <c r="V148" i="66"/>
  <c r="U148" i="66"/>
  <c r="W148" i="66"/>
  <c r="V147" i="66"/>
  <c r="U147" i="66"/>
  <c r="W147" i="66"/>
  <c r="V146" i="66"/>
  <c r="U146" i="66"/>
  <c r="W146" i="66"/>
  <c r="V145" i="66"/>
  <c r="U145" i="66"/>
  <c r="W145" i="66"/>
  <c r="V144" i="66"/>
  <c r="U144" i="66"/>
  <c r="W144" i="66"/>
  <c r="V143" i="66"/>
  <c r="U143" i="66"/>
  <c r="W143" i="66"/>
  <c r="V142" i="66"/>
  <c r="U142" i="66"/>
  <c r="W142" i="66"/>
  <c r="V141" i="66"/>
  <c r="U141" i="66"/>
  <c r="W141" i="66"/>
  <c r="V140" i="66"/>
  <c r="U140" i="66"/>
  <c r="W140" i="66"/>
  <c r="V139" i="66"/>
  <c r="U139" i="66"/>
  <c r="W139" i="66"/>
  <c r="V138" i="66"/>
  <c r="U138" i="66"/>
  <c r="W138" i="66"/>
  <c r="V137" i="66"/>
  <c r="U137" i="66"/>
  <c r="W137" i="66"/>
  <c r="V136" i="66"/>
  <c r="U136" i="66"/>
  <c r="W136" i="66"/>
  <c r="V135" i="66"/>
  <c r="U135" i="66"/>
  <c r="W135" i="66"/>
  <c r="V134" i="66"/>
  <c r="U134" i="66"/>
  <c r="W134" i="66"/>
  <c r="V133" i="66"/>
  <c r="U133" i="66"/>
  <c r="W133" i="66"/>
  <c r="V132" i="66"/>
  <c r="U132" i="66"/>
  <c r="W132" i="66"/>
  <c r="V131" i="66"/>
  <c r="U131" i="66"/>
  <c r="W131" i="66"/>
  <c r="V130" i="66"/>
  <c r="U130" i="66"/>
  <c r="W130" i="66"/>
  <c r="V126" i="66"/>
  <c r="U126" i="66"/>
  <c r="W126" i="66"/>
  <c r="V125" i="66"/>
  <c r="U125" i="66"/>
  <c r="W125" i="66"/>
  <c r="V124" i="66"/>
  <c r="U124" i="66"/>
  <c r="W124" i="66"/>
  <c r="V123" i="66"/>
  <c r="U123" i="66"/>
  <c r="W123" i="66"/>
  <c r="V122" i="66"/>
  <c r="U122" i="66"/>
  <c r="W122" i="66"/>
  <c r="V121" i="66"/>
  <c r="U121" i="66"/>
  <c r="W121" i="66"/>
  <c r="V120" i="66"/>
  <c r="U120" i="66"/>
  <c r="W120" i="66"/>
  <c r="V119" i="66"/>
  <c r="U119" i="66"/>
  <c r="W119" i="66"/>
  <c r="V118" i="66"/>
  <c r="U118" i="66"/>
  <c r="W118" i="66"/>
  <c r="V117" i="66"/>
  <c r="U117" i="66"/>
  <c r="W117" i="66"/>
  <c r="V116" i="66"/>
  <c r="U116" i="66"/>
  <c r="W116" i="66"/>
  <c r="V115" i="66"/>
  <c r="U115" i="66"/>
  <c r="W115" i="66"/>
  <c r="V114" i="66"/>
  <c r="U114" i="66"/>
  <c r="W114" i="66"/>
  <c r="V113" i="66"/>
  <c r="U113" i="66"/>
  <c r="W113" i="66"/>
  <c r="V112" i="66"/>
  <c r="U112" i="66"/>
  <c r="W112" i="66"/>
  <c r="V111" i="66"/>
  <c r="U111" i="66"/>
  <c r="W111" i="66"/>
  <c r="V110" i="66"/>
  <c r="U110" i="66"/>
  <c r="W110" i="66"/>
  <c r="V109" i="66"/>
  <c r="U109" i="66"/>
  <c r="W109" i="66"/>
  <c r="V108" i="66"/>
  <c r="U108" i="66"/>
  <c r="W108" i="66"/>
  <c r="V107" i="66"/>
  <c r="U107" i="66"/>
  <c r="W107" i="66"/>
  <c r="V101" i="66"/>
  <c r="U101" i="66"/>
  <c r="W101" i="66"/>
  <c r="V100" i="66"/>
  <c r="U100" i="66"/>
  <c r="W100" i="66"/>
  <c r="V99" i="66"/>
  <c r="U99" i="66"/>
  <c r="W99" i="66"/>
  <c r="V98" i="66"/>
  <c r="U98" i="66"/>
  <c r="W98" i="66"/>
  <c r="V97" i="66"/>
  <c r="U97" i="66"/>
  <c r="W97" i="66"/>
  <c r="V96" i="66"/>
  <c r="U96" i="66"/>
  <c r="W96" i="66"/>
  <c r="V95" i="66"/>
  <c r="U95" i="66"/>
  <c r="W95" i="66"/>
  <c r="V94" i="66"/>
  <c r="U94" i="66"/>
  <c r="W94" i="66"/>
  <c r="V93" i="66"/>
  <c r="U93" i="66"/>
  <c r="W93" i="66"/>
  <c r="V92" i="66"/>
  <c r="U92" i="66"/>
  <c r="W92" i="66"/>
  <c r="V91" i="66"/>
  <c r="U91" i="66"/>
  <c r="W91" i="66"/>
  <c r="V90" i="66"/>
  <c r="U90" i="66"/>
  <c r="W90" i="66"/>
  <c r="V89" i="66"/>
  <c r="U89" i="66"/>
  <c r="W89" i="66"/>
  <c r="V88" i="66"/>
  <c r="U88" i="66"/>
  <c r="W88" i="66"/>
  <c r="V87" i="66"/>
  <c r="U87" i="66"/>
  <c r="W87" i="66"/>
  <c r="V86" i="66"/>
  <c r="U86" i="66"/>
  <c r="W86" i="66"/>
  <c r="V85" i="66"/>
  <c r="U85" i="66"/>
  <c r="W85" i="66"/>
  <c r="V84" i="66"/>
  <c r="U84" i="66"/>
  <c r="W84" i="66"/>
  <c r="V83" i="66"/>
  <c r="U83" i="66"/>
  <c r="W83" i="66"/>
  <c r="V82" i="66"/>
  <c r="U82" i="66"/>
  <c r="W82" i="66"/>
  <c r="V78" i="66"/>
  <c r="U78" i="66"/>
  <c r="W78" i="66"/>
  <c r="V77" i="66"/>
  <c r="U77" i="66"/>
  <c r="W77" i="66"/>
  <c r="V76" i="66"/>
  <c r="U76" i="66"/>
  <c r="W76" i="66"/>
  <c r="V75" i="66"/>
  <c r="U75" i="66"/>
  <c r="W75" i="66"/>
  <c r="V74" i="66"/>
  <c r="U74" i="66"/>
  <c r="W74" i="66"/>
  <c r="V73" i="66"/>
  <c r="U73" i="66"/>
  <c r="W73" i="66"/>
  <c r="V72" i="66"/>
  <c r="U72" i="66"/>
  <c r="W72" i="66"/>
  <c r="V71" i="66"/>
  <c r="U71" i="66"/>
  <c r="W71" i="66"/>
  <c r="V70" i="66"/>
  <c r="U70" i="66"/>
  <c r="W70" i="66"/>
  <c r="V69" i="66"/>
  <c r="U69" i="66"/>
  <c r="W69" i="66"/>
  <c r="V68" i="66"/>
  <c r="U68" i="66"/>
  <c r="W68" i="66"/>
  <c r="V67" i="66"/>
  <c r="U67" i="66"/>
  <c r="W67" i="66"/>
  <c r="V66" i="66"/>
  <c r="U66" i="66"/>
  <c r="W66" i="66"/>
  <c r="V65" i="66"/>
  <c r="U65" i="66"/>
  <c r="W65" i="66"/>
  <c r="V64" i="66"/>
  <c r="U64" i="66"/>
  <c r="W64" i="66"/>
  <c r="V63" i="66"/>
  <c r="U63" i="66"/>
  <c r="W63" i="66"/>
  <c r="V62" i="66"/>
  <c r="U62" i="66"/>
  <c r="W62" i="66"/>
  <c r="V61" i="66"/>
  <c r="U61" i="66"/>
  <c r="W61" i="66"/>
  <c r="V60" i="66"/>
  <c r="U60" i="66"/>
  <c r="W60" i="66"/>
  <c r="V59" i="66"/>
  <c r="U59" i="66"/>
  <c r="W59" i="66"/>
  <c r="V53" i="66"/>
  <c r="U53" i="66"/>
  <c r="W53" i="66"/>
  <c r="V52" i="66"/>
  <c r="U52" i="66"/>
  <c r="W52" i="66"/>
  <c r="V51" i="66"/>
  <c r="U51" i="66"/>
  <c r="W51" i="66"/>
  <c r="V50" i="66"/>
  <c r="U50" i="66"/>
  <c r="W50" i="66"/>
  <c r="V49" i="66"/>
  <c r="U49" i="66"/>
  <c r="W49" i="66"/>
  <c r="V48" i="66"/>
  <c r="U48" i="66"/>
  <c r="W48" i="66"/>
  <c r="V47" i="66"/>
  <c r="U47" i="66"/>
  <c r="W47" i="66"/>
  <c r="V46" i="66"/>
  <c r="U46" i="66"/>
  <c r="W46" i="66"/>
  <c r="V45" i="66"/>
  <c r="U45" i="66"/>
  <c r="W45" i="66"/>
  <c r="V44" i="66"/>
  <c r="U44" i="66"/>
  <c r="W44" i="66"/>
  <c r="V43" i="66"/>
  <c r="U43" i="66"/>
  <c r="W43" i="66"/>
  <c r="V42" i="66"/>
  <c r="U42" i="66"/>
  <c r="W42" i="66"/>
  <c r="V41" i="66"/>
  <c r="U41" i="66"/>
  <c r="W41" i="66"/>
  <c r="V40" i="66"/>
  <c r="U40" i="66"/>
  <c r="W40" i="66"/>
  <c r="V39" i="66"/>
  <c r="U39" i="66"/>
  <c r="W39" i="66"/>
  <c r="V38" i="66"/>
  <c r="U38" i="66"/>
  <c r="W38" i="66"/>
  <c r="V37" i="66"/>
  <c r="U37" i="66"/>
  <c r="W37" i="66"/>
  <c r="V36" i="66"/>
  <c r="U36" i="66"/>
  <c r="W36" i="66"/>
  <c r="V35" i="66"/>
  <c r="U35" i="66"/>
  <c r="W35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7" i="66"/>
  <c r="U27" i="66"/>
  <c r="W27" i="66"/>
  <c r="V26" i="66"/>
  <c r="U26" i="66"/>
  <c r="W26" i="66"/>
  <c r="V25" i="66"/>
  <c r="U25" i="66"/>
  <c r="W25" i="66"/>
  <c r="V24" i="66"/>
  <c r="U24" i="66"/>
  <c r="W24" i="66"/>
  <c r="V23" i="66"/>
  <c r="U23" i="66"/>
  <c r="W23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7" i="66"/>
  <c r="U17" i="66"/>
  <c r="W17" i="66"/>
  <c r="V16" i="66"/>
  <c r="U16" i="66"/>
  <c r="W16" i="66"/>
  <c r="V15" i="66"/>
  <c r="U15" i="66"/>
  <c r="W15" i="66"/>
  <c r="V14" i="66"/>
  <c r="U14" i="66"/>
  <c r="W14" i="66"/>
  <c r="V13" i="66"/>
  <c r="U13" i="66"/>
  <c r="W13" i="66"/>
  <c r="V12" i="66"/>
  <c r="U12" i="66"/>
  <c r="W12" i="66"/>
  <c r="X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F94" i="123"/>
  <c r="E94" i="123"/>
  <c r="D94" i="123"/>
  <c r="C94" i="123"/>
  <c r="J93" i="123"/>
  <c r="I93" i="123"/>
  <c r="H93" i="123"/>
  <c r="G93" i="123"/>
  <c r="E93" i="123"/>
  <c r="D93" i="123"/>
  <c r="C93" i="123"/>
  <c r="J92" i="123"/>
  <c r="I92" i="123"/>
  <c r="H92" i="123"/>
  <c r="G92" i="123"/>
  <c r="F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F90" i="123"/>
  <c r="E90" i="123"/>
  <c r="D90" i="123"/>
  <c r="J89" i="123"/>
  <c r="I89" i="123"/>
  <c r="H89" i="123"/>
  <c r="G89" i="123"/>
  <c r="E89" i="123"/>
  <c r="D89" i="123"/>
  <c r="C89" i="123"/>
  <c r="J88" i="123"/>
  <c r="I88" i="123"/>
  <c r="H88" i="123"/>
  <c r="G88" i="123"/>
  <c r="E88" i="123"/>
  <c r="D88" i="123"/>
  <c r="C88" i="123"/>
  <c r="J87" i="123"/>
  <c r="I87" i="123"/>
  <c r="H87" i="123"/>
  <c r="G87" i="123"/>
  <c r="F87" i="123"/>
  <c r="E87" i="123"/>
  <c r="D87" i="123"/>
  <c r="J86" i="123"/>
  <c r="I86" i="123"/>
  <c r="H86" i="123"/>
  <c r="G86" i="123"/>
  <c r="F86" i="123"/>
  <c r="E86" i="123"/>
  <c r="D86" i="123"/>
  <c r="C86" i="123"/>
  <c r="J85" i="123"/>
  <c r="I85" i="123"/>
  <c r="H85" i="123"/>
  <c r="G85" i="123"/>
  <c r="E85" i="123"/>
  <c r="D85" i="123"/>
  <c r="C85" i="123"/>
  <c r="J84" i="123"/>
  <c r="I84" i="123"/>
  <c r="H84" i="123"/>
  <c r="G84" i="123"/>
  <c r="F84" i="123"/>
  <c r="E84" i="123"/>
  <c r="D84" i="123"/>
  <c r="C84" i="123"/>
  <c r="J83" i="123"/>
  <c r="I83" i="123"/>
  <c r="H83" i="123"/>
  <c r="G83" i="123"/>
  <c r="F83" i="123"/>
  <c r="E83" i="123"/>
  <c r="D83" i="123"/>
  <c r="C83" i="123"/>
  <c r="J82" i="123"/>
  <c r="I82" i="123"/>
  <c r="H82" i="123"/>
  <c r="G82" i="123"/>
  <c r="F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F76" i="123"/>
  <c r="E76" i="123"/>
  <c r="D76" i="123"/>
  <c r="C76" i="123"/>
  <c r="J75" i="123"/>
  <c r="I75" i="123"/>
  <c r="H75" i="123"/>
  <c r="G75" i="123"/>
  <c r="F75" i="123"/>
  <c r="E75" i="123"/>
  <c r="D75" i="123"/>
  <c r="J74" i="123"/>
  <c r="I74" i="123"/>
  <c r="H74" i="123"/>
  <c r="G74" i="123"/>
  <c r="F74" i="123"/>
  <c r="E74" i="123"/>
  <c r="D74" i="123"/>
  <c r="C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F65" i="123"/>
  <c r="E65" i="123"/>
  <c r="D65" i="123"/>
  <c r="C65" i="123"/>
  <c r="J64" i="123"/>
  <c r="I64" i="123"/>
  <c r="H64" i="123"/>
  <c r="G64" i="123"/>
  <c r="F64" i="123"/>
  <c r="E64" i="123"/>
  <c r="D64" i="123"/>
  <c r="C64" i="123"/>
  <c r="J63" i="123"/>
  <c r="I63" i="123"/>
  <c r="H63" i="123"/>
  <c r="G63" i="123"/>
  <c r="F63" i="123"/>
  <c r="E63" i="123"/>
  <c r="D63" i="123"/>
  <c r="C63" i="123"/>
  <c r="J62" i="123"/>
  <c r="I62" i="123"/>
  <c r="H62" i="123"/>
  <c r="G62" i="123"/>
  <c r="F62" i="123"/>
  <c r="E62" i="123"/>
  <c r="D62" i="123"/>
  <c r="C62" i="123"/>
  <c r="J61" i="123"/>
  <c r="I61" i="123"/>
  <c r="H61" i="123"/>
  <c r="G61" i="123"/>
  <c r="F61" i="123"/>
  <c r="E61" i="123"/>
  <c r="D61" i="123"/>
  <c r="C61" i="123"/>
  <c r="J60" i="123"/>
  <c r="I60" i="123"/>
  <c r="H60" i="123"/>
  <c r="G60" i="123"/>
  <c r="F60" i="123"/>
  <c r="E60" i="123"/>
  <c r="D60" i="123"/>
  <c r="C60" i="123"/>
  <c r="J59" i="123"/>
  <c r="I59" i="123"/>
  <c r="H59" i="123"/>
  <c r="G59" i="123"/>
  <c r="F59" i="123"/>
  <c r="E59" i="123"/>
  <c r="D59" i="123"/>
  <c r="C59" i="123"/>
  <c r="J58" i="123"/>
  <c r="I58" i="123"/>
  <c r="H58" i="123"/>
  <c r="G58" i="123"/>
  <c r="F58" i="123"/>
  <c r="E58" i="123"/>
  <c r="D58" i="123"/>
  <c r="C58" i="123"/>
  <c r="J57" i="123"/>
  <c r="I57" i="123"/>
  <c r="H57" i="123"/>
  <c r="G57" i="123"/>
  <c r="F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F55" i="123"/>
  <c r="E55" i="123"/>
  <c r="D55" i="123"/>
  <c r="C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F52" i="123"/>
  <c r="E52" i="123"/>
  <c r="D52" i="123"/>
  <c r="C52" i="123"/>
  <c r="J51" i="123"/>
  <c r="I51" i="123"/>
  <c r="H51" i="123"/>
  <c r="G51" i="123"/>
  <c r="F51" i="123"/>
  <c r="E51" i="123"/>
  <c r="D51" i="123"/>
  <c r="J50" i="123"/>
  <c r="I50" i="123"/>
  <c r="H50" i="123"/>
  <c r="G50" i="123"/>
  <c r="F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F48" i="123"/>
  <c r="E48" i="123"/>
  <c r="D48" i="123"/>
  <c r="C48" i="123"/>
  <c r="J47" i="123"/>
  <c r="I47" i="123"/>
  <c r="H47" i="123"/>
  <c r="G47" i="123"/>
  <c r="F47" i="123"/>
  <c r="E47" i="123"/>
  <c r="D47" i="123"/>
  <c r="J46" i="123"/>
  <c r="I46" i="123"/>
  <c r="H46" i="123"/>
  <c r="G46" i="123"/>
  <c r="E46" i="123"/>
  <c r="D46" i="123"/>
  <c r="C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F44" i="123"/>
  <c r="E44" i="123"/>
  <c r="D44" i="123"/>
  <c r="C44" i="123"/>
  <c r="J43" i="123"/>
  <c r="I43" i="123"/>
  <c r="H43" i="123"/>
  <c r="G43" i="123"/>
  <c r="F43" i="123"/>
  <c r="E43" i="123"/>
  <c r="D43" i="123"/>
  <c r="J42" i="123"/>
  <c r="I42" i="123"/>
  <c r="H42" i="123"/>
  <c r="G42" i="123"/>
  <c r="F42" i="123"/>
  <c r="E42" i="123"/>
  <c r="D42" i="123"/>
  <c r="C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G513" i="97"/>
  <c r="H513" i="97"/>
  <c r="H518" i="98"/>
  <c r="C512" i="97"/>
  <c r="G512" i="97"/>
  <c r="H512" i="97"/>
  <c r="H517" i="98"/>
  <c r="C511" i="97"/>
  <c r="F511" i="97"/>
  <c r="F516" i="98"/>
  <c r="G511" i="97"/>
  <c r="H511" i="97"/>
  <c r="C510" i="97"/>
  <c r="G510" i="97"/>
  <c r="H510" i="97"/>
  <c r="C509" i="97"/>
  <c r="F509" i="97"/>
  <c r="G509" i="97"/>
  <c r="H509" i="97"/>
  <c r="C508" i="97"/>
  <c r="F508" i="97"/>
  <c r="F513" i="98"/>
  <c r="F507" i="97"/>
  <c r="H507" i="97"/>
  <c r="C506" i="97"/>
  <c r="H506" i="97"/>
  <c r="C505" i="97"/>
  <c r="H505" i="97"/>
  <c r="C504" i="97"/>
  <c r="F504" i="97"/>
  <c r="F503" i="97"/>
  <c r="H503" i="97"/>
  <c r="C502" i="97"/>
  <c r="G502" i="97"/>
  <c r="H502" i="97"/>
  <c r="C501" i="97"/>
  <c r="G501" i="97"/>
  <c r="H501" i="97"/>
  <c r="C500" i="97"/>
  <c r="C505" i="98"/>
  <c r="F500" i="97"/>
  <c r="G500" i="97"/>
  <c r="H500" i="97"/>
  <c r="F499" i="97"/>
  <c r="H499" i="97"/>
  <c r="C498" i="97"/>
  <c r="F498" i="97"/>
  <c r="G498" i="97"/>
  <c r="C497" i="97"/>
  <c r="F497" i="97"/>
  <c r="G497" i="97"/>
  <c r="H497" i="97"/>
  <c r="C496" i="97"/>
  <c r="F496" i="97"/>
  <c r="G496" i="97"/>
  <c r="H496" i="97"/>
  <c r="C492" i="97"/>
  <c r="F492" i="97"/>
  <c r="G492" i="97"/>
  <c r="H492" i="97"/>
  <c r="C491" i="97"/>
  <c r="F491" i="97"/>
  <c r="G491" i="97"/>
  <c r="C490" i="97"/>
  <c r="F490" i="97"/>
  <c r="G490" i="97"/>
  <c r="H490" i="97"/>
  <c r="H495" i="98"/>
  <c r="C489" i="97"/>
  <c r="F489" i="97"/>
  <c r="F494" i="98"/>
  <c r="G489" i="97"/>
  <c r="C488" i="97"/>
  <c r="F488" i="97"/>
  <c r="G488" i="97"/>
  <c r="E487" i="97"/>
  <c r="F487" i="97"/>
  <c r="C486" i="97"/>
  <c r="E486" i="97"/>
  <c r="C485" i="97"/>
  <c r="E485" i="97"/>
  <c r="F485" i="97"/>
  <c r="C484" i="97"/>
  <c r="E484" i="97"/>
  <c r="E483" i="97"/>
  <c r="F483" i="97"/>
  <c r="H483" i="97"/>
  <c r="C482" i="97"/>
  <c r="E482" i="97"/>
  <c r="G482" i="97"/>
  <c r="C481" i="97"/>
  <c r="E481" i="97"/>
  <c r="F481" i="97"/>
  <c r="G481" i="97"/>
  <c r="E480" i="97"/>
  <c r="G480" i="97"/>
  <c r="C479" i="97"/>
  <c r="E479" i="97"/>
  <c r="F479" i="97"/>
  <c r="G479" i="97"/>
  <c r="E478" i="97"/>
  <c r="G478" i="97"/>
  <c r="H478" i="97"/>
  <c r="E477" i="97"/>
  <c r="G477" i="97"/>
  <c r="C476" i="97"/>
  <c r="C481" i="98"/>
  <c r="E476" i="97"/>
  <c r="F476" i="97"/>
  <c r="G476" i="97"/>
  <c r="C475" i="97"/>
  <c r="E475" i="97"/>
  <c r="F475" i="97"/>
  <c r="G475" i="97"/>
  <c r="C468" i="97"/>
  <c r="F468" i="97"/>
  <c r="G468" i="97"/>
  <c r="H468" i="97"/>
  <c r="F467" i="97"/>
  <c r="H467" i="97"/>
  <c r="C466" i="97"/>
  <c r="F466" i="97"/>
  <c r="G466" i="97"/>
  <c r="H466" i="97"/>
  <c r="C465" i="97"/>
  <c r="F465" i="97"/>
  <c r="F470" i="98"/>
  <c r="H465" i="97"/>
  <c r="F464" i="97"/>
  <c r="H464" i="97"/>
  <c r="C463" i="97"/>
  <c r="D463" i="97"/>
  <c r="E463" i="97"/>
  <c r="H463" i="97"/>
  <c r="D462" i="97"/>
  <c r="E462" i="97"/>
  <c r="F462" i="97"/>
  <c r="H462" i="97"/>
  <c r="D461" i="97"/>
  <c r="F461" i="97"/>
  <c r="D460" i="97"/>
  <c r="E460" i="97"/>
  <c r="H460" i="97"/>
  <c r="D459" i="97"/>
  <c r="E459" i="97"/>
  <c r="F459" i="97"/>
  <c r="H459" i="97"/>
  <c r="D458" i="97"/>
  <c r="F458" i="97"/>
  <c r="H458" i="97"/>
  <c r="D457" i="97"/>
  <c r="E457" i="97"/>
  <c r="F457" i="97"/>
  <c r="H457" i="97"/>
  <c r="E456" i="97"/>
  <c r="H456" i="97"/>
  <c r="D455" i="97"/>
  <c r="E455" i="97"/>
  <c r="F455" i="97"/>
  <c r="H455" i="97"/>
  <c r="C454" i="97"/>
  <c r="E454" i="97"/>
  <c r="G454" i="97"/>
  <c r="G459" i="98"/>
  <c r="H454" i="97"/>
  <c r="H453" i="97"/>
  <c r="H458" i="98"/>
  <c r="D452" i="97"/>
  <c r="E452" i="97"/>
  <c r="F452" i="97"/>
  <c r="H452" i="97"/>
  <c r="H457" i="98"/>
  <c r="D451" i="97"/>
  <c r="E451" i="97"/>
  <c r="F451" i="97"/>
  <c r="H451" i="97"/>
  <c r="H456" i="98"/>
  <c r="D447" i="97"/>
  <c r="F447" i="97"/>
  <c r="G447" i="97"/>
  <c r="H447" i="97"/>
  <c r="C446" i="97"/>
  <c r="D446" i="97"/>
  <c r="E446" i="97"/>
  <c r="G446" i="97"/>
  <c r="H446" i="97"/>
  <c r="C445" i="97"/>
  <c r="E445" i="97"/>
  <c r="F445" i="97"/>
  <c r="G445" i="97"/>
  <c r="G450" i="98"/>
  <c r="H445" i="97"/>
  <c r="C444" i="97"/>
  <c r="C449" i="98"/>
  <c r="D444" i="97"/>
  <c r="E444" i="97"/>
  <c r="G444" i="97"/>
  <c r="H444" i="97"/>
  <c r="C443" i="97"/>
  <c r="D443" i="97"/>
  <c r="E443" i="97"/>
  <c r="G443" i="97"/>
  <c r="G448" i="98"/>
  <c r="H443" i="97"/>
  <c r="C442" i="97"/>
  <c r="C447" i="98"/>
  <c r="D442" i="97"/>
  <c r="H442" i="97"/>
  <c r="C441" i="97"/>
  <c r="E441" i="97"/>
  <c r="H441" i="97"/>
  <c r="C440" i="97"/>
  <c r="D440" i="97"/>
  <c r="C439" i="97"/>
  <c r="E439" i="97"/>
  <c r="H439" i="97"/>
  <c r="C438" i="97"/>
  <c r="D438" i="97"/>
  <c r="E438" i="97"/>
  <c r="H438" i="97"/>
  <c r="C437" i="97"/>
  <c r="E437" i="97"/>
  <c r="G437" i="97"/>
  <c r="G442" i="98"/>
  <c r="H437" i="97"/>
  <c r="C436" i="97"/>
  <c r="D436" i="97"/>
  <c r="G436" i="97"/>
  <c r="H436" i="97"/>
  <c r="C435" i="97"/>
  <c r="D435" i="97"/>
  <c r="H435" i="97"/>
  <c r="H440" i="98"/>
  <c r="C434" i="97"/>
  <c r="D434" i="97"/>
  <c r="G434" i="97"/>
  <c r="H434" i="97"/>
  <c r="H439" i="98"/>
  <c r="C433" i="97"/>
  <c r="D433" i="97"/>
  <c r="F433" i="97"/>
  <c r="C432" i="97"/>
  <c r="D432" i="97"/>
  <c r="G432" i="97"/>
  <c r="H432" i="97"/>
  <c r="C431" i="97"/>
  <c r="E431" i="97"/>
  <c r="G431" i="97"/>
  <c r="C430" i="97"/>
  <c r="D430" i="97"/>
  <c r="G430" i="97"/>
  <c r="H430" i="97"/>
  <c r="C423" i="97"/>
  <c r="E423" i="97"/>
  <c r="F423" i="97"/>
  <c r="F428" i="98"/>
  <c r="G423" i="97"/>
  <c r="H423" i="97"/>
  <c r="C422" i="97"/>
  <c r="F422" i="97"/>
  <c r="H422" i="97"/>
  <c r="C421" i="97"/>
  <c r="E421" i="97"/>
  <c r="F421" i="97"/>
  <c r="G421" i="97"/>
  <c r="H421" i="97"/>
  <c r="H426" i="98"/>
  <c r="C420" i="97"/>
  <c r="D420" i="97"/>
  <c r="F420" i="97"/>
  <c r="H420" i="97"/>
  <c r="H425" i="98"/>
  <c r="C419" i="97"/>
  <c r="D419" i="97"/>
  <c r="F419" i="97"/>
  <c r="G419" i="97"/>
  <c r="H419" i="97"/>
  <c r="C418" i="97"/>
  <c r="C423" i="98"/>
  <c r="F418" i="97"/>
  <c r="H418" i="97"/>
  <c r="C417" i="97"/>
  <c r="D417" i="97"/>
  <c r="H417" i="97"/>
  <c r="C416" i="97"/>
  <c r="D416" i="97"/>
  <c r="H416" i="97"/>
  <c r="C415" i="97"/>
  <c r="D415" i="97"/>
  <c r="H415" i="97"/>
  <c r="H420" i="98"/>
  <c r="C414" i="97"/>
  <c r="E414" i="97"/>
  <c r="H414" i="97"/>
  <c r="C413" i="97"/>
  <c r="D413" i="97"/>
  <c r="G413" i="97"/>
  <c r="H413" i="97"/>
  <c r="C412" i="97"/>
  <c r="G412" i="97"/>
  <c r="H412" i="97"/>
  <c r="C411" i="97"/>
  <c r="F411" i="97"/>
  <c r="G411" i="97"/>
  <c r="H411" i="97"/>
  <c r="C410" i="97"/>
  <c r="D410" i="97"/>
  <c r="G410" i="97"/>
  <c r="H410" i="97"/>
  <c r="E409" i="97"/>
  <c r="F409" i="97"/>
  <c r="C408" i="97"/>
  <c r="G408" i="97"/>
  <c r="D407" i="97"/>
  <c r="G407" i="97"/>
  <c r="H407" i="97"/>
  <c r="C406" i="97"/>
  <c r="D406" i="97"/>
  <c r="F406" i="97"/>
  <c r="G406" i="97"/>
  <c r="H406" i="97"/>
  <c r="C402" i="97"/>
  <c r="E402" i="97"/>
  <c r="F402" i="97"/>
  <c r="G402" i="97"/>
  <c r="C401" i="97"/>
  <c r="F401" i="97"/>
  <c r="G401" i="97"/>
  <c r="H401" i="97"/>
  <c r="C400" i="97"/>
  <c r="E400" i="97"/>
  <c r="F400" i="97"/>
  <c r="G400" i="97"/>
  <c r="H400" i="97"/>
  <c r="C399" i="97"/>
  <c r="F399" i="97"/>
  <c r="F404" i="98"/>
  <c r="G399" i="97"/>
  <c r="C398" i="97"/>
  <c r="C403" i="98"/>
  <c r="E398" i="97"/>
  <c r="F398" i="97"/>
  <c r="G398" i="97"/>
  <c r="C397" i="97"/>
  <c r="E397" i="97"/>
  <c r="F397" i="97"/>
  <c r="C396" i="97"/>
  <c r="E396" i="97"/>
  <c r="F396" i="97"/>
  <c r="C395" i="97"/>
  <c r="E395" i="97"/>
  <c r="F395" i="97"/>
  <c r="C394" i="97"/>
  <c r="E394" i="97"/>
  <c r="C393" i="97"/>
  <c r="E393" i="97"/>
  <c r="F393" i="97"/>
  <c r="C392" i="97"/>
  <c r="E392" i="97"/>
  <c r="F392" i="97"/>
  <c r="F397" i="98"/>
  <c r="C391" i="97"/>
  <c r="E391" i="97"/>
  <c r="F391" i="97"/>
  <c r="C390" i="97"/>
  <c r="C395" i="98"/>
  <c r="D390" i="97"/>
  <c r="E390" i="97"/>
  <c r="G390" i="97"/>
  <c r="C389" i="97"/>
  <c r="E389" i="97"/>
  <c r="F389" i="97"/>
  <c r="F394" i="98"/>
  <c r="D388" i="97"/>
  <c r="E388" i="97"/>
  <c r="G388" i="97"/>
  <c r="H388" i="97"/>
  <c r="E387" i="97"/>
  <c r="C386" i="97"/>
  <c r="E386" i="97"/>
  <c r="F386" i="97"/>
  <c r="C385" i="97"/>
  <c r="E385" i="97"/>
  <c r="F385" i="97"/>
  <c r="C378" i="97"/>
  <c r="D378" i="97"/>
  <c r="E378" i="97"/>
  <c r="F378" i="97"/>
  <c r="G378" i="97"/>
  <c r="H378" i="97"/>
  <c r="D377" i="97"/>
  <c r="E377" i="97"/>
  <c r="F377" i="97"/>
  <c r="H377" i="97"/>
  <c r="C376" i="97"/>
  <c r="D376" i="97"/>
  <c r="E376" i="97"/>
  <c r="F376" i="97"/>
  <c r="G376" i="97"/>
  <c r="G381" i="98"/>
  <c r="H376" i="97"/>
  <c r="D375" i="97"/>
  <c r="E375" i="97"/>
  <c r="F375" i="97"/>
  <c r="F380" i="98"/>
  <c r="H375" i="97"/>
  <c r="D374" i="97"/>
  <c r="E374" i="97"/>
  <c r="F374" i="97"/>
  <c r="H374" i="97"/>
  <c r="D373" i="97"/>
  <c r="E373" i="97"/>
  <c r="F373" i="97"/>
  <c r="H373" i="97"/>
  <c r="D372" i="97"/>
  <c r="F372" i="97"/>
  <c r="H372" i="97"/>
  <c r="E371" i="97"/>
  <c r="F371" i="97"/>
  <c r="H371" i="97"/>
  <c r="D370" i="97"/>
  <c r="E370" i="97"/>
  <c r="H370" i="97"/>
  <c r="D369" i="97"/>
  <c r="E369" i="97"/>
  <c r="F369" i="97"/>
  <c r="H369" i="97"/>
  <c r="D368" i="97"/>
  <c r="E368" i="97"/>
  <c r="F368" i="97"/>
  <c r="H368" i="97"/>
  <c r="H373" i="98"/>
  <c r="D367" i="97"/>
  <c r="E367" i="97"/>
  <c r="F367" i="97"/>
  <c r="H367" i="97"/>
  <c r="E366" i="97"/>
  <c r="D365" i="97"/>
  <c r="E365" i="97"/>
  <c r="F365" i="97"/>
  <c r="H365" i="97"/>
  <c r="C364" i="97"/>
  <c r="D364" i="97"/>
  <c r="G364" i="97"/>
  <c r="H364" i="97"/>
  <c r="E363" i="97"/>
  <c r="H363" i="97"/>
  <c r="D362" i="97"/>
  <c r="F362" i="97"/>
  <c r="H362" i="97"/>
  <c r="D361" i="97"/>
  <c r="E361" i="97"/>
  <c r="F361" i="97"/>
  <c r="G361" i="97"/>
  <c r="H361" i="97"/>
  <c r="C357" i="97"/>
  <c r="E357" i="97"/>
  <c r="F357" i="97"/>
  <c r="F362" i="98"/>
  <c r="G357" i="97"/>
  <c r="H357" i="97"/>
  <c r="C356" i="97"/>
  <c r="D356" i="97"/>
  <c r="E356" i="97"/>
  <c r="G356" i="97"/>
  <c r="H356" i="97"/>
  <c r="C355" i="97"/>
  <c r="D355" i="97"/>
  <c r="E355" i="97"/>
  <c r="F355" i="97"/>
  <c r="G355" i="97"/>
  <c r="G360" i="98"/>
  <c r="H355" i="97"/>
  <c r="C354" i="97"/>
  <c r="D354" i="97"/>
  <c r="E354" i="97"/>
  <c r="G354" i="97"/>
  <c r="H354" i="97"/>
  <c r="C353" i="97"/>
  <c r="E353" i="97"/>
  <c r="G353" i="97"/>
  <c r="H353" i="97"/>
  <c r="C352" i="97"/>
  <c r="E352" i="97"/>
  <c r="H352" i="97"/>
  <c r="C351" i="97"/>
  <c r="C356" i="98"/>
  <c r="E351" i="97"/>
  <c r="E350" i="97"/>
  <c r="H350" i="97"/>
  <c r="C349" i="97"/>
  <c r="E349" i="97"/>
  <c r="H349" i="97"/>
  <c r="C348" i="97"/>
  <c r="E348" i="97"/>
  <c r="H348" i="97"/>
  <c r="C347" i="97"/>
  <c r="C352" i="98"/>
  <c r="E347" i="97"/>
  <c r="G347" i="97"/>
  <c r="H347" i="97"/>
  <c r="E346" i="97"/>
  <c r="G346" i="97"/>
  <c r="H346" i="97"/>
  <c r="C345" i="97"/>
  <c r="C350" i="98"/>
  <c r="D345" i="97"/>
  <c r="G345" i="97"/>
  <c r="H345" i="97"/>
  <c r="C344" i="97"/>
  <c r="E344" i="97"/>
  <c r="G344" i="97"/>
  <c r="H344" i="97"/>
  <c r="D343" i="97"/>
  <c r="F343" i="97"/>
  <c r="G343" i="97"/>
  <c r="C342" i="97"/>
  <c r="G342" i="97"/>
  <c r="H342" i="97"/>
  <c r="C341" i="97"/>
  <c r="E341" i="97"/>
  <c r="G341" i="97"/>
  <c r="E340" i="97"/>
  <c r="H340" i="97"/>
  <c r="C332" i="97"/>
  <c r="E332" i="97"/>
  <c r="G332" i="97"/>
  <c r="H332" i="97"/>
  <c r="C331" i="97"/>
  <c r="D331" i="97"/>
  <c r="E331" i="97"/>
  <c r="F331" i="97"/>
  <c r="G331" i="97"/>
  <c r="F330" i="97"/>
  <c r="F327" i="98"/>
  <c r="H330" i="97"/>
  <c r="C329" i="97"/>
  <c r="E329" i="97"/>
  <c r="F329" i="97"/>
  <c r="G329" i="97"/>
  <c r="C328" i="97"/>
  <c r="F328" i="97"/>
  <c r="G328" i="97"/>
  <c r="F327" i="97"/>
  <c r="C326" i="97"/>
  <c r="C323" i="98"/>
  <c r="E326" i="97"/>
  <c r="H326" i="97"/>
  <c r="F325" i="97"/>
  <c r="C324" i="97"/>
  <c r="H324" i="97"/>
  <c r="E323" i="97"/>
  <c r="F323" i="97"/>
  <c r="C322" i="97"/>
  <c r="E322" i="97"/>
  <c r="F322" i="97"/>
  <c r="G322" i="97"/>
  <c r="C321" i="97"/>
  <c r="E321" i="97"/>
  <c r="G321" i="97"/>
  <c r="H321" i="97"/>
  <c r="C320" i="97"/>
  <c r="G320" i="97"/>
  <c r="H320" i="97"/>
  <c r="C319" i="97"/>
  <c r="D319" i="97"/>
  <c r="E319" i="97"/>
  <c r="F319" i="97"/>
  <c r="G319" i="97"/>
  <c r="F318" i="97"/>
  <c r="F315" i="98"/>
  <c r="G318" i="97"/>
  <c r="H318" i="97"/>
  <c r="C317" i="97"/>
  <c r="F317" i="97"/>
  <c r="G317" i="97"/>
  <c r="C316" i="97"/>
  <c r="E316" i="97"/>
  <c r="F316" i="97"/>
  <c r="G316" i="97"/>
  <c r="C315" i="97"/>
  <c r="E315" i="97"/>
  <c r="F315" i="97"/>
  <c r="G315" i="97"/>
  <c r="C309" i="97"/>
  <c r="F309" i="97"/>
  <c r="G309" i="97"/>
  <c r="H309" i="97"/>
  <c r="C308" i="97"/>
  <c r="E308" i="97"/>
  <c r="F308" i="97"/>
  <c r="F307" i="98"/>
  <c r="G308" i="97"/>
  <c r="C307" i="97"/>
  <c r="F307" i="97"/>
  <c r="F306" i="98"/>
  <c r="G307" i="97"/>
  <c r="H307" i="97"/>
  <c r="C306" i="97"/>
  <c r="F306" i="97"/>
  <c r="G306" i="97"/>
  <c r="C305" i="97"/>
  <c r="F305" i="97"/>
  <c r="G305" i="97"/>
  <c r="E304" i="97"/>
  <c r="F304" i="97"/>
  <c r="C303" i="97"/>
  <c r="E303" i="97"/>
  <c r="C302" i="97"/>
  <c r="E302" i="97"/>
  <c r="F302" i="97"/>
  <c r="C301" i="97"/>
  <c r="C300" i="98"/>
  <c r="D301" i="97"/>
  <c r="E300" i="97"/>
  <c r="F300" i="97"/>
  <c r="H300" i="97"/>
  <c r="F299" i="97"/>
  <c r="H299" i="97"/>
  <c r="C298" i="97"/>
  <c r="H298" i="97"/>
  <c r="C297" i="97"/>
  <c r="C296" i="98"/>
  <c r="G297" i="97"/>
  <c r="C296" i="97"/>
  <c r="D296" i="97"/>
  <c r="E296" i="97"/>
  <c r="F296" i="97"/>
  <c r="G295" i="97"/>
  <c r="C293" i="97"/>
  <c r="E293" i="97"/>
  <c r="F293" i="97"/>
  <c r="D292" i="97"/>
  <c r="F292" i="97"/>
  <c r="F291" i="98"/>
  <c r="C288" i="97"/>
  <c r="F288" i="97"/>
  <c r="G288" i="97"/>
  <c r="D287" i="97"/>
  <c r="H287" i="97"/>
  <c r="C286" i="97"/>
  <c r="D286" i="97"/>
  <c r="E286" i="97"/>
  <c r="F286" i="97"/>
  <c r="G286" i="97"/>
  <c r="H286" i="97"/>
  <c r="D285" i="97"/>
  <c r="G285" i="97"/>
  <c r="H285" i="97"/>
  <c r="C284" i="97"/>
  <c r="C283" i="97"/>
  <c r="E283" i="97"/>
  <c r="F283" i="97"/>
  <c r="C282" i="97"/>
  <c r="E282" i="97"/>
  <c r="F282" i="97"/>
  <c r="C281" i="97"/>
  <c r="E281" i="97"/>
  <c r="F281" i="97"/>
  <c r="C280" i="97"/>
  <c r="C279" i="98"/>
  <c r="E280" i="97"/>
  <c r="C279" i="97"/>
  <c r="E279" i="97"/>
  <c r="F279" i="97"/>
  <c r="C278" i="97"/>
  <c r="E278" i="97"/>
  <c r="F278" i="97"/>
  <c r="E277" i="97"/>
  <c r="F277" i="97"/>
  <c r="C276" i="97"/>
  <c r="G276" i="97"/>
  <c r="H276" i="97"/>
  <c r="C275" i="97"/>
  <c r="E275" i="97"/>
  <c r="G274" i="97"/>
  <c r="H274" i="97"/>
  <c r="C272" i="97"/>
  <c r="C271" i="98"/>
  <c r="E272" i="97"/>
  <c r="F272" i="97"/>
  <c r="C271" i="97"/>
  <c r="E271" i="97"/>
  <c r="F271" i="97"/>
  <c r="C264" i="97"/>
  <c r="F264" i="97"/>
  <c r="F263" i="98"/>
  <c r="G264" i="97"/>
  <c r="G263" i="98"/>
  <c r="H264" i="97"/>
  <c r="C263" i="97"/>
  <c r="E263" i="97"/>
  <c r="F263" i="97"/>
  <c r="G263" i="97"/>
  <c r="F262" i="97"/>
  <c r="H262" i="97"/>
  <c r="C261" i="97"/>
  <c r="E261" i="97"/>
  <c r="F261" i="97"/>
  <c r="G261" i="97"/>
  <c r="H261" i="97"/>
  <c r="C260" i="97"/>
  <c r="C259" i="98"/>
  <c r="G260" i="97"/>
  <c r="H260" i="97"/>
  <c r="C259" i="97"/>
  <c r="C258" i="98"/>
  <c r="F259" i="97"/>
  <c r="C258" i="97"/>
  <c r="F258" i="97"/>
  <c r="H258" i="97"/>
  <c r="C257" i="97"/>
  <c r="H257" i="97"/>
  <c r="C256" i="97"/>
  <c r="C255" i="98"/>
  <c r="C255" i="97"/>
  <c r="H255" i="97"/>
  <c r="F254" i="97"/>
  <c r="F253" i="98"/>
  <c r="G254" i="97"/>
  <c r="H254" i="97"/>
  <c r="C253" i="97"/>
  <c r="H253" i="97"/>
  <c r="C252" i="97"/>
  <c r="G252" i="97"/>
  <c r="G251" i="98"/>
  <c r="H252" i="97"/>
  <c r="C251" i="97"/>
  <c r="G251" i="97"/>
  <c r="H251" i="97"/>
  <c r="C250" i="97"/>
  <c r="F250" i="97"/>
  <c r="G250" i="97"/>
  <c r="H250" i="97"/>
  <c r="C249" i="97"/>
  <c r="H249" i="97"/>
  <c r="C248" i="97"/>
  <c r="C247" i="98"/>
  <c r="F248" i="97"/>
  <c r="G248" i="97"/>
  <c r="H248" i="97"/>
  <c r="C247" i="97"/>
  <c r="F247" i="97"/>
  <c r="G247" i="97"/>
  <c r="H247" i="97"/>
  <c r="F234" i="97"/>
  <c r="G234" i="97"/>
  <c r="H234" i="97"/>
  <c r="F233" i="97"/>
  <c r="G233" i="97"/>
  <c r="H233" i="97"/>
  <c r="C232" i="97"/>
  <c r="F232" i="97"/>
  <c r="H232" i="97"/>
  <c r="C231" i="97"/>
  <c r="F231" i="97"/>
  <c r="G231" i="97"/>
  <c r="F230" i="97"/>
  <c r="H230" i="97"/>
  <c r="E229" i="97"/>
  <c r="H229" i="97"/>
  <c r="H228" i="97"/>
  <c r="H227" i="98"/>
  <c r="D227" i="97"/>
  <c r="H227" i="97"/>
  <c r="C226" i="97"/>
  <c r="E226" i="97"/>
  <c r="H226" i="97"/>
  <c r="F225" i="97"/>
  <c r="H225" i="97"/>
  <c r="E224" i="97"/>
  <c r="G224" i="97"/>
  <c r="H224" i="97"/>
  <c r="D223" i="97"/>
  <c r="E223" i="97"/>
  <c r="G223" i="97"/>
  <c r="H223" i="97"/>
  <c r="E222" i="97"/>
  <c r="D221" i="97"/>
  <c r="H221" i="97"/>
  <c r="H219" i="97"/>
  <c r="F213" i="97"/>
  <c r="F212" i="97"/>
  <c r="G212" i="97"/>
  <c r="G211" i="98"/>
  <c r="C211" i="97"/>
  <c r="F211" i="97"/>
  <c r="C210" i="97"/>
  <c r="G210" i="97"/>
  <c r="H210" i="97"/>
  <c r="G209" i="97"/>
  <c r="G208" i="98"/>
  <c r="C208" i="97"/>
  <c r="E208" i="97"/>
  <c r="F208" i="97"/>
  <c r="H208" i="97"/>
  <c r="C207" i="97"/>
  <c r="E207" i="97"/>
  <c r="F207" i="97"/>
  <c r="H207" i="97"/>
  <c r="C206" i="97"/>
  <c r="C205" i="97"/>
  <c r="D205" i="97"/>
  <c r="H205" i="97"/>
  <c r="C204" i="97"/>
  <c r="D204" i="97"/>
  <c r="F204" i="97"/>
  <c r="H204" i="97"/>
  <c r="C203" i="97"/>
  <c r="G203" i="97"/>
  <c r="H203" i="97"/>
  <c r="C202" i="97"/>
  <c r="C201" i="98"/>
  <c r="D202" i="97"/>
  <c r="G202" i="97"/>
  <c r="F201" i="97"/>
  <c r="C200" i="97"/>
  <c r="D200" i="97"/>
  <c r="C199" i="97"/>
  <c r="C198" i="98"/>
  <c r="F199" i="97"/>
  <c r="G199" i="97"/>
  <c r="H199" i="97"/>
  <c r="C198" i="97"/>
  <c r="G198" i="97"/>
  <c r="C197" i="97"/>
  <c r="F197" i="97"/>
  <c r="F196" i="98"/>
  <c r="G197" i="97"/>
  <c r="H197" i="97"/>
  <c r="C196" i="97"/>
  <c r="G196" i="97"/>
  <c r="C188" i="97"/>
  <c r="D188" i="97"/>
  <c r="E188" i="97"/>
  <c r="F188" i="97"/>
  <c r="E187" i="97"/>
  <c r="F187" i="97"/>
  <c r="F186" i="98"/>
  <c r="G187" i="97"/>
  <c r="H187" i="97"/>
  <c r="C186" i="97"/>
  <c r="E186" i="97"/>
  <c r="F186" i="97"/>
  <c r="G186" i="97"/>
  <c r="C185" i="97"/>
  <c r="E185" i="97"/>
  <c r="G185" i="97"/>
  <c r="H185" i="97"/>
  <c r="C184" i="97"/>
  <c r="E184" i="97"/>
  <c r="H184" i="97"/>
  <c r="C183" i="97"/>
  <c r="D183" i="97"/>
  <c r="E183" i="97"/>
  <c r="H183" i="97"/>
  <c r="C182" i="97"/>
  <c r="E182" i="97"/>
  <c r="H182" i="97"/>
  <c r="E181" i="97"/>
  <c r="C180" i="97"/>
  <c r="E180" i="97"/>
  <c r="H180" i="97"/>
  <c r="C179" i="97"/>
  <c r="E179" i="97"/>
  <c r="H179" i="97"/>
  <c r="C178" i="97"/>
  <c r="F178" i="97"/>
  <c r="G178" i="97"/>
  <c r="H178" i="97"/>
  <c r="H177" i="97"/>
  <c r="H176" i="97"/>
  <c r="C175" i="97"/>
  <c r="E175" i="97"/>
  <c r="C174" i="97"/>
  <c r="C173" i="97"/>
  <c r="H173" i="97"/>
  <c r="C172" i="97"/>
  <c r="G172" i="97"/>
  <c r="H172" i="97"/>
  <c r="C171" i="97"/>
  <c r="H171" i="97"/>
  <c r="D167" i="97"/>
  <c r="G167" i="97"/>
  <c r="D166" i="97"/>
  <c r="G166" i="97"/>
  <c r="H166" i="97"/>
  <c r="F165" i="97"/>
  <c r="G165" i="97"/>
  <c r="H165" i="97"/>
  <c r="C164" i="97"/>
  <c r="E164" i="97"/>
  <c r="G164" i="97"/>
  <c r="H164" i="97"/>
  <c r="H163" i="97"/>
  <c r="D162" i="97"/>
  <c r="E162" i="97"/>
  <c r="H162" i="97"/>
  <c r="D161" i="97"/>
  <c r="E161" i="97"/>
  <c r="H161" i="97"/>
  <c r="D160" i="97"/>
  <c r="F160" i="97"/>
  <c r="H160" i="97"/>
  <c r="E159" i="97"/>
  <c r="H159" i="97"/>
  <c r="E158" i="97"/>
  <c r="F158" i="97"/>
  <c r="H158" i="97"/>
  <c r="E157" i="97"/>
  <c r="G157" i="97"/>
  <c r="H157" i="97"/>
  <c r="H156" i="98"/>
  <c r="D156" i="97"/>
  <c r="G156" i="97"/>
  <c r="H156" i="97"/>
  <c r="F155" i="97"/>
  <c r="H155" i="97"/>
  <c r="D154" i="97"/>
  <c r="H154" i="97"/>
  <c r="H153" i="98"/>
  <c r="F153" i="97"/>
  <c r="H153" i="97"/>
  <c r="H152" i="97"/>
  <c r="H151" i="98"/>
  <c r="E151" i="97"/>
  <c r="G151" i="97"/>
  <c r="H151" i="97"/>
  <c r="C150" i="97"/>
  <c r="G150" i="97"/>
  <c r="G149" i="98"/>
  <c r="H150" i="97"/>
  <c r="H149" i="98"/>
  <c r="D142" i="97"/>
  <c r="G142" i="97"/>
  <c r="D141" i="97"/>
  <c r="H141" i="97"/>
  <c r="C140" i="97"/>
  <c r="D140" i="97"/>
  <c r="E140" i="97"/>
  <c r="G140" i="97"/>
  <c r="G139" i="98"/>
  <c r="C139" i="97"/>
  <c r="E139" i="97"/>
  <c r="C138" i="97"/>
  <c r="E138" i="97"/>
  <c r="G138" i="97"/>
  <c r="H138" i="97"/>
  <c r="C137" i="97"/>
  <c r="H137" i="97"/>
  <c r="C136" i="97"/>
  <c r="D136" i="97"/>
  <c r="F136" i="97"/>
  <c r="H136" i="97"/>
  <c r="C135" i="97"/>
  <c r="H135" i="97"/>
  <c r="C134" i="97"/>
  <c r="C133" i="97"/>
  <c r="F133" i="97"/>
  <c r="H133" i="97"/>
  <c r="C132" i="97"/>
  <c r="G132" i="97"/>
  <c r="G131" i="98"/>
  <c r="C131" i="97"/>
  <c r="G131" i="97"/>
  <c r="H131" i="97"/>
  <c r="C130" i="97"/>
  <c r="G130" i="97"/>
  <c r="H130" i="97"/>
  <c r="F129" i="97"/>
  <c r="E128" i="97"/>
  <c r="C127" i="97"/>
  <c r="C126" i="97"/>
  <c r="G126" i="97"/>
  <c r="C125" i="97"/>
  <c r="G125" i="97"/>
  <c r="F121" i="97"/>
  <c r="G121" i="97"/>
  <c r="H121" i="97"/>
  <c r="C120" i="97"/>
  <c r="D120" i="97"/>
  <c r="F120" i="97"/>
  <c r="G120" i="97"/>
  <c r="C119" i="97"/>
  <c r="D119" i="97"/>
  <c r="D118" i="97"/>
  <c r="E118" i="97"/>
  <c r="H118" i="97"/>
  <c r="D117" i="97"/>
  <c r="F117" i="97"/>
  <c r="C116" i="97"/>
  <c r="D116" i="97"/>
  <c r="H116" i="97"/>
  <c r="E115" i="97"/>
  <c r="F115" i="97"/>
  <c r="H115" i="97"/>
  <c r="H114" i="98"/>
  <c r="D114" i="97"/>
  <c r="F114" i="97"/>
  <c r="H114" i="97"/>
  <c r="C113" i="97"/>
  <c r="D113" i="97"/>
  <c r="H113" i="97"/>
  <c r="C112" i="97"/>
  <c r="D112" i="97"/>
  <c r="F112" i="97"/>
  <c r="H112" i="97"/>
  <c r="D111" i="97"/>
  <c r="E111" i="97"/>
  <c r="F111" i="97"/>
  <c r="F110" i="98"/>
  <c r="G111" i="97"/>
  <c r="H111" i="97"/>
  <c r="H110" i="98"/>
  <c r="D110" i="97"/>
  <c r="E110" i="97"/>
  <c r="F110" i="97"/>
  <c r="F109" i="98"/>
  <c r="H110" i="97"/>
  <c r="C108" i="97"/>
  <c r="D108" i="97"/>
  <c r="E108" i="97"/>
  <c r="F108" i="97"/>
  <c r="G108" i="97"/>
  <c r="C107" i="97"/>
  <c r="F106" i="97"/>
  <c r="F105" i="97"/>
  <c r="H105" i="97"/>
  <c r="F104" i="97"/>
  <c r="E94" i="97"/>
  <c r="H94" i="97"/>
  <c r="C93" i="97"/>
  <c r="C92" i="97"/>
  <c r="E92" i="97"/>
  <c r="H92" i="97"/>
  <c r="C91" i="97"/>
  <c r="C90" i="98"/>
  <c r="D91" i="97"/>
  <c r="E91" i="97"/>
  <c r="H91" i="97"/>
  <c r="C90" i="97"/>
  <c r="C89" i="98"/>
  <c r="E90" i="97"/>
  <c r="E89" i="97"/>
  <c r="C88" i="97"/>
  <c r="E88" i="97"/>
  <c r="C87" i="97"/>
  <c r="D87" i="97"/>
  <c r="E87" i="97"/>
  <c r="H87" i="97"/>
  <c r="H86" i="97"/>
  <c r="C85" i="97"/>
  <c r="E85" i="97"/>
  <c r="E84" i="97"/>
  <c r="C83" i="97"/>
  <c r="E83" i="97"/>
  <c r="H83" i="97"/>
  <c r="C82" i="97"/>
  <c r="E81" i="97"/>
  <c r="G81" i="97"/>
  <c r="D80" i="97"/>
  <c r="C79" i="97"/>
  <c r="H79" i="97"/>
  <c r="C78" i="97"/>
  <c r="E78" i="97"/>
  <c r="C77" i="97"/>
  <c r="E77" i="97"/>
  <c r="F73" i="97"/>
  <c r="E72" i="97"/>
  <c r="C71" i="97"/>
  <c r="F71" i="97"/>
  <c r="F70" i="98"/>
  <c r="D70" i="97"/>
  <c r="E70" i="97"/>
  <c r="F70" i="97"/>
  <c r="G70" i="97"/>
  <c r="G69" i="97"/>
  <c r="C68" i="97"/>
  <c r="E67" i="97"/>
  <c r="E66" i="97"/>
  <c r="E65" i="97"/>
  <c r="D64" i="97"/>
  <c r="E63" i="97"/>
  <c r="G63" i="97"/>
  <c r="E62" i="97"/>
  <c r="F62" i="97"/>
  <c r="G62" i="97"/>
  <c r="D60" i="97"/>
  <c r="E60" i="97"/>
  <c r="G58" i="97"/>
  <c r="D57" i="97"/>
  <c r="G57" i="97"/>
  <c r="E56" i="97"/>
  <c r="G56" i="97"/>
  <c r="C49" i="97"/>
  <c r="D49" i="97"/>
  <c r="G49" i="97"/>
  <c r="C48" i="97"/>
  <c r="D48" i="97"/>
  <c r="E48" i="97"/>
  <c r="G48" i="97"/>
  <c r="H48" i="97"/>
  <c r="C47" i="97"/>
  <c r="G47" i="97"/>
  <c r="H47" i="97"/>
  <c r="C46" i="97"/>
  <c r="C45" i="98"/>
  <c r="E46" i="97"/>
  <c r="G46" i="97"/>
  <c r="G45" i="98"/>
  <c r="H46" i="97"/>
  <c r="H45" i="98"/>
  <c r="C45" i="97"/>
  <c r="E45" i="97"/>
  <c r="G45" i="97"/>
  <c r="G44" i="98"/>
  <c r="H45" i="97"/>
  <c r="D44" i="97"/>
  <c r="H44" i="97"/>
  <c r="C43" i="97"/>
  <c r="D43" i="97"/>
  <c r="C42" i="97"/>
  <c r="E42" i="97"/>
  <c r="H42" i="97"/>
  <c r="C41" i="97"/>
  <c r="D41" i="97"/>
  <c r="E41" i="97"/>
  <c r="E40" i="97"/>
  <c r="H40" i="97"/>
  <c r="D39" i="97"/>
  <c r="C38" i="97"/>
  <c r="H38" i="97"/>
  <c r="D36" i="97"/>
  <c r="G36" i="97"/>
  <c r="H36" i="97"/>
  <c r="C35" i="97"/>
  <c r="D34" i="97"/>
  <c r="C33" i="97"/>
  <c r="D32" i="97"/>
  <c r="G32" i="97"/>
  <c r="H32" i="97"/>
  <c r="E28" i="97"/>
  <c r="H28" i="97"/>
  <c r="C27" i="97"/>
  <c r="H27" i="97"/>
  <c r="D26" i="97"/>
  <c r="F26" i="97"/>
  <c r="F24" i="97"/>
  <c r="F23" i="98"/>
  <c r="H24" i="97"/>
  <c r="H23" i="98"/>
  <c r="E23" i="97"/>
  <c r="F23" i="97"/>
  <c r="H23" i="97"/>
  <c r="E22" i="97"/>
  <c r="F22" i="97"/>
  <c r="E21" i="97"/>
  <c r="F21" i="97"/>
  <c r="H21" i="97"/>
  <c r="D20" i="97"/>
  <c r="E19" i="97"/>
  <c r="F19" i="97"/>
  <c r="H19" i="97"/>
  <c r="F18" i="97"/>
  <c r="G18" i="97"/>
  <c r="H18" i="97"/>
  <c r="E17" i="97"/>
  <c r="F17" i="97"/>
  <c r="G17" i="97"/>
  <c r="E15" i="97"/>
  <c r="F15" i="97"/>
  <c r="G15" i="97"/>
  <c r="H15" i="97"/>
  <c r="H14" i="97"/>
  <c r="E13" i="97"/>
  <c r="F12" i="97"/>
  <c r="F11" i="97"/>
  <c r="O495" i="97"/>
  <c r="O494" i="97"/>
  <c r="I500" i="98"/>
  <c r="O474" i="97"/>
  <c r="O473" i="97"/>
  <c r="I479" i="98"/>
  <c r="O450" i="97"/>
  <c r="O449" i="97"/>
  <c r="I455" i="98"/>
  <c r="O429" i="97"/>
  <c r="O428" i="97"/>
  <c r="I433" i="98"/>
  <c r="O405" i="97"/>
  <c r="O404" i="97"/>
  <c r="I410" i="98"/>
  <c r="O384" i="97"/>
  <c r="O383" i="97"/>
  <c r="I389" i="98"/>
  <c r="O360" i="97"/>
  <c r="O359" i="97"/>
  <c r="I365" i="98"/>
  <c r="O339" i="97"/>
  <c r="O338" i="97"/>
  <c r="O314" i="97"/>
  <c r="O313" i="97"/>
  <c r="I310" i="98"/>
  <c r="O291" i="97"/>
  <c r="O290" i="97"/>
  <c r="I289" i="98"/>
  <c r="O270" i="97"/>
  <c r="O269" i="97"/>
  <c r="I269" i="98"/>
  <c r="O246" i="97"/>
  <c r="O245" i="97"/>
  <c r="I244" i="98"/>
  <c r="O216" i="97"/>
  <c r="O215" i="97"/>
  <c r="I215" i="98"/>
  <c r="O195" i="97"/>
  <c r="O194" i="97"/>
  <c r="O170" i="97"/>
  <c r="O169" i="97"/>
  <c r="I169" i="98"/>
  <c r="O149" i="97"/>
  <c r="O148" i="97"/>
  <c r="I147" i="98"/>
  <c r="O124" i="97"/>
  <c r="O123" i="97"/>
  <c r="I123" i="98"/>
  <c r="O103" i="97"/>
  <c r="O102" i="97"/>
  <c r="I101" i="98"/>
  <c r="O76" i="97"/>
  <c r="O75" i="97"/>
  <c r="O55" i="97"/>
  <c r="O54" i="97"/>
  <c r="I53" i="98"/>
  <c r="O31" i="97"/>
  <c r="O30" i="97"/>
  <c r="I29" i="98"/>
  <c r="O10" i="97"/>
  <c r="O9" i="97"/>
  <c r="I8" i="98"/>
  <c r="O513" i="97"/>
  <c r="O511" i="97"/>
  <c r="I516" i="98"/>
  <c r="O502" i="97"/>
  <c r="I507" i="98"/>
  <c r="O497" i="97"/>
  <c r="I502" i="98"/>
  <c r="O492" i="97"/>
  <c r="I497" i="98"/>
  <c r="O490" i="97"/>
  <c r="I495" i="98"/>
  <c r="O489" i="97"/>
  <c r="O488" i="97"/>
  <c r="I493" i="98"/>
  <c r="O487" i="97"/>
  <c r="I492" i="98"/>
  <c r="O486" i="97"/>
  <c r="O484" i="97"/>
  <c r="I489" i="98"/>
  <c r="O483" i="97"/>
  <c r="O482" i="97"/>
  <c r="I487" i="98"/>
  <c r="O480" i="97"/>
  <c r="I485" i="98"/>
  <c r="O479" i="97"/>
  <c r="I484" i="98"/>
  <c r="O478" i="97"/>
  <c r="I483" i="98"/>
  <c r="O477" i="97"/>
  <c r="O476" i="97"/>
  <c r="I481" i="98"/>
  <c r="O475" i="97"/>
  <c r="O467" i="97"/>
  <c r="I472" i="98"/>
  <c r="O466" i="97"/>
  <c r="O465" i="97"/>
  <c r="I470" i="98"/>
  <c r="O464" i="97"/>
  <c r="O463" i="97"/>
  <c r="O461" i="97"/>
  <c r="I466" i="98"/>
  <c r="O460" i="97"/>
  <c r="O459" i="97"/>
  <c r="I464" i="98"/>
  <c r="O458" i="97"/>
  <c r="I463" i="98"/>
  <c r="O457" i="97"/>
  <c r="I462" i="98"/>
  <c r="O456" i="97"/>
  <c r="I461" i="98"/>
  <c r="O455" i="97"/>
  <c r="O453" i="97"/>
  <c r="I458" i="98"/>
  <c r="O452" i="97"/>
  <c r="I457" i="98"/>
  <c r="O451" i="97"/>
  <c r="I456" i="98"/>
  <c r="O447" i="97"/>
  <c r="I452" i="98"/>
  <c r="O446" i="97"/>
  <c r="I451" i="98"/>
  <c r="O445" i="97"/>
  <c r="I450" i="98"/>
  <c r="O444" i="97"/>
  <c r="O443" i="97"/>
  <c r="I448" i="98"/>
  <c r="O442" i="97"/>
  <c r="O441" i="97"/>
  <c r="I446" i="98"/>
  <c r="O440" i="97"/>
  <c r="I445" i="98"/>
  <c r="O439" i="97"/>
  <c r="I444" i="98"/>
  <c r="O438" i="97"/>
  <c r="O437" i="97"/>
  <c r="I442" i="98"/>
  <c r="O436" i="97"/>
  <c r="I441" i="98"/>
  <c r="O434" i="97"/>
  <c r="I439" i="98"/>
  <c r="O431" i="97"/>
  <c r="I436" i="98"/>
  <c r="O430" i="97"/>
  <c r="I435" i="98"/>
  <c r="O423" i="97"/>
  <c r="O421" i="97"/>
  <c r="I426" i="98"/>
  <c r="O409" i="97"/>
  <c r="I414" i="98"/>
  <c r="O407" i="97"/>
  <c r="O402" i="97"/>
  <c r="O401" i="97"/>
  <c r="I406" i="98"/>
  <c r="O400" i="97"/>
  <c r="O399" i="97"/>
  <c r="I404" i="98"/>
  <c r="O398" i="97"/>
  <c r="I403" i="98"/>
  <c r="O397" i="97"/>
  <c r="I402" i="98"/>
  <c r="O396" i="97"/>
  <c r="I401" i="98"/>
  <c r="O395" i="97"/>
  <c r="I400" i="98"/>
  <c r="O394" i="97"/>
  <c r="I399" i="98"/>
  <c r="O393" i="97"/>
  <c r="O392" i="97"/>
  <c r="I397" i="98"/>
  <c r="O391" i="97"/>
  <c r="I396" i="98"/>
  <c r="O390" i="97"/>
  <c r="I395" i="98"/>
  <c r="O389" i="97"/>
  <c r="I394" i="98"/>
  <c r="O388" i="97"/>
  <c r="I393" i="98"/>
  <c r="O387" i="97"/>
  <c r="I392" i="98"/>
  <c r="O386" i="97"/>
  <c r="O385" i="97"/>
  <c r="O378" i="97"/>
  <c r="I383" i="98"/>
  <c r="O377" i="97"/>
  <c r="I382" i="98"/>
  <c r="O376" i="97"/>
  <c r="I381" i="98"/>
  <c r="O375" i="97"/>
  <c r="I380" i="98"/>
  <c r="O374" i="97"/>
  <c r="O373" i="97"/>
  <c r="I378" i="98"/>
  <c r="O372" i="97"/>
  <c r="I377" i="98"/>
  <c r="O371" i="97"/>
  <c r="I376" i="98"/>
  <c r="O370" i="97"/>
  <c r="O369" i="97"/>
  <c r="I374" i="98"/>
  <c r="O368" i="97"/>
  <c r="I373" i="98"/>
  <c r="O367" i="97"/>
  <c r="I372" i="98"/>
  <c r="O366" i="97"/>
  <c r="I371" i="98"/>
  <c r="O365" i="97"/>
  <c r="I370" i="98"/>
  <c r="O363" i="97"/>
  <c r="I368" i="98"/>
  <c r="O361" i="97"/>
  <c r="I366" i="98"/>
  <c r="O357" i="97"/>
  <c r="I362" i="98"/>
  <c r="O356" i="97"/>
  <c r="I361" i="98"/>
  <c r="O355" i="97"/>
  <c r="I360" i="98"/>
  <c r="O354" i="97"/>
  <c r="I359" i="98"/>
  <c r="O353" i="97"/>
  <c r="I358" i="98"/>
  <c r="O352" i="97"/>
  <c r="I357" i="98"/>
  <c r="O351" i="97"/>
  <c r="I356" i="98"/>
  <c r="O350" i="97"/>
  <c r="I355" i="98"/>
  <c r="O349" i="97"/>
  <c r="I354" i="98"/>
  <c r="O348" i="97"/>
  <c r="O347" i="97"/>
  <c r="I352" i="98"/>
  <c r="O346" i="97"/>
  <c r="I351" i="98"/>
  <c r="O344" i="97"/>
  <c r="I349" i="98"/>
  <c r="O341" i="97"/>
  <c r="I346" i="98"/>
  <c r="O340" i="97"/>
  <c r="I345" i="98"/>
  <c r="O328" i="97"/>
  <c r="I325" i="98"/>
  <c r="O327" i="97"/>
  <c r="I324" i="98"/>
  <c r="O326" i="97"/>
  <c r="I323" i="98"/>
  <c r="O324" i="97"/>
  <c r="I321" i="98"/>
  <c r="O322" i="97"/>
  <c r="O317" i="97"/>
  <c r="I314" i="98"/>
  <c r="O262" i="97"/>
  <c r="I261" i="98"/>
  <c r="O260" i="97"/>
  <c r="I259" i="98"/>
  <c r="O228" i="97"/>
  <c r="O223" i="97"/>
  <c r="O207" i="97"/>
  <c r="I206" i="98"/>
  <c r="O205" i="97"/>
  <c r="O182" i="97"/>
  <c r="I181" i="98"/>
  <c r="O181" i="97"/>
  <c r="I180" i="98"/>
  <c r="O177" i="97"/>
  <c r="I176" i="98"/>
  <c r="O166" i="97"/>
  <c r="I165" i="98"/>
  <c r="O165" i="97"/>
  <c r="I164" i="98"/>
  <c r="O160" i="97"/>
  <c r="I159" i="98"/>
  <c r="O157" i="97"/>
  <c r="O134" i="97"/>
  <c r="O130" i="97"/>
  <c r="I129" i="98"/>
  <c r="O128" i="97"/>
  <c r="O116" i="97"/>
  <c r="O115" i="97"/>
  <c r="O114" i="97"/>
  <c r="I113" i="98"/>
  <c r="O112" i="97"/>
  <c r="O110" i="97"/>
  <c r="O108" i="97"/>
  <c r="I107" i="98"/>
  <c r="O57" i="97"/>
  <c r="O48" i="97"/>
  <c r="I47" i="98"/>
  <c r="O41" i="97"/>
  <c r="O26" i="97"/>
  <c r="I25" i="98"/>
  <c r="I434" i="98"/>
  <c r="I344" i="98"/>
  <c r="I290" i="98"/>
  <c r="I194" i="98"/>
  <c r="I102" i="98"/>
  <c r="I9" i="98"/>
  <c r="E469" i="98"/>
  <c r="E359" i="98"/>
  <c r="I519" i="98"/>
  <c r="I518" i="98"/>
  <c r="I498" i="98"/>
  <c r="I494" i="98"/>
  <c r="I491" i="98"/>
  <c r="I488" i="98"/>
  <c r="I482" i="98"/>
  <c r="I480" i="98"/>
  <c r="I478" i="98"/>
  <c r="I477" i="98"/>
  <c r="I476" i="98"/>
  <c r="I471" i="98"/>
  <c r="I469" i="98"/>
  <c r="I468" i="98"/>
  <c r="I465" i="98"/>
  <c r="I460" i="98"/>
  <c r="I453" i="98"/>
  <c r="I449" i="98"/>
  <c r="I447" i="98"/>
  <c r="I443" i="98"/>
  <c r="I432" i="98"/>
  <c r="I431" i="98"/>
  <c r="I428" i="98"/>
  <c r="I412" i="98"/>
  <c r="I409" i="98"/>
  <c r="I408" i="98"/>
  <c r="I407" i="98"/>
  <c r="I405" i="98"/>
  <c r="I398" i="98"/>
  <c r="I391" i="98"/>
  <c r="I390" i="98"/>
  <c r="I388" i="98"/>
  <c r="I387" i="98"/>
  <c r="I386" i="98"/>
  <c r="I379" i="98"/>
  <c r="I375" i="98"/>
  <c r="I363" i="98"/>
  <c r="I353" i="98"/>
  <c r="I343" i="98"/>
  <c r="I342" i="98"/>
  <c r="I341" i="98"/>
  <c r="I340" i="98"/>
  <c r="I339" i="98"/>
  <c r="I319" i="98"/>
  <c r="I309" i="98"/>
  <c r="I288" i="98"/>
  <c r="I268" i="98"/>
  <c r="I267" i="98"/>
  <c r="I243" i="98"/>
  <c r="I242" i="98"/>
  <c r="I227" i="98"/>
  <c r="I225" i="98"/>
  <c r="I222" i="98"/>
  <c r="I213" i="98"/>
  <c r="I208" i="98"/>
  <c r="I204" i="98"/>
  <c r="I199" i="98"/>
  <c r="I193" i="98"/>
  <c r="I192" i="98"/>
  <c r="I186" i="98"/>
  <c r="I182" i="98"/>
  <c r="I179" i="98"/>
  <c r="I170" i="98"/>
  <c r="I168" i="98"/>
  <c r="I167" i="98"/>
  <c r="I162" i="98"/>
  <c r="I161" i="98"/>
  <c r="I156" i="98"/>
  <c r="I152" i="98"/>
  <c r="I150" i="98"/>
  <c r="I146" i="98"/>
  <c r="I145" i="98"/>
  <c r="I137" i="98"/>
  <c r="I133" i="98"/>
  <c r="I127" i="98"/>
  <c r="I121" i="98"/>
  <c r="I119" i="98"/>
  <c r="I116" i="98"/>
  <c r="I115" i="98"/>
  <c r="I114" i="98"/>
  <c r="I111" i="98"/>
  <c r="I110" i="98"/>
  <c r="I109" i="98"/>
  <c r="I105" i="98"/>
  <c r="I104" i="98"/>
  <c r="I103" i="98"/>
  <c r="I100" i="98"/>
  <c r="I99" i="98"/>
  <c r="I93" i="98"/>
  <c r="I86" i="98"/>
  <c r="I73" i="98"/>
  <c r="I56" i="98"/>
  <c r="I52" i="98"/>
  <c r="I40" i="98"/>
  <c r="I28" i="98"/>
  <c r="I7" i="98"/>
  <c r="I6" i="98"/>
  <c r="E340" i="98"/>
  <c r="B213" i="98"/>
  <c r="B192" i="98"/>
  <c r="H117" i="98"/>
  <c r="G110" i="98"/>
  <c r="H109" i="98"/>
  <c r="H44" i="98"/>
  <c r="F44" i="98"/>
  <c r="C44" i="98"/>
  <c r="F45" i="98"/>
  <c r="F38" i="98"/>
  <c r="H17" i="98"/>
  <c r="G17" i="98"/>
  <c r="F17" i="98"/>
  <c r="F89" i="98"/>
  <c r="H90" i="98"/>
  <c r="F90" i="98"/>
  <c r="F83" i="98"/>
  <c r="G195" i="98"/>
  <c r="C195" i="98"/>
  <c r="H170" i="98"/>
  <c r="C170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F497" i="98"/>
  <c r="C497" i="98"/>
  <c r="E517" i="98"/>
  <c r="D517" i="98"/>
  <c r="C517" i="98"/>
  <c r="F496" i="98"/>
  <c r="C496" i="98"/>
  <c r="H516" i="98"/>
  <c r="E516" i="98"/>
  <c r="D516" i="98"/>
  <c r="C516" i="98"/>
  <c r="F495" i="98"/>
  <c r="C495" i="98"/>
  <c r="H515" i="98"/>
  <c r="E515" i="98"/>
  <c r="D515" i="98"/>
  <c r="C515" i="98"/>
  <c r="C494" i="98"/>
  <c r="H514" i="98"/>
  <c r="F514" i="98"/>
  <c r="E514" i="98"/>
  <c r="D514" i="98"/>
  <c r="C514" i="98"/>
  <c r="F493" i="98"/>
  <c r="C493" i="98"/>
  <c r="G513" i="98"/>
  <c r="C513" i="98"/>
  <c r="G492" i="98"/>
  <c r="F492" i="98"/>
  <c r="H512" i="98"/>
  <c r="G512" i="98"/>
  <c r="F512" i="98"/>
  <c r="G491" i="98"/>
  <c r="C491" i="98"/>
  <c r="H511" i="98"/>
  <c r="G511" i="98"/>
  <c r="C511" i="98"/>
  <c r="G490" i="98"/>
  <c r="F490" i="98"/>
  <c r="C490" i="98"/>
  <c r="H510" i="98"/>
  <c r="G510" i="98"/>
  <c r="F510" i="98"/>
  <c r="C510" i="98"/>
  <c r="G489" i="98"/>
  <c r="F489" i="98"/>
  <c r="C489" i="98"/>
  <c r="G509" i="98"/>
  <c r="F509" i="98"/>
  <c r="C509" i="98"/>
  <c r="H488" i="98"/>
  <c r="G488" i="98"/>
  <c r="F488" i="98"/>
  <c r="H508" i="98"/>
  <c r="F508" i="98"/>
  <c r="C487" i="98"/>
  <c r="H507" i="98"/>
  <c r="C507" i="98"/>
  <c r="F486" i="98"/>
  <c r="C486" i="98"/>
  <c r="H506" i="98"/>
  <c r="C506" i="98"/>
  <c r="H505" i="98"/>
  <c r="F505" i="98"/>
  <c r="F484" i="98"/>
  <c r="C484" i="98"/>
  <c r="H504" i="98"/>
  <c r="F504" i="98"/>
  <c r="H483" i="98"/>
  <c r="F503" i="98"/>
  <c r="C503" i="98"/>
  <c r="H502" i="98"/>
  <c r="F502" i="98"/>
  <c r="C502" i="98"/>
  <c r="F481" i="98"/>
  <c r="H501" i="98"/>
  <c r="F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G473" i="98"/>
  <c r="F473" i="98"/>
  <c r="C473" i="98"/>
  <c r="H452" i="98"/>
  <c r="G452" i="98"/>
  <c r="F452" i="98"/>
  <c r="H472" i="98"/>
  <c r="F472" i="98"/>
  <c r="H451" i="98"/>
  <c r="G451" i="98"/>
  <c r="C451" i="98"/>
  <c r="H471" i="98"/>
  <c r="G471" i="98"/>
  <c r="F471" i="98"/>
  <c r="C471" i="98"/>
  <c r="H450" i="98"/>
  <c r="F450" i="98"/>
  <c r="C450" i="98"/>
  <c r="H470" i="98"/>
  <c r="C470" i="98"/>
  <c r="H449" i="98"/>
  <c r="G449" i="98"/>
  <c r="H469" i="98"/>
  <c r="F469" i="98"/>
  <c r="H448" i="98"/>
  <c r="C448" i="98"/>
  <c r="H468" i="98"/>
  <c r="G468" i="98"/>
  <c r="C468" i="98"/>
  <c r="H447" i="98"/>
  <c r="G447" i="98"/>
  <c r="H467" i="98"/>
  <c r="G467" i="98"/>
  <c r="F467" i="98"/>
  <c r="H446" i="98"/>
  <c r="G446" i="98"/>
  <c r="C446" i="98"/>
  <c r="G466" i="98"/>
  <c r="F466" i="98"/>
  <c r="G445" i="98"/>
  <c r="C445" i="98"/>
  <c r="H465" i="98"/>
  <c r="G465" i="98"/>
  <c r="F465" i="98"/>
  <c r="H444" i="98"/>
  <c r="G444" i="98"/>
  <c r="F444" i="98"/>
  <c r="C444" i="98"/>
  <c r="H464" i="98"/>
  <c r="G464" i="98"/>
  <c r="F464" i="98"/>
  <c r="H443" i="98"/>
  <c r="G443" i="98"/>
  <c r="C443" i="98"/>
  <c r="H463" i="98"/>
  <c r="F463" i="98"/>
  <c r="H442" i="98"/>
  <c r="C442" i="98"/>
  <c r="H462" i="98"/>
  <c r="F462" i="98"/>
  <c r="H441" i="98"/>
  <c r="G441" i="98"/>
  <c r="C441" i="98"/>
  <c r="H461" i="98"/>
  <c r="C440" i="98"/>
  <c r="H460" i="98"/>
  <c r="F460" i="98"/>
  <c r="G439" i="98"/>
  <c r="C439" i="98"/>
  <c r="H459" i="98"/>
  <c r="C459" i="98"/>
  <c r="F438" i="98"/>
  <c r="C438" i="98"/>
  <c r="H437" i="98"/>
  <c r="G437" i="98"/>
  <c r="C437" i="98"/>
  <c r="F457" i="98"/>
  <c r="G436" i="98"/>
  <c r="C436" i="98"/>
  <c r="F456" i="98"/>
  <c r="H435" i="98"/>
  <c r="G435" i="98"/>
  <c r="C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8" i="98"/>
  <c r="G428" i="98"/>
  <c r="C428" i="98"/>
  <c r="G407" i="98"/>
  <c r="F407" i="98"/>
  <c r="C407" i="98"/>
  <c r="H427" i="98"/>
  <c r="F427" i="98"/>
  <c r="C427" i="98"/>
  <c r="H406" i="98"/>
  <c r="G406" i="98"/>
  <c r="F406" i="98"/>
  <c r="C406" i="98"/>
  <c r="G426" i="98"/>
  <c r="F426" i="98"/>
  <c r="C426" i="98"/>
  <c r="H405" i="98"/>
  <c r="G405" i="98"/>
  <c r="F405" i="98"/>
  <c r="C405" i="98"/>
  <c r="F425" i="98"/>
  <c r="C425" i="98"/>
  <c r="G404" i="98"/>
  <c r="C404" i="98"/>
  <c r="H424" i="98"/>
  <c r="G424" i="98"/>
  <c r="F424" i="98"/>
  <c r="C424" i="98"/>
  <c r="G403" i="98"/>
  <c r="F403" i="98"/>
  <c r="H423" i="98"/>
  <c r="G423" i="98"/>
  <c r="F423" i="98"/>
  <c r="G402" i="98"/>
  <c r="F402" i="98"/>
  <c r="C402" i="98"/>
  <c r="H422" i="98"/>
  <c r="G422" i="98"/>
  <c r="C422" i="98"/>
  <c r="G401" i="98"/>
  <c r="F401" i="98"/>
  <c r="C401" i="98"/>
  <c r="H421" i="98"/>
  <c r="G421" i="98"/>
  <c r="C421" i="98"/>
  <c r="G400" i="98"/>
  <c r="F400" i="98"/>
  <c r="C400" i="98"/>
  <c r="G420" i="98"/>
  <c r="F420" i="98"/>
  <c r="C420" i="98"/>
  <c r="G399" i="98"/>
  <c r="F399" i="98"/>
  <c r="C399" i="98"/>
  <c r="H419" i="98"/>
  <c r="G419" i="98"/>
  <c r="C419" i="98"/>
  <c r="G398" i="98"/>
  <c r="F398" i="98"/>
  <c r="C398" i="98"/>
  <c r="H418" i="98"/>
  <c r="G418" i="98"/>
  <c r="C418" i="98"/>
  <c r="C397" i="98"/>
  <c r="H417" i="98"/>
  <c r="G417" i="98"/>
  <c r="C417" i="98"/>
  <c r="F396" i="98"/>
  <c r="C396" i="98"/>
  <c r="H416" i="98"/>
  <c r="G416" i="98"/>
  <c r="F416" i="98"/>
  <c r="C416" i="98"/>
  <c r="G395" i="98"/>
  <c r="H415" i="98"/>
  <c r="G415" i="98"/>
  <c r="C415" i="98"/>
  <c r="C394" i="98"/>
  <c r="F414" i="98"/>
  <c r="H393" i="98"/>
  <c r="G393" i="98"/>
  <c r="G413" i="98"/>
  <c r="C413" i="98"/>
  <c r="H412" i="98"/>
  <c r="G412" i="98"/>
  <c r="F391" i="98"/>
  <c r="C391" i="98"/>
  <c r="H411" i="98"/>
  <c r="G411" i="98"/>
  <c r="F411" i="98"/>
  <c r="C411" i="98"/>
  <c r="F390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H383" i="98"/>
  <c r="G383" i="98"/>
  <c r="F383" i="98"/>
  <c r="C383" i="98"/>
  <c r="H362" i="98"/>
  <c r="G362" i="98"/>
  <c r="C362" i="98"/>
  <c r="H382" i="98"/>
  <c r="F382" i="98"/>
  <c r="H361" i="98"/>
  <c r="G361" i="98"/>
  <c r="C361" i="98"/>
  <c r="H381" i="98"/>
  <c r="F381" i="98"/>
  <c r="C381" i="98"/>
  <c r="H360" i="98"/>
  <c r="F360" i="98"/>
  <c r="C360" i="98"/>
  <c r="H380" i="98"/>
  <c r="H359" i="98"/>
  <c r="G359" i="98"/>
  <c r="C359" i="98"/>
  <c r="H379" i="98"/>
  <c r="F379" i="98"/>
  <c r="H358" i="98"/>
  <c r="G358" i="98"/>
  <c r="C358" i="98"/>
  <c r="H378" i="98"/>
  <c r="G378" i="98"/>
  <c r="F378" i="98"/>
  <c r="H357" i="98"/>
  <c r="G357" i="98"/>
  <c r="C357" i="98"/>
  <c r="H377" i="98"/>
  <c r="G377" i="98"/>
  <c r="F377" i="98"/>
  <c r="G356" i="98"/>
  <c r="H376" i="98"/>
  <c r="G376" i="98"/>
  <c r="F376" i="98"/>
  <c r="H355" i="98"/>
  <c r="G355" i="98"/>
  <c r="H375" i="98"/>
  <c r="G375" i="98"/>
  <c r="F375" i="98"/>
  <c r="H354" i="98"/>
  <c r="G354" i="98"/>
  <c r="F354" i="98"/>
  <c r="C354" i="98"/>
  <c r="H374" i="98"/>
  <c r="G374" i="98"/>
  <c r="F374" i="98"/>
  <c r="H353" i="98"/>
  <c r="G353" i="98"/>
  <c r="C353" i="98"/>
  <c r="F373" i="98"/>
  <c r="H352" i="98"/>
  <c r="G352" i="98"/>
  <c r="H372" i="98"/>
  <c r="F372" i="98"/>
  <c r="H351" i="98"/>
  <c r="G351" i="98"/>
  <c r="H350" i="98"/>
  <c r="G350" i="98"/>
  <c r="H370" i="98"/>
  <c r="F370" i="98"/>
  <c r="H349" i="98"/>
  <c r="G349" i="98"/>
  <c r="C349" i="98"/>
  <c r="H369" i="98"/>
  <c r="G369" i="98"/>
  <c r="C369" i="98"/>
  <c r="G348" i="98"/>
  <c r="F348" i="98"/>
  <c r="H368" i="98"/>
  <c r="H347" i="98"/>
  <c r="G347" i="98"/>
  <c r="C347" i="98"/>
  <c r="H367" i="98"/>
  <c r="F367" i="98"/>
  <c r="G346" i="98"/>
  <c r="C346" i="98"/>
  <c r="H366" i="98"/>
  <c r="G36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H329" i="98"/>
  <c r="G329" i="98"/>
  <c r="C329" i="98"/>
  <c r="H308" i="98"/>
  <c r="G308" i="98"/>
  <c r="F308" i="98"/>
  <c r="C308" i="98"/>
  <c r="G328" i="98"/>
  <c r="F328" i="98"/>
  <c r="C328" i="98"/>
  <c r="G307" i="98"/>
  <c r="C307" i="98"/>
  <c r="H327" i="98"/>
  <c r="H306" i="98"/>
  <c r="G306" i="98"/>
  <c r="C306" i="98"/>
  <c r="G326" i="98"/>
  <c r="F326" i="98"/>
  <c r="C326" i="98"/>
  <c r="G305" i="98"/>
  <c r="F305" i="98"/>
  <c r="C305" i="98"/>
  <c r="G325" i="98"/>
  <c r="F325" i="98"/>
  <c r="C325" i="98"/>
  <c r="G304" i="98"/>
  <c r="F304" i="98"/>
  <c r="C304" i="98"/>
  <c r="G324" i="98"/>
  <c r="F324" i="98"/>
  <c r="G303" i="98"/>
  <c r="F303" i="98"/>
  <c r="H323" i="98"/>
  <c r="G323" i="98"/>
  <c r="G302" i="98"/>
  <c r="C302" i="98"/>
  <c r="G322" i="98"/>
  <c r="F322" i="98"/>
  <c r="G301" i="98"/>
  <c r="F301" i="98"/>
  <c r="C301" i="98"/>
  <c r="H321" i="98"/>
  <c r="G321" i="98"/>
  <c r="F321" i="98"/>
  <c r="C321" i="98"/>
  <c r="G300" i="98"/>
  <c r="F300" i="98"/>
  <c r="G320" i="98"/>
  <c r="F320" i="98"/>
  <c r="H299" i="98"/>
  <c r="G299" i="98"/>
  <c r="F299" i="98"/>
  <c r="G319" i="98"/>
  <c r="F319" i="98"/>
  <c r="C319" i="98"/>
  <c r="H298" i="98"/>
  <c r="F298" i="98"/>
  <c r="H318" i="98"/>
  <c r="G318" i="98"/>
  <c r="C318" i="98"/>
  <c r="H297" i="98"/>
  <c r="C297" i="98"/>
  <c r="H317" i="98"/>
  <c r="G317" i="98"/>
  <c r="C317" i="98"/>
  <c r="G296" i="98"/>
  <c r="G316" i="98"/>
  <c r="F316" i="98"/>
  <c r="C316" i="98"/>
  <c r="F295" i="98"/>
  <c r="C295" i="98"/>
  <c r="H315" i="98"/>
  <c r="G315" i="98"/>
  <c r="G294" i="98"/>
  <c r="G314" i="98"/>
  <c r="F314" i="98"/>
  <c r="C314" i="98"/>
  <c r="G313" i="98"/>
  <c r="F313" i="98"/>
  <c r="C313" i="98"/>
  <c r="F292" i="98"/>
  <c r="C292" i="98"/>
  <c r="G312" i="98"/>
  <c r="F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87" i="98"/>
  <c r="H263" i="98"/>
  <c r="C263" i="98"/>
  <c r="H286" i="98"/>
  <c r="G262" i="98"/>
  <c r="F262" i="98"/>
  <c r="C262" i="98"/>
  <c r="H285" i="98"/>
  <c r="G285" i="98"/>
  <c r="F285" i="98"/>
  <c r="C285" i="98"/>
  <c r="H261" i="98"/>
  <c r="F261" i="98"/>
  <c r="H284" i="98"/>
  <c r="G284" i="98"/>
  <c r="H260" i="98"/>
  <c r="G260" i="98"/>
  <c r="F260" i="98"/>
  <c r="C260" i="98"/>
  <c r="C283" i="98"/>
  <c r="H259" i="98"/>
  <c r="G259" i="98"/>
  <c r="G282" i="98"/>
  <c r="F282" i="98"/>
  <c r="C282" i="98"/>
  <c r="G258" i="98"/>
  <c r="F258" i="98"/>
  <c r="G281" i="98"/>
  <c r="F281" i="98"/>
  <c r="C281" i="98"/>
  <c r="H257" i="98"/>
  <c r="G257" i="98"/>
  <c r="F257" i="98"/>
  <c r="C257" i="98"/>
  <c r="G280" i="98"/>
  <c r="F280" i="98"/>
  <c r="C280" i="98"/>
  <c r="H256" i="98"/>
  <c r="G256" i="98"/>
  <c r="C256" i="98"/>
  <c r="G279" i="98"/>
  <c r="F279" i="98"/>
  <c r="G255" i="98"/>
  <c r="F255" i="98"/>
  <c r="G278" i="98"/>
  <c r="F278" i="98"/>
  <c r="C278" i="98"/>
  <c r="H254" i="98"/>
  <c r="G254" i="98"/>
  <c r="C254" i="98"/>
  <c r="F277" i="98"/>
  <c r="C277" i="98"/>
  <c r="H253" i="98"/>
  <c r="G253" i="98"/>
  <c r="F276" i="98"/>
  <c r="H252" i="98"/>
  <c r="C252" i="98"/>
  <c r="H275" i="98"/>
  <c r="G275" i="98"/>
  <c r="C275" i="98"/>
  <c r="H251" i="98"/>
  <c r="C251" i="98"/>
  <c r="C274" i="98"/>
  <c r="H250" i="98"/>
  <c r="G250" i="98"/>
  <c r="C250" i="98"/>
  <c r="H273" i="98"/>
  <c r="G273" i="98"/>
  <c r="H249" i="98"/>
  <c r="G249" i="98"/>
  <c r="F249" i="98"/>
  <c r="C249" i="98"/>
  <c r="H248" i="98"/>
  <c r="C248" i="98"/>
  <c r="F271" i="98"/>
  <c r="H247" i="98"/>
  <c r="G247" i="98"/>
  <c r="F247" i="98"/>
  <c r="F270" i="98"/>
  <c r="C270" i="98"/>
  <c r="G246" i="98"/>
  <c r="F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H233" i="98"/>
  <c r="F233" i="98"/>
  <c r="E233" i="98"/>
  <c r="D233" i="98"/>
  <c r="F212" i="98"/>
  <c r="D212" i="98"/>
  <c r="H232" i="98"/>
  <c r="F232" i="98"/>
  <c r="E232" i="98"/>
  <c r="D232" i="98"/>
  <c r="F211" i="98"/>
  <c r="D211" i="98"/>
  <c r="H231" i="98"/>
  <c r="F231" i="98"/>
  <c r="E231" i="98"/>
  <c r="D231" i="98"/>
  <c r="C231" i="98"/>
  <c r="F210" i="98"/>
  <c r="C210" i="98"/>
  <c r="F230" i="98"/>
  <c r="E230" i="98"/>
  <c r="D230" i="98"/>
  <c r="C230" i="98"/>
  <c r="H209" i="98"/>
  <c r="G209" i="98"/>
  <c r="C209" i="98"/>
  <c r="H229" i="98"/>
  <c r="F229" i="98"/>
  <c r="E229" i="98"/>
  <c r="D229" i="98"/>
  <c r="H228" i="98"/>
  <c r="G228" i="98"/>
  <c r="H207" i="98"/>
  <c r="G207" i="98"/>
  <c r="F207" i="98"/>
  <c r="C207" i="98"/>
  <c r="G227" i="98"/>
  <c r="H206" i="98"/>
  <c r="G206" i="98"/>
  <c r="F206" i="98"/>
  <c r="C206" i="98"/>
  <c r="H226" i="98"/>
  <c r="G226" i="98"/>
  <c r="G205" i="98"/>
  <c r="C205" i="98"/>
  <c r="H225" i="98"/>
  <c r="G225" i="98"/>
  <c r="F225" i="98"/>
  <c r="C225" i="98"/>
  <c r="H204" i="98"/>
  <c r="G204" i="98"/>
  <c r="F204" i="98"/>
  <c r="C204" i="98"/>
  <c r="H224" i="98"/>
  <c r="G224" i="98"/>
  <c r="F224" i="98"/>
  <c r="H203" i="98"/>
  <c r="G203" i="98"/>
  <c r="F203" i="98"/>
  <c r="C203" i="98"/>
  <c r="H223" i="98"/>
  <c r="H202" i="98"/>
  <c r="G202" i="98"/>
  <c r="C202" i="98"/>
  <c r="H222" i="98"/>
  <c r="G201" i="98"/>
  <c r="F200" i="98"/>
  <c r="H220" i="98"/>
  <c r="C199" i="98"/>
  <c r="H198" i="98"/>
  <c r="G198" i="98"/>
  <c r="F198" i="98"/>
  <c r="H218" i="98"/>
  <c r="G197" i="98"/>
  <c r="C197" i="98"/>
  <c r="H196" i="98"/>
  <c r="G196" i="98"/>
  <c r="C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F187" i="98"/>
  <c r="C187" i="98"/>
  <c r="G166" i="98"/>
  <c r="H186" i="98"/>
  <c r="G186" i="98"/>
  <c r="H165" i="98"/>
  <c r="G165" i="98"/>
  <c r="G185" i="98"/>
  <c r="F185" i="98"/>
  <c r="C185" i="98"/>
  <c r="H164" i="98"/>
  <c r="G164" i="98"/>
  <c r="F164" i="98"/>
  <c r="H184" i="98"/>
  <c r="G184" i="98"/>
  <c r="C184" i="98"/>
  <c r="H163" i="98"/>
  <c r="G163" i="98"/>
  <c r="H183" i="98"/>
  <c r="C183" i="98"/>
  <c r="H162" i="98"/>
  <c r="H182" i="98"/>
  <c r="G182" i="98"/>
  <c r="C182" i="98"/>
  <c r="H161" i="98"/>
  <c r="G161" i="98"/>
  <c r="H181" i="98"/>
  <c r="G181" i="98"/>
  <c r="C181" i="98"/>
  <c r="H160" i="98"/>
  <c r="G160" i="98"/>
  <c r="G180" i="98"/>
  <c r="H159" i="98"/>
  <c r="G159" i="98"/>
  <c r="F159" i="98"/>
  <c r="H179" i="98"/>
  <c r="G179" i="98"/>
  <c r="F179" i="98"/>
  <c r="C179" i="98"/>
  <c r="H158" i="98"/>
  <c r="G158" i="98"/>
  <c r="F158" i="98"/>
  <c r="H178" i="98"/>
  <c r="G178" i="98"/>
  <c r="C178" i="98"/>
  <c r="H157" i="98"/>
  <c r="G157" i="98"/>
  <c r="F157" i="98"/>
  <c r="H177" i="98"/>
  <c r="G177" i="98"/>
  <c r="F177" i="98"/>
  <c r="C177" i="98"/>
  <c r="G156" i="98"/>
  <c r="H176" i="98"/>
  <c r="H155" i="98"/>
  <c r="G155" i="98"/>
  <c r="H175" i="98"/>
  <c r="H154" i="98"/>
  <c r="F154" i="98"/>
  <c r="C174" i="98"/>
  <c r="C173" i="98"/>
  <c r="H152" i="98"/>
  <c r="F152" i="98"/>
  <c r="H172" i="98"/>
  <c r="C172" i="98"/>
  <c r="H171" i="98"/>
  <c r="G171" i="98"/>
  <c r="C171" i="98"/>
  <c r="H150" i="98"/>
  <c r="G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H120" i="98"/>
  <c r="G120" i="98"/>
  <c r="F120" i="98"/>
  <c r="H140" i="98"/>
  <c r="G119" i="98"/>
  <c r="F119" i="98"/>
  <c r="C119" i="98"/>
  <c r="C139" i="98"/>
  <c r="C118" i="98"/>
  <c r="C138" i="98"/>
  <c r="H137" i="98"/>
  <c r="G137" i="98"/>
  <c r="C137" i="98"/>
  <c r="F116" i="98"/>
  <c r="H136" i="98"/>
  <c r="G136" i="98"/>
  <c r="C136" i="98"/>
  <c r="H115" i="98"/>
  <c r="G115" i="98"/>
  <c r="C115" i="98"/>
  <c r="H135" i="98"/>
  <c r="G135" i="98"/>
  <c r="F135" i="98"/>
  <c r="C135" i="98"/>
  <c r="G114" i="98"/>
  <c r="F114" i="98"/>
  <c r="H134" i="98"/>
  <c r="G134" i="98"/>
  <c r="C134" i="98"/>
  <c r="H113" i="98"/>
  <c r="G113" i="98"/>
  <c r="F113" i="98"/>
  <c r="G133" i="98"/>
  <c r="F133" i="98"/>
  <c r="C133" i="98"/>
  <c r="H112" i="98"/>
  <c r="G112" i="98"/>
  <c r="F112" i="98"/>
  <c r="C112" i="98"/>
  <c r="H132" i="98"/>
  <c r="G132" i="98"/>
  <c r="F132" i="98"/>
  <c r="C132" i="98"/>
  <c r="H111" i="98"/>
  <c r="G111" i="98"/>
  <c r="F111" i="98"/>
  <c r="C111" i="98"/>
  <c r="C131" i="98"/>
  <c r="H130" i="98"/>
  <c r="G130" i="98"/>
  <c r="C130" i="98"/>
  <c r="H129" i="98"/>
  <c r="G129" i="98"/>
  <c r="C129" i="98"/>
  <c r="F128" i="98"/>
  <c r="G107" i="98"/>
  <c r="F107" i="98"/>
  <c r="C107" i="98"/>
  <c r="C106" i="98"/>
  <c r="C126" i="98"/>
  <c r="F105" i="98"/>
  <c r="G125" i="98"/>
  <c r="C125" i="98"/>
  <c r="H104" i="98"/>
  <c r="F104" i="98"/>
  <c r="G124" i="98"/>
  <c r="C124" i="98"/>
  <c r="F103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H93" i="98"/>
  <c r="F93" i="98"/>
  <c r="F72" i="98"/>
  <c r="F92" i="98"/>
  <c r="C92" i="98"/>
  <c r="H91" i="98"/>
  <c r="F91" i="98"/>
  <c r="C91" i="98"/>
  <c r="C70" i="98"/>
  <c r="G69" i="98"/>
  <c r="F69" i="98"/>
  <c r="G68" i="98"/>
  <c r="G88" i="98"/>
  <c r="F88" i="98"/>
  <c r="G67" i="98"/>
  <c r="C67" i="98"/>
  <c r="G87" i="98"/>
  <c r="F87" i="98"/>
  <c r="C87" i="98"/>
  <c r="G66" i="98"/>
  <c r="H86" i="98"/>
  <c r="G86" i="98"/>
  <c r="F86" i="98"/>
  <c r="C86" i="98"/>
  <c r="G65" i="98"/>
  <c r="H85" i="98"/>
  <c r="G85" i="98"/>
  <c r="F85" i="98"/>
  <c r="G64" i="98"/>
  <c r="F64" i="98"/>
  <c r="G84" i="98"/>
  <c r="F84" i="98"/>
  <c r="C84" i="98"/>
  <c r="G63" i="98"/>
  <c r="G62" i="98"/>
  <c r="H82" i="98"/>
  <c r="F82" i="98"/>
  <c r="C82" i="98"/>
  <c r="G61" i="98"/>
  <c r="F61" i="98"/>
  <c r="F81" i="98"/>
  <c r="C81" i="98"/>
  <c r="G80" i="98"/>
  <c r="F80" i="98"/>
  <c r="F79" i="98"/>
  <c r="H78" i="98"/>
  <c r="F78" i="98"/>
  <c r="C78" i="98"/>
  <c r="G57" i="98"/>
  <c r="F77" i="98"/>
  <c r="C77" i="98"/>
  <c r="G56" i="98"/>
  <c r="F76" i="98"/>
  <c r="C76" i="98"/>
  <c r="G55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G48" i="98"/>
  <c r="F48" i="98"/>
  <c r="C48" i="98"/>
  <c r="H27" i="98"/>
  <c r="H47" i="98"/>
  <c r="G47" i="98"/>
  <c r="F47" i="98"/>
  <c r="C47" i="98"/>
  <c r="H26" i="98"/>
  <c r="H46" i="98"/>
  <c r="G46" i="98"/>
  <c r="F46" i="98"/>
  <c r="C46" i="98"/>
  <c r="F25" i="98"/>
  <c r="H43" i="98"/>
  <c r="G43" i="98"/>
  <c r="F43" i="98"/>
  <c r="H22" i="98"/>
  <c r="G22" i="98"/>
  <c r="F22" i="98"/>
  <c r="G42" i="98"/>
  <c r="F42" i="98"/>
  <c r="C42" i="98"/>
  <c r="G21" i="98"/>
  <c r="F21" i="98"/>
  <c r="H41" i="98"/>
  <c r="G41" i="98"/>
  <c r="F41" i="98"/>
  <c r="C41" i="98"/>
  <c r="H20" i="98"/>
  <c r="G20" i="98"/>
  <c r="F20" i="98"/>
  <c r="G40" i="98"/>
  <c r="F40" i="98"/>
  <c r="C40" i="98"/>
  <c r="G19" i="98"/>
  <c r="F19" i="98"/>
  <c r="H39" i="98"/>
  <c r="G39" i="98"/>
  <c r="F39" i="98"/>
  <c r="H18" i="98"/>
  <c r="G18" i="98"/>
  <c r="F18" i="98"/>
  <c r="H37" i="98"/>
  <c r="F37" i="98"/>
  <c r="C37" i="98"/>
  <c r="G16" i="98"/>
  <c r="F16" i="98"/>
  <c r="F36" i="98"/>
  <c r="H35" i="98"/>
  <c r="G35" i="98"/>
  <c r="F35" i="98"/>
  <c r="H14" i="98"/>
  <c r="G14" i="98"/>
  <c r="F14" i="98"/>
  <c r="F34" i="98"/>
  <c r="C34" i="98"/>
  <c r="H13" i="98"/>
  <c r="F33" i="98"/>
  <c r="F32" i="98"/>
  <c r="C32" i="98"/>
  <c r="F11" i="98"/>
  <c r="H31" i="98"/>
  <c r="G31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1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8" i="98"/>
  <c r="G497" i="98"/>
  <c r="G517" i="98"/>
  <c r="G496" i="98"/>
  <c r="G516" i="98"/>
  <c r="G495" i="98"/>
  <c r="G515" i="98"/>
  <c r="G494" i="98"/>
  <c r="G514" i="98"/>
  <c r="G493" i="98"/>
  <c r="G487" i="98"/>
  <c r="G486" i="98"/>
  <c r="G484" i="98"/>
  <c r="G482" i="98"/>
  <c r="G481" i="98"/>
  <c r="G480" i="98"/>
  <c r="G483" i="98"/>
  <c r="G485" i="98"/>
  <c r="G507" i="98"/>
  <c r="G505" i="98"/>
  <c r="G503" i="98"/>
  <c r="G502" i="98"/>
  <c r="G501" i="98"/>
  <c r="G506" i="98"/>
  <c r="C149" i="98"/>
  <c r="C163" i="98"/>
  <c r="C26" i="98"/>
  <c r="D497" i="98"/>
  <c r="D496" i="98"/>
  <c r="D495" i="98"/>
  <c r="D494" i="98"/>
  <c r="D493" i="98"/>
  <c r="E456" i="98"/>
  <c r="E55" i="98"/>
  <c r="E59" i="98"/>
  <c r="E467" i="98"/>
  <c r="E446" i="98"/>
  <c r="E462" i="98"/>
  <c r="E457" i="98"/>
  <c r="E436" i="98"/>
  <c r="E401" i="98"/>
  <c r="E396" i="98"/>
  <c r="E174" i="98"/>
  <c r="E61" i="98"/>
  <c r="E449" i="98"/>
  <c r="E448" i="98"/>
  <c r="E468" i="98"/>
  <c r="E465" i="98"/>
  <c r="E444" i="98"/>
  <c r="E464" i="98"/>
  <c r="E443" i="98"/>
  <c r="E442" i="98"/>
  <c r="E403" i="98"/>
  <c r="E402" i="98"/>
  <c r="E400" i="98"/>
  <c r="E399" i="98"/>
  <c r="E329" i="98"/>
  <c r="E328" i="98"/>
  <c r="E326" i="98"/>
  <c r="E207" i="98"/>
  <c r="E206" i="98"/>
  <c r="E184" i="98"/>
  <c r="E182" i="98"/>
  <c r="E181" i="98"/>
  <c r="E180" i="98"/>
  <c r="E179" i="98"/>
  <c r="E178" i="98"/>
  <c r="E138" i="98"/>
  <c r="E69" i="98"/>
  <c r="E66" i="98"/>
  <c r="E65" i="98"/>
  <c r="E64" i="98"/>
  <c r="E62" i="98"/>
  <c r="G233" i="98"/>
  <c r="G232" i="98"/>
  <c r="G230" i="98"/>
  <c r="G222" i="98"/>
  <c r="G223" i="98"/>
  <c r="E497" i="98"/>
  <c r="E496" i="98"/>
  <c r="E495" i="98"/>
  <c r="E494" i="98"/>
  <c r="E493" i="98"/>
  <c r="E488" i="98"/>
  <c r="E489" i="98"/>
  <c r="E490" i="98"/>
  <c r="E491" i="98"/>
  <c r="E481" i="98"/>
  <c r="E484" i="98"/>
  <c r="E397" i="98"/>
  <c r="E487" i="98"/>
  <c r="E398" i="98"/>
  <c r="E492" i="98"/>
  <c r="E407" i="98"/>
  <c r="E76" i="98"/>
  <c r="E87" i="98"/>
  <c r="E89" i="98"/>
  <c r="E90" i="98"/>
  <c r="D117" i="98"/>
  <c r="D42" i="98"/>
  <c r="D86" i="98"/>
  <c r="D440" i="98"/>
  <c r="D438" i="98"/>
  <c r="D383" i="98"/>
  <c r="D382" i="98"/>
  <c r="D90" i="98"/>
  <c r="D56" i="98"/>
  <c r="D59" i="98"/>
  <c r="D63" i="98"/>
  <c r="D69" i="98"/>
  <c r="D141" i="98"/>
  <c r="D182" i="98"/>
  <c r="D199" i="98"/>
  <c r="D201" i="98"/>
  <c r="D203" i="98"/>
  <c r="D204" i="98"/>
  <c r="D328" i="98"/>
  <c r="D456" i="98"/>
  <c r="D457" i="98"/>
  <c r="D460" i="98"/>
  <c r="D462" i="98"/>
  <c r="D463" i="98"/>
  <c r="D464" i="98"/>
  <c r="D465" i="98"/>
  <c r="D466" i="98"/>
  <c r="D467" i="98"/>
  <c r="D468" i="98"/>
  <c r="D443" i="98"/>
  <c r="D441" i="98"/>
  <c r="D445" i="98"/>
  <c r="D437" i="98"/>
  <c r="D439" i="98"/>
  <c r="D447" i="98"/>
  <c r="D31" i="98"/>
  <c r="D79" i="98"/>
  <c r="D33" i="98"/>
  <c r="D35" i="98"/>
  <c r="D153" i="98"/>
  <c r="D107" i="98"/>
  <c r="D155" i="98"/>
  <c r="D109" i="98"/>
  <c r="D38" i="98"/>
  <c r="D110" i="98"/>
  <c r="D111" i="98"/>
  <c r="D40" i="98"/>
  <c r="D19" i="98"/>
  <c r="D112" i="98"/>
  <c r="D159" i="98"/>
  <c r="D113" i="98"/>
  <c r="D160" i="98"/>
  <c r="D135" i="98"/>
  <c r="D43" i="98"/>
  <c r="D161" i="98"/>
  <c r="D115" i="98"/>
  <c r="D119" i="98"/>
  <c r="D116" i="98"/>
  <c r="D140" i="98"/>
  <c r="D25" i="98"/>
  <c r="D118" i="98"/>
  <c r="D139" i="98"/>
  <c r="D165" i="98"/>
  <c r="D47" i="98"/>
  <c r="D48" i="98"/>
  <c r="D166" i="98"/>
  <c r="D187" i="98"/>
  <c r="D220" i="98"/>
  <c r="D222" i="98"/>
  <c r="D226" i="98"/>
  <c r="D378" i="98"/>
  <c r="D377" i="98"/>
  <c r="D373" i="98"/>
  <c r="D366" i="98"/>
  <c r="D374" i="98"/>
  <c r="D379" i="98"/>
  <c r="D291" i="98"/>
  <c r="D411" i="98"/>
  <c r="D435" i="98"/>
  <c r="D348" i="98"/>
  <c r="D367" i="98"/>
  <c r="D412" i="98"/>
  <c r="D369" i="98"/>
  <c r="D393" i="98"/>
  <c r="D295" i="98"/>
  <c r="D316" i="98"/>
  <c r="D350" i="98"/>
  <c r="D370" i="98"/>
  <c r="D395" i="98"/>
  <c r="D415" i="98"/>
  <c r="D372" i="98"/>
  <c r="D418" i="98"/>
  <c r="D300" i="98"/>
  <c r="D375" i="98"/>
  <c r="D420" i="98"/>
  <c r="D421" i="98"/>
  <c r="D422" i="98"/>
  <c r="D448" i="98"/>
  <c r="D449" i="98"/>
  <c r="D451" i="98"/>
  <c r="D284" i="98"/>
  <c r="D359" i="98"/>
  <c r="D380" i="98"/>
  <c r="D285" i="98"/>
  <c r="D360" i="98"/>
  <c r="D381" i="98"/>
  <c r="D286" i="98"/>
  <c r="D361" i="98"/>
  <c r="D452" i="98"/>
  <c r="D424" i="98"/>
  <c r="D425" i="98"/>
  <c r="E77" i="98"/>
  <c r="E150" i="98"/>
  <c r="E12" i="98"/>
  <c r="E127" i="98"/>
  <c r="E14" i="98"/>
  <c r="E80" i="98"/>
  <c r="E107" i="98"/>
  <c r="E16" i="98"/>
  <c r="E82" i="98"/>
  <c r="E109" i="98"/>
  <c r="E83" i="98"/>
  <c r="E156" i="98"/>
  <c r="E110" i="98"/>
  <c r="E18" i="98"/>
  <c r="E39" i="98"/>
  <c r="E84" i="98"/>
  <c r="E157" i="98"/>
  <c r="E40" i="98"/>
  <c r="E158" i="98"/>
  <c r="E41" i="98"/>
  <c r="E20" i="98"/>
  <c r="E86" i="98"/>
  <c r="E21" i="98"/>
  <c r="E160" i="98"/>
  <c r="E114" i="98"/>
  <c r="E22" i="98"/>
  <c r="E88" i="98"/>
  <c r="E161" i="98"/>
  <c r="E44" i="98"/>
  <c r="E137" i="98"/>
  <c r="E183" i="98"/>
  <c r="E45" i="98"/>
  <c r="E163" i="98"/>
  <c r="E117" i="98"/>
  <c r="E91" i="98"/>
  <c r="E139" i="98"/>
  <c r="E185" i="98"/>
  <c r="E47" i="98"/>
  <c r="E71" i="98"/>
  <c r="E186" i="98"/>
  <c r="E93" i="98"/>
  <c r="E27" i="98"/>
  <c r="E187" i="98"/>
  <c r="E320" i="98"/>
  <c r="E278" i="98"/>
  <c r="E354" i="98"/>
  <c r="E353" i="98"/>
  <c r="E352" i="98"/>
  <c r="E312" i="98"/>
  <c r="E270" i="98"/>
  <c r="E345" i="98"/>
  <c r="E366" i="98"/>
  <c r="E390" i="98"/>
  <c r="E480" i="98"/>
  <c r="E292" i="98"/>
  <c r="E313" i="98"/>
  <c r="E271" i="98"/>
  <c r="E346" i="98"/>
  <c r="E391" i="98"/>
  <c r="E368" i="98"/>
  <c r="E393" i="98"/>
  <c r="E392" i="98"/>
  <c r="E414" i="98"/>
  <c r="E485" i="98"/>
  <c r="E482" i="98"/>
  <c r="E483" i="98"/>
  <c r="E221" i="98"/>
  <c r="E295" i="98"/>
  <c r="E316" i="98"/>
  <c r="E274" i="98"/>
  <c r="E349" i="98"/>
  <c r="E371" i="98"/>
  <c r="E370" i="98"/>
  <c r="E395" i="98"/>
  <c r="E394" i="98"/>
  <c r="E222" i="98"/>
  <c r="E318" i="98"/>
  <c r="E276" i="98"/>
  <c r="E351" i="98"/>
  <c r="E372" i="98"/>
  <c r="E486" i="98"/>
  <c r="E223" i="98"/>
  <c r="E319" i="98"/>
  <c r="E277" i="98"/>
  <c r="E373" i="98"/>
  <c r="E299" i="98"/>
  <c r="E374" i="98"/>
  <c r="E419" i="98"/>
  <c r="E225" i="98"/>
  <c r="E279" i="98"/>
  <c r="E375" i="98"/>
  <c r="E301" i="98"/>
  <c r="E280" i="98"/>
  <c r="E355" i="98"/>
  <c r="E376" i="98"/>
  <c r="E302" i="98"/>
  <c r="E323" i="98"/>
  <c r="E281" i="98"/>
  <c r="E356" i="98"/>
  <c r="E228" i="98"/>
  <c r="E303" i="98"/>
  <c r="E282" i="98"/>
  <c r="E357" i="98"/>
  <c r="E378" i="98"/>
  <c r="E260" i="98"/>
  <c r="E358" i="98"/>
  <c r="E379" i="98"/>
  <c r="E382" i="98"/>
  <c r="E380" i="98"/>
  <c r="E405" i="98"/>
  <c r="E285" i="98"/>
  <c r="E360" i="98"/>
  <c r="E381" i="98"/>
  <c r="E450" i="98"/>
  <c r="E262" i="98"/>
  <c r="E307" i="98"/>
  <c r="E361" i="98"/>
  <c r="E451" i="98"/>
  <c r="E362" i="98"/>
  <c r="E383" i="98"/>
  <c r="E426" i="98"/>
  <c r="E428" i="98"/>
  <c r="K48" i="97"/>
  <c r="K87" i="97"/>
  <c r="L286" i="97"/>
  <c r="K355" i="97"/>
  <c r="K376" i="97"/>
  <c r="L466" i="97"/>
  <c r="K466" i="97"/>
  <c r="L492" i="97"/>
  <c r="K492" i="97"/>
  <c r="L511" i="97"/>
  <c r="K511" i="97"/>
  <c r="L48" i="97"/>
  <c r="L87" i="97"/>
  <c r="J468" i="97"/>
  <c r="J490" i="97"/>
  <c r="J509" i="97"/>
  <c r="J513" i="97"/>
  <c r="K378" i="97"/>
  <c r="J378" i="97"/>
  <c r="I159" i="82"/>
  <c r="I160" i="82"/>
  <c r="E378" i="17"/>
  <c r="E397" i="36"/>
  <c r="E371" i="17"/>
  <c r="E390" i="36"/>
  <c r="H364" i="17"/>
  <c r="H384" i="36"/>
  <c r="H383" i="36"/>
  <c r="E357" i="17"/>
  <c r="E377" i="36"/>
  <c r="E376" i="36"/>
  <c r="D345" i="17"/>
  <c r="D353" i="36"/>
  <c r="H338" i="17"/>
  <c r="H348" i="36"/>
  <c r="H347" i="36"/>
  <c r="D317" i="17"/>
  <c r="D328" i="36"/>
  <c r="G310" i="17"/>
  <c r="P330" i="36"/>
  <c r="P329" i="36"/>
  <c r="I152" i="36"/>
  <c r="H378" i="17"/>
  <c r="H398" i="36"/>
  <c r="H397" i="36"/>
  <c r="H371" i="17"/>
  <c r="H391" i="36"/>
  <c r="H390" i="36"/>
  <c r="D364" i="17"/>
  <c r="D383" i="36"/>
  <c r="H357" i="17"/>
  <c r="H377" i="36"/>
  <c r="H376" i="36"/>
  <c r="H345" i="17"/>
  <c r="H354" i="36"/>
  <c r="H353" i="36"/>
  <c r="F334" i="17"/>
  <c r="F345" i="36"/>
  <c r="F344" i="36"/>
  <c r="D331" i="17"/>
  <c r="D341" i="36"/>
  <c r="D324" i="17"/>
  <c r="D335" i="36"/>
  <c r="D334" i="36"/>
  <c r="F306" i="17"/>
  <c r="F326" i="36"/>
  <c r="F325" i="36"/>
  <c r="D322" i="36"/>
  <c r="I263" i="82"/>
  <c r="I264" i="82"/>
  <c r="I55" i="82"/>
  <c r="I56" i="82"/>
  <c r="D338" i="17"/>
  <c r="D347" i="36"/>
  <c r="H331" i="17"/>
  <c r="H342" i="36"/>
  <c r="H341" i="36"/>
  <c r="F327" i="17"/>
  <c r="F338" i="36"/>
  <c r="F337" i="36"/>
  <c r="I10" i="82"/>
  <c r="F381" i="17"/>
  <c r="F401" i="36"/>
  <c r="F400" i="36"/>
  <c r="F374" i="17"/>
  <c r="F393" i="36"/>
  <c r="F367" i="17"/>
  <c r="F387" i="36"/>
  <c r="F386" i="36"/>
  <c r="E360" i="17"/>
  <c r="E379" i="36"/>
  <c r="F348" i="17"/>
  <c r="F357" i="36"/>
  <c r="F356" i="36"/>
  <c r="F341" i="17"/>
  <c r="F351" i="36"/>
  <c r="F350" i="36"/>
  <c r="H324" i="17"/>
  <c r="H335" i="36"/>
  <c r="H334" i="36"/>
  <c r="D341" i="17"/>
  <c r="D351" i="36"/>
  <c r="F338" i="17"/>
  <c r="F348" i="36"/>
  <c r="D334" i="17"/>
  <c r="F324" i="17"/>
  <c r="F335" i="36"/>
  <c r="D331" i="36"/>
  <c r="L332" i="36"/>
  <c r="H322" i="36"/>
  <c r="G303" i="17"/>
  <c r="G323" i="36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E347" i="36"/>
  <c r="C344" i="36"/>
  <c r="G341" i="36"/>
  <c r="G334" i="36"/>
  <c r="E334" i="36"/>
  <c r="I325" i="36"/>
  <c r="C325" i="36"/>
  <c r="E322" i="36"/>
  <c r="I372" i="36"/>
  <c r="I374" i="36"/>
  <c r="I111" i="36"/>
  <c r="I112" i="36"/>
  <c r="B78" i="58"/>
  <c r="D156" i="1"/>
  <c r="E27" i="17"/>
  <c r="G78" i="58"/>
  <c r="D306" i="1"/>
  <c r="E164" i="17"/>
  <c r="E169" i="36"/>
  <c r="B98" i="57"/>
  <c r="B96" i="58"/>
  <c r="B94" i="57"/>
  <c r="B92" i="58"/>
  <c r="B90" i="57"/>
  <c r="C570" i="1"/>
  <c r="C566" i="1"/>
  <c r="C562" i="1"/>
  <c r="E94" i="58"/>
  <c r="D186" i="1"/>
  <c r="E51" i="17"/>
  <c r="J51" i="17"/>
  <c r="E110" i="58"/>
  <c r="E106" i="58"/>
  <c r="E102" i="58"/>
  <c r="E98" i="58"/>
  <c r="F81" i="123"/>
  <c r="C573" i="1"/>
  <c r="C569" i="1"/>
  <c r="C565" i="1"/>
  <c r="C561" i="1"/>
  <c r="C557" i="1"/>
  <c r="E90" i="58"/>
  <c r="F73" i="123"/>
  <c r="D911" i="1"/>
  <c r="E330" i="17"/>
  <c r="L330" i="17"/>
  <c r="B1466" i="1"/>
  <c r="C17" i="97"/>
  <c r="B130" i="58"/>
  <c r="D840" i="1"/>
  <c r="E305" i="17"/>
  <c r="L305" i="17"/>
  <c r="D851" i="1"/>
  <c r="E309" i="17"/>
  <c r="D899" i="1"/>
  <c r="E325" i="17"/>
  <c r="B1460" i="1"/>
  <c r="C11" i="97"/>
  <c r="B1469" i="1"/>
  <c r="C20" i="97"/>
  <c r="B1472" i="1"/>
  <c r="C23" i="97"/>
  <c r="B1473" i="1"/>
  <c r="C24" i="97"/>
  <c r="C1472" i="1"/>
  <c r="D23" i="97"/>
  <c r="K23" i="97"/>
  <c r="D22" i="98"/>
  <c r="C1470" i="1"/>
  <c r="D21" i="97"/>
  <c r="D20" i="98"/>
  <c r="C1468" i="1"/>
  <c r="D19" i="97"/>
  <c r="C1466" i="1"/>
  <c r="D17" i="97"/>
  <c r="C1464" i="1"/>
  <c r="D15" i="97"/>
  <c r="D14" i="98"/>
  <c r="C1460" i="1"/>
  <c r="D11" i="97"/>
  <c r="C1474" i="1"/>
  <c r="D25" i="97"/>
  <c r="C1476" i="1"/>
  <c r="D27" i="97"/>
  <c r="B1464" i="1"/>
  <c r="C15" i="97"/>
  <c r="B1471" i="1"/>
  <c r="C22" i="97"/>
  <c r="B1467" i="1"/>
  <c r="C18" i="97"/>
  <c r="D1473" i="1"/>
  <c r="E24" i="97"/>
  <c r="E23" i="98"/>
  <c r="B1461" i="1"/>
  <c r="C12" i="97"/>
  <c r="B1462" i="1"/>
  <c r="C13" i="97"/>
  <c r="B1465" i="1"/>
  <c r="C16" i="97"/>
  <c r="C15" i="98"/>
  <c r="B1463" i="1"/>
  <c r="C14" i="97"/>
  <c r="C13" i="98"/>
  <c r="B1468" i="1"/>
  <c r="C19" i="97"/>
  <c r="B1475" i="1"/>
  <c r="C26" i="97"/>
  <c r="C1463" i="1"/>
  <c r="D14" i="97"/>
  <c r="D13" i="98"/>
  <c r="C1462" i="1"/>
  <c r="D13" i="97"/>
  <c r="D12" i="98"/>
  <c r="C1465" i="1"/>
  <c r="D16" i="97"/>
  <c r="J1492" i="1"/>
  <c r="J1493" i="1"/>
  <c r="J1495" i="1"/>
  <c r="F1492" i="1"/>
  <c r="G34" i="97"/>
  <c r="G33" i="98"/>
  <c r="F1493" i="1"/>
  <c r="G35" i="97"/>
  <c r="G34" i="98"/>
  <c r="F1495" i="1"/>
  <c r="G37" i="97"/>
  <c r="G36" i="98"/>
  <c r="G1553" i="1"/>
  <c r="H59" i="97"/>
  <c r="H58" i="98"/>
  <c r="G1551" i="1"/>
  <c r="H57" i="97"/>
  <c r="H56" i="98"/>
  <c r="H1522" i="1"/>
  <c r="O79" i="97"/>
  <c r="I78" i="98"/>
  <c r="H1523" i="1"/>
  <c r="O80" i="97"/>
  <c r="I79" i="98"/>
  <c r="H1525" i="1"/>
  <c r="O82" i="97"/>
  <c r="I81" i="98"/>
  <c r="D1522" i="1"/>
  <c r="E79" i="97"/>
  <c r="E78" i="98"/>
  <c r="D1523" i="1"/>
  <c r="E80" i="97"/>
  <c r="E79" i="98"/>
  <c r="D1525" i="1"/>
  <c r="E82" i="97"/>
  <c r="E81" i="98"/>
  <c r="F1462" i="1"/>
  <c r="G13" i="97"/>
  <c r="G12" i="98"/>
  <c r="J1462" i="1"/>
  <c r="D1463" i="1"/>
  <c r="E14" i="97"/>
  <c r="E13" i="98"/>
  <c r="H1464" i="1"/>
  <c r="O15" i="97"/>
  <c r="I14" i="98"/>
  <c r="D1465" i="1"/>
  <c r="E16" i="97"/>
  <c r="E15" i="98"/>
  <c r="F1465" i="1"/>
  <c r="G16" i="97"/>
  <c r="G15" i="98"/>
  <c r="J1465" i="1"/>
  <c r="F1474" i="1"/>
  <c r="G25" i="97"/>
  <c r="G24" i="98"/>
  <c r="B1492" i="1"/>
  <c r="C34" i="97"/>
  <c r="B1495" i="1"/>
  <c r="C37" i="97"/>
  <c r="C36" i="98"/>
  <c r="G1495" i="1"/>
  <c r="H37" i="97"/>
  <c r="H36" i="98"/>
  <c r="G1493" i="1"/>
  <c r="H35" i="97"/>
  <c r="H34" i="98"/>
  <c r="B1523" i="1"/>
  <c r="C80" i="97"/>
  <c r="G1555" i="1"/>
  <c r="H61" i="97"/>
  <c r="H60" i="98"/>
  <c r="I1555" i="1"/>
  <c r="I1554" i="1"/>
  <c r="J1553" i="1"/>
  <c r="H1556" i="1"/>
  <c r="O62" i="97"/>
  <c r="I61" i="98"/>
  <c r="H1558" i="1"/>
  <c r="O64" i="97"/>
  <c r="I63" i="98"/>
  <c r="H1560" i="1"/>
  <c r="O66" i="97"/>
  <c r="I65" i="98"/>
  <c r="H1562" i="1"/>
  <c r="O68" i="97"/>
  <c r="I67" i="98"/>
  <c r="G1565" i="1"/>
  <c r="H71" i="97"/>
  <c r="H70" i="98"/>
  <c r="E1563" i="1"/>
  <c r="F69" i="97"/>
  <c r="E1566" i="1"/>
  <c r="F72" i="97"/>
  <c r="F71" i="98"/>
  <c r="F1537" i="1"/>
  <c r="G94" i="97"/>
  <c r="G93" i="98"/>
  <c r="F1535" i="1"/>
  <c r="G92" i="97"/>
  <c r="F1534" i="1"/>
  <c r="G91" i="97"/>
  <c r="J91" i="97"/>
  <c r="F1520" i="1"/>
  <c r="G77" i="97"/>
  <c r="G76" i="98"/>
  <c r="B1596" i="1"/>
  <c r="D1597" i="1"/>
  <c r="D1595" i="1"/>
  <c r="C1612" i="1"/>
  <c r="D106" i="97"/>
  <c r="D105" i="98"/>
  <c r="C1613" i="1"/>
  <c r="D107" i="97"/>
  <c r="C1615" i="1"/>
  <c r="D109" i="97"/>
  <c r="D108" i="98"/>
  <c r="C1610" i="1"/>
  <c r="D104" i="97"/>
  <c r="D103" i="98"/>
  <c r="C1641" i="1"/>
  <c r="D126" i="97"/>
  <c r="C1643" i="1"/>
  <c r="D128" i="97"/>
  <c r="D127" i="98"/>
  <c r="F1473" i="1"/>
  <c r="G24" i="97"/>
  <c r="G23" i="98"/>
  <c r="J1473" i="1"/>
  <c r="D1494" i="1"/>
  <c r="E36" i="97"/>
  <c r="E35" i="98"/>
  <c r="H1493" i="1"/>
  <c r="O35" i="97"/>
  <c r="I34" i="98"/>
  <c r="H1495" i="1"/>
  <c r="O37" i="97"/>
  <c r="I36" i="98"/>
  <c r="H1492" i="1"/>
  <c r="O34" i="97"/>
  <c r="I33" i="98"/>
  <c r="D1493" i="1"/>
  <c r="E35" i="97"/>
  <c r="E34" i="98"/>
  <c r="D1495" i="1"/>
  <c r="E37" i="97"/>
  <c r="E36" i="98"/>
  <c r="D1492" i="1"/>
  <c r="E34" i="97"/>
  <c r="E33" i="98"/>
  <c r="D1491" i="1"/>
  <c r="E33" i="97"/>
  <c r="E32" i="98"/>
  <c r="E1553" i="1"/>
  <c r="F59" i="97"/>
  <c r="F58" i="98"/>
  <c r="E1551" i="1"/>
  <c r="F57" i="97"/>
  <c r="I1553" i="1"/>
  <c r="I1551" i="1"/>
  <c r="C1555" i="1"/>
  <c r="D61" i="97"/>
  <c r="C1553" i="1"/>
  <c r="D59" i="97"/>
  <c r="D58" i="98"/>
  <c r="C1552" i="1"/>
  <c r="D58" i="97"/>
  <c r="D57" i="98"/>
  <c r="H1555" i="1"/>
  <c r="O61" i="97"/>
  <c r="I60" i="98"/>
  <c r="C1560" i="1"/>
  <c r="D66" i="97"/>
  <c r="D65" i="98"/>
  <c r="E1560" i="1"/>
  <c r="F66" i="97"/>
  <c r="F65" i="98"/>
  <c r="I1560" i="1"/>
  <c r="C1562" i="1"/>
  <c r="D68" i="97"/>
  <c r="D67" i="98"/>
  <c r="E1562" i="1"/>
  <c r="F68" i="97"/>
  <c r="F67" i="98"/>
  <c r="I1562" i="1"/>
  <c r="C1565" i="1"/>
  <c r="D71" i="97"/>
  <c r="C1563" i="1"/>
  <c r="D69" i="97"/>
  <c r="D68" i="98"/>
  <c r="G1563" i="1"/>
  <c r="H69" i="97"/>
  <c r="H68" i="98"/>
  <c r="C1567" i="1"/>
  <c r="D73" i="97"/>
  <c r="D72" i="98"/>
  <c r="J1522" i="1"/>
  <c r="J1523" i="1"/>
  <c r="J1525" i="1"/>
  <c r="F1522" i="1"/>
  <c r="G79" i="97"/>
  <c r="G78" i="98"/>
  <c r="F1523" i="1"/>
  <c r="G80" i="97"/>
  <c r="G79" i="98"/>
  <c r="F1525" i="1"/>
  <c r="G82" i="97"/>
  <c r="G81" i="98"/>
  <c r="F1521" i="1"/>
  <c r="G78" i="97"/>
  <c r="G77" i="98"/>
  <c r="C1611" i="1"/>
  <c r="D105" i="97"/>
  <c r="D104" i="98"/>
  <c r="B1552" i="1"/>
  <c r="C58" i="97"/>
  <c r="B1553" i="1"/>
  <c r="C59" i="97"/>
  <c r="B1566" i="1"/>
  <c r="C72" i="97"/>
  <c r="B1563" i="1"/>
  <c r="C69" i="97"/>
  <c r="C68" i="98"/>
  <c r="E1555" i="1"/>
  <c r="F61" i="97"/>
  <c r="F60" i="98"/>
  <c r="E1554" i="1"/>
  <c r="F60" i="97"/>
  <c r="F59" i="98"/>
  <c r="F1553" i="1"/>
  <c r="G59" i="97"/>
  <c r="G58" i="98"/>
  <c r="G1566" i="1"/>
  <c r="H72" i="97"/>
  <c r="H71" i="98"/>
  <c r="I1563" i="1"/>
  <c r="I1566" i="1"/>
  <c r="J1535" i="1"/>
  <c r="J1534" i="1"/>
  <c r="J1520" i="1"/>
  <c r="H1597" i="1"/>
  <c r="H1595" i="1"/>
  <c r="H1594" i="1"/>
  <c r="C1627" i="1"/>
  <c r="D121" i="97"/>
  <c r="B1673" i="1"/>
  <c r="C153" i="97"/>
  <c r="C152" i="98"/>
  <c r="B1672" i="1"/>
  <c r="C152" i="97"/>
  <c r="B1675" i="1"/>
  <c r="C155" i="97"/>
  <c r="J1585" i="1"/>
  <c r="F1585" i="1"/>
  <c r="J1583" i="1"/>
  <c r="F1583" i="1"/>
  <c r="H1582" i="1"/>
  <c r="D1582" i="1"/>
  <c r="G80" i="58"/>
  <c r="D308" i="1"/>
  <c r="G73" i="58"/>
  <c r="D301" i="1"/>
  <c r="G71" i="58"/>
  <c r="D299" i="1"/>
  <c r="E157" i="17"/>
  <c r="J1615" i="1"/>
  <c r="F1615" i="1"/>
  <c r="G109" i="97"/>
  <c r="G108" i="98"/>
  <c r="H1613" i="1"/>
  <c r="O107" i="97"/>
  <c r="I106" i="98"/>
  <c r="G1657" i="1"/>
  <c r="H142" i="97"/>
  <c r="H141" i="98"/>
  <c r="D339" i="1"/>
  <c r="E1655" i="1"/>
  <c r="F140" i="97"/>
  <c r="E1654" i="1"/>
  <c r="F139" i="97"/>
  <c r="F138" i="98"/>
  <c r="E1645" i="1"/>
  <c r="F130" i="97"/>
  <c r="F129" i="98"/>
  <c r="D1642" i="1"/>
  <c r="E127" i="97"/>
  <c r="E126" i="98"/>
  <c r="D1645" i="1"/>
  <c r="E130" i="97"/>
  <c r="E129" i="98"/>
  <c r="J1641" i="1"/>
  <c r="G1641" i="1"/>
  <c r="H126" i="97"/>
  <c r="H125" i="98"/>
  <c r="G1644" i="1"/>
  <c r="H129" i="97"/>
  <c r="H128" i="98"/>
  <c r="G1647" i="1"/>
  <c r="H132" i="97"/>
  <c r="H131" i="98"/>
  <c r="G1649" i="1"/>
  <c r="H134" i="97"/>
  <c r="H133" i="98"/>
  <c r="D1685" i="1"/>
  <c r="E165" i="97"/>
  <c r="E164" i="98"/>
  <c r="C1685" i="1"/>
  <c r="D165" i="97"/>
  <c r="D164" i="98"/>
  <c r="D1674" i="1"/>
  <c r="E154" i="97"/>
  <c r="C1714" i="1"/>
  <c r="D185" i="97"/>
  <c r="D184" i="98"/>
  <c r="I1585" i="1"/>
  <c r="E1585" i="1"/>
  <c r="I1583" i="1"/>
  <c r="E1583" i="1"/>
  <c r="I1615" i="1"/>
  <c r="E1615" i="1"/>
  <c r="F109" i="97"/>
  <c r="F108" i="98"/>
  <c r="G1613" i="1"/>
  <c r="H107" i="97"/>
  <c r="H106" i="98"/>
  <c r="D1646" i="1"/>
  <c r="E131" i="97"/>
  <c r="E130" i="98"/>
  <c r="D1640" i="1"/>
  <c r="E125" i="97"/>
  <c r="E124" i="98"/>
  <c r="B1685" i="1"/>
  <c r="C165" i="97"/>
  <c r="C1673" i="1"/>
  <c r="D153" i="97"/>
  <c r="C1675" i="1"/>
  <c r="D155" i="97"/>
  <c r="D154" i="98"/>
  <c r="C1672" i="1"/>
  <c r="D152" i="97"/>
  <c r="C1713" i="1"/>
  <c r="D184" i="97"/>
  <c r="D183" i="98"/>
  <c r="C1716" i="1"/>
  <c r="D187" i="97"/>
  <c r="H1585" i="1"/>
  <c r="D1585" i="1"/>
  <c r="G74" i="58"/>
  <c r="D302" i="1"/>
  <c r="H1615" i="1"/>
  <c r="O109" i="97"/>
  <c r="I108" i="98"/>
  <c r="D1615" i="1"/>
  <c r="E109" i="97"/>
  <c r="E108" i="98"/>
  <c r="J1613" i="1"/>
  <c r="F1613" i="1"/>
  <c r="G107" i="97"/>
  <c r="G106" i="98"/>
  <c r="D1648" i="1"/>
  <c r="E133" i="97"/>
  <c r="E132" i="98"/>
  <c r="I1645" i="1"/>
  <c r="G1643" i="1"/>
  <c r="H128" i="97"/>
  <c r="H127" i="98"/>
  <c r="G1642" i="1"/>
  <c r="H127" i="97"/>
  <c r="H126" i="98"/>
  <c r="E1642" i="1"/>
  <c r="F127" i="97"/>
  <c r="H1642" i="1"/>
  <c r="O127" i="97"/>
  <c r="I126" i="98"/>
  <c r="H1646" i="1"/>
  <c r="O131" i="97"/>
  <c r="I130" i="98"/>
  <c r="H1648" i="1"/>
  <c r="O133" i="97"/>
  <c r="I132" i="98"/>
  <c r="H1650" i="1"/>
  <c r="O135" i="97"/>
  <c r="I134" i="98"/>
  <c r="D1680" i="1"/>
  <c r="E160" i="97"/>
  <c r="D1676" i="1"/>
  <c r="E156" i="97"/>
  <c r="D1673" i="1"/>
  <c r="E153" i="97"/>
  <c r="E152" i="98"/>
  <c r="D1675" i="1"/>
  <c r="E155" i="97"/>
  <c r="D1672" i="1"/>
  <c r="E152" i="97"/>
  <c r="D1670" i="1"/>
  <c r="E150" i="97"/>
  <c r="J1675" i="1"/>
  <c r="F1675" i="1"/>
  <c r="G155" i="97"/>
  <c r="G154" i="98"/>
  <c r="H1674" i="1"/>
  <c r="O154" i="97"/>
  <c r="I153" i="98"/>
  <c r="J1673" i="1"/>
  <c r="F1673" i="1"/>
  <c r="G153" i="97"/>
  <c r="H1672" i="1"/>
  <c r="O152" i="97"/>
  <c r="I151" i="98"/>
  <c r="D1706" i="1"/>
  <c r="E177" i="97"/>
  <c r="E176" i="98"/>
  <c r="I1705" i="1"/>
  <c r="J1704" i="1"/>
  <c r="C1704" i="1"/>
  <c r="D175" i="97"/>
  <c r="E1703" i="1"/>
  <c r="F174" i="97"/>
  <c r="F173" i="98"/>
  <c r="H1703" i="1"/>
  <c r="O174" i="97"/>
  <c r="I173" i="98"/>
  <c r="H1702" i="1"/>
  <c r="O173" i="97"/>
  <c r="I172" i="98"/>
  <c r="H1705" i="1"/>
  <c r="O176" i="97"/>
  <c r="I175" i="98"/>
  <c r="D1703" i="1"/>
  <c r="E174" i="97"/>
  <c r="E173" i="98"/>
  <c r="D1702" i="1"/>
  <c r="E173" i="97"/>
  <c r="D1705" i="1"/>
  <c r="E176" i="97"/>
  <c r="E175" i="98"/>
  <c r="J1701" i="1"/>
  <c r="C1798" i="1"/>
  <c r="D255" i="97"/>
  <c r="D1773" i="1"/>
  <c r="D1776" i="1"/>
  <c r="F1765" i="1"/>
  <c r="G222" i="97"/>
  <c r="G221" i="98"/>
  <c r="F1762" i="1"/>
  <c r="G219" i="97"/>
  <c r="G218" i="98"/>
  <c r="F1763" i="1"/>
  <c r="G220" i="97"/>
  <c r="G219" i="98"/>
  <c r="C1763" i="1"/>
  <c r="D220" i="97"/>
  <c r="C1762" i="1"/>
  <c r="D219" i="97"/>
  <c r="D218" i="98"/>
  <c r="C1765" i="1"/>
  <c r="D222" i="97"/>
  <c r="C1800" i="1"/>
  <c r="D257" i="97"/>
  <c r="C1796" i="1"/>
  <c r="D253" i="97"/>
  <c r="D252" i="98"/>
  <c r="C1801" i="1"/>
  <c r="D258" i="97"/>
  <c r="C1797" i="1"/>
  <c r="D254" i="97"/>
  <c r="D253" i="98"/>
  <c r="C1803" i="1"/>
  <c r="D260" i="97"/>
  <c r="D1795" i="1"/>
  <c r="E252" i="97"/>
  <c r="D1793" i="1"/>
  <c r="E250" i="97"/>
  <c r="E249" i="98"/>
  <c r="D1792" i="1"/>
  <c r="E249" i="97"/>
  <c r="E248" i="98"/>
  <c r="E1705" i="1"/>
  <c r="F176" i="97"/>
  <c r="F175" i="98"/>
  <c r="I1703" i="1"/>
  <c r="J1705" i="1"/>
  <c r="J1702" i="1"/>
  <c r="J1703" i="1"/>
  <c r="F1705" i="1"/>
  <c r="G176" i="97"/>
  <c r="G175" i="98"/>
  <c r="F1702" i="1"/>
  <c r="G173" i="97"/>
  <c r="G172" i="98"/>
  <c r="F1703" i="1"/>
  <c r="G174" i="97"/>
  <c r="G173" i="98"/>
  <c r="D1701" i="1"/>
  <c r="E172" i="97"/>
  <c r="E171" i="98"/>
  <c r="J1777" i="1"/>
  <c r="I1774" i="1"/>
  <c r="D1763" i="1"/>
  <c r="E220" i="97"/>
  <c r="E219" i="98"/>
  <c r="D1761" i="1"/>
  <c r="E218" i="97"/>
  <c r="D1744" i="1"/>
  <c r="D1733" i="1"/>
  <c r="E199" i="97"/>
  <c r="E198" i="98"/>
  <c r="D1732" i="1"/>
  <c r="E198" i="97"/>
  <c r="D1735" i="1"/>
  <c r="E201" i="97"/>
  <c r="C1799" i="1"/>
  <c r="D256" i="97"/>
  <c r="D255" i="98"/>
  <c r="G1703" i="1"/>
  <c r="H174" i="97"/>
  <c r="J1700" i="1"/>
  <c r="D1700" i="1"/>
  <c r="E171" i="97"/>
  <c r="E170" i="98"/>
  <c r="B1777" i="1"/>
  <c r="C234" i="97"/>
  <c r="K234" i="97"/>
  <c r="D1777" i="1"/>
  <c r="F1775" i="1"/>
  <c r="G232" i="97"/>
  <c r="G231" i="98"/>
  <c r="F1760" i="1"/>
  <c r="G217" i="97"/>
  <c r="G216" i="98"/>
  <c r="D1760" i="1"/>
  <c r="E217" i="97"/>
  <c r="C1791" i="1"/>
  <c r="D248" i="97"/>
  <c r="C1795" i="1"/>
  <c r="D252" i="97"/>
  <c r="D251" i="98"/>
  <c r="C1793" i="1"/>
  <c r="D250" i="97"/>
  <c r="C1792" i="1"/>
  <c r="D249" i="97"/>
  <c r="C1802" i="1"/>
  <c r="D259" i="97"/>
  <c r="D258" i="98"/>
  <c r="D1800" i="1"/>
  <c r="E257" i="97"/>
  <c r="E256" i="98"/>
  <c r="D1796" i="1"/>
  <c r="E253" i="97"/>
  <c r="E252" i="98"/>
  <c r="D1801" i="1"/>
  <c r="E258" i="97"/>
  <c r="D1797" i="1"/>
  <c r="E254" i="97"/>
  <c r="E253" i="98"/>
  <c r="D1803" i="1"/>
  <c r="E260" i="97"/>
  <c r="D1807" i="1"/>
  <c r="E264" i="97"/>
  <c r="G1734" i="1"/>
  <c r="H200" i="97"/>
  <c r="E1792" i="1"/>
  <c r="F249" i="97"/>
  <c r="F248" i="98"/>
  <c r="E1795" i="1"/>
  <c r="F252" i="97"/>
  <c r="F251" i="98"/>
  <c r="F1796" i="1"/>
  <c r="G253" i="97"/>
  <c r="G252" i="98"/>
  <c r="F1798" i="1"/>
  <c r="F1800" i="1"/>
  <c r="G1822" i="1"/>
  <c r="H294" i="97"/>
  <c r="H293" i="98"/>
  <c r="G1825" i="1"/>
  <c r="H297" i="97"/>
  <c r="H296" i="98"/>
  <c r="J1765" i="1"/>
  <c r="H1764" i="1"/>
  <c r="O221" i="97"/>
  <c r="I220" i="98"/>
  <c r="E1763" i="1"/>
  <c r="F220" i="97"/>
  <c r="F219" i="98"/>
  <c r="D1762" i="1"/>
  <c r="E219" i="97"/>
  <c r="E218" i="98"/>
  <c r="G1761" i="1"/>
  <c r="H218" i="97"/>
  <c r="H217" i="98"/>
  <c r="C1731" i="1"/>
  <c r="D197" i="97"/>
  <c r="D196" i="98"/>
  <c r="E1803" i="1"/>
  <c r="F260" i="97"/>
  <c r="F259" i="98"/>
  <c r="F1792" i="1"/>
  <c r="G249" i="97"/>
  <c r="G248" i="98"/>
  <c r="H1796" i="1"/>
  <c r="O253" i="97"/>
  <c r="I252" i="98"/>
  <c r="H1804" i="1"/>
  <c r="O261" i="97"/>
  <c r="I260" i="98"/>
  <c r="B1822" i="1"/>
  <c r="C294" i="97"/>
  <c r="B1823" i="1"/>
  <c r="C295" i="97"/>
  <c r="C1852" i="1"/>
  <c r="D317" i="97"/>
  <c r="C1855" i="1"/>
  <c r="D320" i="97"/>
  <c r="C1853" i="1"/>
  <c r="D318" i="97"/>
  <c r="D315" i="98"/>
  <c r="C1822" i="1"/>
  <c r="D294" i="97"/>
  <c r="D293" i="98"/>
  <c r="C1825" i="1"/>
  <c r="D297" i="97"/>
  <c r="D296" i="98"/>
  <c r="E1822" i="1"/>
  <c r="F294" i="97"/>
  <c r="F293" i="98"/>
  <c r="E1825" i="1"/>
  <c r="F297" i="97"/>
  <c r="E1823" i="1"/>
  <c r="F295" i="97"/>
  <c r="F294" i="98"/>
  <c r="C1851" i="1"/>
  <c r="D316" i="97"/>
  <c r="C1850" i="1"/>
  <c r="D315" i="97"/>
  <c r="E1794" i="1"/>
  <c r="F251" i="97"/>
  <c r="E1796" i="1"/>
  <c r="F253" i="97"/>
  <c r="E1798" i="1"/>
  <c r="F255" i="97"/>
  <c r="F254" i="98"/>
  <c r="E1800" i="1"/>
  <c r="F257" i="97"/>
  <c r="F256" i="98"/>
  <c r="I1807" i="1"/>
  <c r="D1835" i="1"/>
  <c r="E307" i="97"/>
  <c r="I1822" i="1"/>
  <c r="I1825" i="1"/>
  <c r="I1823" i="1"/>
  <c r="F1821" i="1"/>
  <c r="G293" i="97"/>
  <c r="J1821" i="1"/>
  <c r="F1822" i="1"/>
  <c r="G294" i="97"/>
  <c r="G293" i="98"/>
  <c r="J1822" i="1"/>
  <c r="F1824" i="1"/>
  <c r="G296" i="97"/>
  <c r="J1824" i="1"/>
  <c r="F1826" i="1"/>
  <c r="G298" i="97"/>
  <c r="J1826" i="1"/>
  <c r="F1827" i="1"/>
  <c r="G299" i="97"/>
  <c r="G298" i="98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/>
  <c r="B1858" i="1"/>
  <c r="C323" i="97"/>
  <c r="G1858" i="1"/>
  <c r="H323" i="97"/>
  <c r="H320" i="98"/>
  <c r="C1859" i="1"/>
  <c r="D324" i="97"/>
  <c r="B1860" i="1"/>
  <c r="C325" i="97"/>
  <c r="G1860" i="1"/>
  <c r="H325" i="97"/>
  <c r="H322" i="98"/>
  <c r="C1861" i="1"/>
  <c r="D326" i="97"/>
  <c r="G1863" i="1"/>
  <c r="H328" i="97"/>
  <c r="C1897" i="1"/>
  <c r="D288" i="97"/>
  <c r="G1897" i="1"/>
  <c r="H288" i="97"/>
  <c r="C1893" i="1"/>
  <c r="D284" i="97"/>
  <c r="D283" i="98"/>
  <c r="D1893" i="1"/>
  <c r="E284" i="97"/>
  <c r="E283" i="98"/>
  <c r="F1892" i="1"/>
  <c r="F1891" i="1"/>
  <c r="F1890" i="1"/>
  <c r="F1889" i="1"/>
  <c r="F1888" i="1"/>
  <c r="F1887" i="1"/>
  <c r="G278" i="97"/>
  <c r="G277" i="98"/>
  <c r="F1886" i="1"/>
  <c r="G277" i="97"/>
  <c r="G276" i="98"/>
  <c r="F1884" i="1"/>
  <c r="G275" i="97"/>
  <c r="G274" i="98"/>
  <c r="F1882" i="1"/>
  <c r="G273" i="97"/>
  <c r="G272" i="98"/>
  <c r="F1881" i="1"/>
  <c r="G272" i="97"/>
  <c r="G271" i="98"/>
  <c r="F1880" i="1"/>
  <c r="G271" i="97"/>
  <c r="C1923" i="1"/>
  <c r="D353" i="97"/>
  <c r="B1853" i="1"/>
  <c r="C318" i="97"/>
  <c r="C315" i="98"/>
  <c r="J1853" i="1"/>
  <c r="E1855" i="1"/>
  <c r="F320" i="97"/>
  <c r="J1854" i="1"/>
  <c r="J1858" i="1"/>
  <c r="J1860" i="1"/>
  <c r="C1883" i="1"/>
  <c r="D274" i="97"/>
  <c r="D273" i="98"/>
  <c r="B1882" i="1"/>
  <c r="C273" i="97"/>
  <c r="C272" i="98"/>
  <c r="B1883" i="1"/>
  <c r="C274" i="97"/>
  <c r="F1893" i="1"/>
  <c r="G284" i="97"/>
  <c r="G283" i="98"/>
  <c r="C1858" i="1"/>
  <c r="D323" i="97"/>
  <c r="D320" i="98"/>
  <c r="C1860" i="1"/>
  <c r="D325" i="97"/>
  <c r="D322" i="98"/>
  <c r="C1862" i="1"/>
  <c r="D327" i="97"/>
  <c r="D324" i="98"/>
  <c r="E1883" i="1"/>
  <c r="F274" i="97"/>
  <c r="F273" i="98"/>
  <c r="E1882" i="1"/>
  <c r="F273" i="97"/>
  <c r="E1885" i="1"/>
  <c r="F276" i="97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/>
  <c r="C1863" i="1"/>
  <c r="D328" i="97"/>
  <c r="I1883" i="1"/>
  <c r="I1882" i="1"/>
  <c r="I1885" i="1"/>
  <c r="J1893" i="1"/>
  <c r="C1927" i="1"/>
  <c r="D357" i="97"/>
  <c r="C1922" i="1"/>
  <c r="D352" i="97"/>
  <c r="C1921" i="1"/>
  <c r="D351" i="97"/>
  <c r="C1920" i="1"/>
  <c r="D350" i="97"/>
  <c r="D355" i="98"/>
  <c r="C1919" i="1"/>
  <c r="D349" i="97"/>
  <c r="D354" i="98"/>
  <c r="C1918" i="1"/>
  <c r="D348" i="97"/>
  <c r="C1917" i="1"/>
  <c r="D347" i="97"/>
  <c r="D352" i="98"/>
  <c r="C1916" i="1"/>
  <c r="D346" i="97"/>
  <c r="D351" i="98"/>
  <c r="C1914" i="1"/>
  <c r="D344" i="97"/>
  <c r="C1912" i="1"/>
  <c r="D342" i="97"/>
  <c r="C1911" i="1"/>
  <c r="D341" i="97"/>
  <c r="C1910" i="1"/>
  <c r="D340" i="97"/>
  <c r="D345" i="98"/>
  <c r="D1912" i="1"/>
  <c r="E342" i="97"/>
  <c r="E347" i="98"/>
  <c r="C1945" i="1"/>
  <c r="D366" i="97"/>
  <c r="G1945" i="1"/>
  <c r="H366" i="97"/>
  <c r="H371" i="98"/>
  <c r="C1942" i="1"/>
  <c r="D363" i="97"/>
  <c r="D368" i="98"/>
  <c r="J1952" i="1"/>
  <c r="J1951" i="1"/>
  <c r="J1950" i="1"/>
  <c r="J1949" i="1"/>
  <c r="J1948" i="1"/>
  <c r="J1947" i="1"/>
  <c r="E1972" i="1"/>
  <c r="F387" i="97"/>
  <c r="E1975" i="1"/>
  <c r="F390" i="97"/>
  <c r="F395" i="98"/>
  <c r="E1973" i="1"/>
  <c r="F388" i="97"/>
  <c r="C2015" i="1"/>
  <c r="D421" i="97"/>
  <c r="D426" i="98"/>
  <c r="I1972" i="1"/>
  <c r="I1975" i="1"/>
  <c r="I1973" i="1"/>
  <c r="C1982" i="1"/>
  <c r="D397" i="97"/>
  <c r="D402" i="98"/>
  <c r="C1981" i="1"/>
  <c r="D396" i="97"/>
  <c r="C1980" i="1"/>
  <c r="D395" i="97"/>
  <c r="C1979" i="1"/>
  <c r="D394" i="97"/>
  <c r="D399" i="98"/>
  <c r="C1978" i="1"/>
  <c r="D393" i="97"/>
  <c r="C1977" i="1"/>
  <c r="D392" i="97"/>
  <c r="C1976" i="1"/>
  <c r="D391" i="97"/>
  <c r="D396" i="98"/>
  <c r="C1974" i="1"/>
  <c r="D389" i="97"/>
  <c r="C1972" i="1"/>
  <c r="D387" i="97"/>
  <c r="C1971" i="1"/>
  <c r="D386" i="97"/>
  <c r="C1970" i="1"/>
  <c r="D385" i="97"/>
  <c r="D390" i="98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/>
  <c r="D2013" i="1"/>
  <c r="E419" i="97"/>
  <c r="E424" i="98"/>
  <c r="D2032" i="1"/>
  <c r="E432" i="97"/>
  <c r="D2033" i="1"/>
  <c r="E433" i="97"/>
  <c r="E438" i="98"/>
  <c r="D2035" i="1"/>
  <c r="E435" i="97"/>
  <c r="F1952" i="1"/>
  <c r="F1951" i="1"/>
  <c r="F1950" i="1"/>
  <c r="F1949" i="1"/>
  <c r="F1948" i="1"/>
  <c r="F1947" i="1"/>
  <c r="G368" i="97"/>
  <c r="G373" i="98"/>
  <c r="C1987" i="1"/>
  <c r="D402" i="97"/>
  <c r="B1972" i="1"/>
  <c r="C387" i="97"/>
  <c r="B1973" i="1"/>
  <c r="C388" i="97"/>
  <c r="C393" i="98"/>
  <c r="G1972" i="1"/>
  <c r="H387" i="97"/>
  <c r="H392" i="98"/>
  <c r="G1975" i="1"/>
  <c r="H390" i="97"/>
  <c r="H395" i="98"/>
  <c r="G1983" i="1"/>
  <c r="H398" i="97"/>
  <c r="H403" i="98"/>
  <c r="G1984" i="1"/>
  <c r="H399" i="97"/>
  <c r="H404" i="98"/>
  <c r="J1983" i="1"/>
  <c r="B1913" i="1"/>
  <c r="C343" i="97"/>
  <c r="C348" i="98"/>
  <c r="E1915" i="1"/>
  <c r="F345" i="97"/>
  <c r="F350" i="98"/>
  <c r="I1915" i="1"/>
  <c r="J1953" i="1"/>
  <c r="G1987" i="1"/>
  <c r="H402" i="97"/>
  <c r="F1982" i="1"/>
  <c r="F1981" i="1"/>
  <c r="F1980" i="1"/>
  <c r="F1979" i="1"/>
  <c r="F1978" i="1"/>
  <c r="F1977" i="1"/>
  <c r="G392" i="97"/>
  <c r="G397" i="98"/>
  <c r="F1976" i="1"/>
  <c r="G391" i="97"/>
  <c r="F1974" i="1"/>
  <c r="G389" i="97"/>
  <c r="G394" i="98"/>
  <c r="F1972" i="1"/>
  <c r="G387" i="97"/>
  <c r="G392" i="98"/>
  <c r="F1971" i="1"/>
  <c r="G386" i="97"/>
  <c r="G391" i="98"/>
  <c r="F1970" i="1"/>
  <c r="G385" i="97"/>
  <c r="C2062" i="1"/>
  <c r="D453" i="97"/>
  <c r="D458" i="98"/>
  <c r="C2065" i="1"/>
  <c r="D456" i="97"/>
  <c r="I2093" i="1"/>
  <c r="I2092" i="1"/>
  <c r="I2095" i="1"/>
  <c r="D2005" i="1"/>
  <c r="E411" i="97"/>
  <c r="C2016" i="1"/>
  <c r="D422" i="97"/>
  <c r="F2016" i="1"/>
  <c r="G422" i="97"/>
  <c r="G427" i="98"/>
  <c r="J2016" i="1"/>
  <c r="F2033" i="1"/>
  <c r="G433" i="97"/>
  <c r="G438" i="98"/>
  <c r="J2033" i="1"/>
  <c r="D2030" i="1"/>
  <c r="E430" i="97"/>
  <c r="C2031" i="1"/>
  <c r="D431" i="97"/>
  <c r="D2036" i="1"/>
  <c r="E436" i="97"/>
  <c r="E441" i="98"/>
  <c r="D2075" i="1"/>
  <c r="D2076" i="1"/>
  <c r="D2063" i="1"/>
  <c r="D2062" i="1"/>
  <c r="E453" i="97"/>
  <c r="D2065" i="1"/>
  <c r="C2093" i="1"/>
  <c r="D478" i="97"/>
  <c r="D2105" i="1"/>
  <c r="B2092" i="1"/>
  <c r="C477" i="97"/>
  <c r="B2093" i="1"/>
  <c r="C478" i="97"/>
  <c r="C483" i="98"/>
  <c r="G2095" i="1"/>
  <c r="H480" i="97"/>
  <c r="H485" i="98"/>
  <c r="G2092" i="1"/>
  <c r="H477" i="97"/>
  <c r="H482" i="98"/>
  <c r="F2003" i="1"/>
  <c r="G409" i="97"/>
  <c r="G414" i="98"/>
  <c r="J2003" i="1"/>
  <c r="F2014" i="1"/>
  <c r="G420" i="97"/>
  <c r="J2014" i="1"/>
  <c r="E2001" i="1"/>
  <c r="F407" i="97"/>
  <c r="I2001" i="1"/>
  <c r="E2002" i="1"/>
  <c r="F408" i="97"/>
  <c r="F413" i="98"/>
  <c r="I2002" i="1"/>
  <c r="E2004" i="1"/>
  <c r="F410" i="97"/>
  <c r="F415" i="98"/>
  <c r="I2004" i="1"/>
  <c r="E2006" i="1"/>
  <c r="F412" i="97"/>
  <c r="I2006" i="1"/>
  <c r="E2007" i="1"/>
  <c r="F413" i="97"/>
  <c r="F418" i="98"/>
  <c r="I2007" i="1"/>
  <c r="E2008" i="1"/>
  <c r="F414" i="97"/>
  <c r="I2008" i="1"/>
  <c r="E2009" i="1"/>
  <c r="I2009" i="1"/>
  <c r="E2010" i="1"/>
  <c r="F416" i="97"/>
  <c r="F421" i="98"/>
  <c r="I2010" i="1"/>
  <c r="E2011" i="1"/>
  <c r="F417" i="97"/>
  <c r="I2011" i="1"/>
  <c r="F2035" i="1"/>
  <c r="G435" i="97"/>
  <c r="J2035" i="1"/>
  <c r="D2047" i="1"/>
  <c r="E447" i="97"/>
  <c r="E452" i="98"/>
  <c r="D2034" i="1"/>
  <c r="E434" i="97"/>
  <c r="E439" i="98"/>
  <c r="C2039" i="1"/>
  <c r="D439" i="97"/>
  <c r="D444" i="98"/>
  <c r="D2040" i="1"/>
  <c r="E440" i="97"/>
  <c r="E445" i="98"/>
  <c r="G2040" i="1"/>
  <c r="H440" i="97"/>
  <c r="H445" i="98"/>
  <c r="C2041" i="1"/>
  <c r="D441" i="97"/>
  <c r="D2042" i="1"/>
  <c r="E442" i="97"/>
  <c r="E447" i="98"/>
  <c r="I2075" i="1"/>
  <c r="H2077" i="1"/>
  <c r="O468" i="97"/>
  <c r="I473" i="98"/>
  <c r="C2092" i="1"/>
  <c r="D477" i="97"/>
  <c r="C2095" i="1"/>
  <c r="D480" i="97"/>
  <c r="D485" i="98"/>
  <c r="E2093" i="1"/>
  <c r="F478" i="97"/>
  <c r="F483" i="98"/>
  <c r="E2092" i="1"/>
  <c r="F477" i="97"/>
  <c r="E2095" i="1"/>
  <c r="F480" i="97"/>
  <c r="H2033" i="1"/>
  <c r="O433" i="97"/>
  <c r="I438" i="98"/>
  <c r="B2047" i="1"/>
  <c r="C447" i="97"/>
  <c r="K447" i="97"/>
  <c r="J447" i="97"/>
  <c r="L447" i="97"/>
  <c r="M447" i="97"/>
  <c r="J2047" i="1"/>
  <c r="C2063" i="1"/>
  <c r="D454" i="97"/>
  <c r="C2076" i="1"/>
  <c r="D2077" i="1"/>
  <c r="B2095" i="1"/>
  <c r="C480" i="97"/>
  <c r="C485" i="98"/>
  <c r="C2121" i="1"/>
  <c r="D497" i="97"/>
  <c r="D2123" i="1"/>
  <c r="E499" i="97"/>
  <c r="E504" i="98"/>
  <c r="D2122" i="1"/>
  <c r="E498" i="97"/>
  <c r="E503" i="98"/>
  <c r="C2124" i="1"/>
  <c r="D500" i="97"/>
  <c r="C2127" i="1"/>
  <c r="D503" i="97"/>
  <c r="D508" i="98"/>
  <c r="C2129" i="1"/>
  <c r="D505" i="97"/>
  <c r="D510" i="98"/>
  <c r="C2131" i="1"/>
  <c r="D507" i="97"/>
  <c r="C2120" i="1"/>
  <c r="D496" i="97"/>
  <c r="C2122" i="1"/>
  <c r="D498" i="97"/>
  <c r="D503" i="98"/>
  <c r="C2126" i="1"/>
  <c r="D502" i="97"/>
  <c r="D507" i="98"/>
  <c r="C2128" i="1"/>
  <c r="D504" i="97"/>
  <c r="C2130" i="1"/>
  <c r="D506" i="97"/>
  <c r="D511" i="98"/>
  <c r="C2132" i="1"/>
  <c r="D508" i="97"/>
  <c r="C2133" i="1"/>
  <c r="H2063" i="1"/>
  <c r="O454" i="97"/>
  <c r="I459" i="98"/>
  <c r="D2137" i="1"/>
  <c r="B2123" i="1"/>
  <c r="C499" i="97"/>
  <c r="F2123" i="1"/>
  <c r="G499" i="97"/>
  <c r="G504" i="98"/>
  <c r="J2123" i="1"/>
  <c r="E2125" i="1"/>
  <c r="F501" i="97"/>
  <c r="F506" i="98"/>
  <c r="I2125" i="1"/>
  <c r="G2122" i="1"/>
  <c r="H498" i="97"/>
  <c r="H503" i="98"/>
  <c r="H2123" i="1"/>
  <c r="O499" i="97"/>
  <c r="I504" i="98"/>
  <c r="C2125" i="1"/>
  <c r="D501" i="97"/>
  <c r="D506" i="98"/>
  <c r="D358" i="98"/>
  <c r="D219" i="98"/>
  <c r="L91" i="97"/>
  <c r="C17" i="98"/>
  <c r="D24" i="98"/>
  <c r="J23" i="97"/>
  <c r="N329" i="36"/>
  <c r="J309" i="17"/>
  <c r="K309" i="17"/>
  <c r="D581" i="1"/>
  <c r="D37" i="90"/>
  <c r="D597" i="1"/>
  <c r="D53" i="90"/>
  <c r="F89" i="123"/>
  <c r="D493" i="1"/>
  <c r="S11" i="90"/>
  <c r="D11" i="90"/>
  <c r="C75" i="123"/>
  <c r="E437" i="98"/>
  <c r="D407" i="98"/>
  <c r="D325" i="98"/>
  <c r="C294" i="98"/>
  <c r="E200" i="98"/>
  <c r="E149" i="98"/>
  <c r="D1620" i="1"/>
  <c r="E114" i="97"/>
  <c r="E113" i="98"/>
  <c r="D120" i="98"/>
  <c r="G91" i="98"/>
  <c r="C12" i="98"/>
  <c r="E325" i="36"/>
  <c r="D601" i="1"/>
  <c r="D57" i="90"/>
  <c r="F93" i="123"/>
  <c r="C495" i="1"/>
  <c r="R13" i="90"/>
  <c r="C13" i="90"/>
  <c r="C47" i="123"/>
  <c r="D345" i="36"/>
  <c r="D348" i="36"/>
  <c r="D342" i="36"/>
  <c r="D384" i="36"/>
  <c r="E391" i="36"/>
  <c r="L232" i="97"/>
  <c r="E197" i="98"/>
  <c r="D221" i="98"/>
  <c r="F139" i="98"/>
  <c r="D1622" i="1"/>
  <c r="E116" i="97"/>
  <c r="E159" i="17"/>
  <c r="E164" i="36"/>
  <c r="C154" i="98"/>
  <c r="C79" i="98"/>
  <c r="L19" i="97"/>
  <c r="C18" i="98"/>
  <c r="C11" i="98"/>
  <c r="L15" i="97"/>
  <c r="C16" i="98"/>
  <c r="D589" i="1"/>
  <c r="D45" i="90"/>
  <c r="D497" i="1"/>
  <c r="S15" i="90"/>
  <c r="D15" i="90"/>
  <c r="C79" i="123"/>
  <c r="K250" i="97"/>
  <c r="K439" i="97"/>
  <c r="F417" i="98"/>
  <c r="D398" i="98"/>
  <c r="D513" i="98"/>
  <c r="D427" i="98"/>
  <c r="L349" i="97"/>
  <c r="K349" i="97"/>
  <c r="D257" i="98"/>
  <c r="D174" i="98"/>
  <c r="D1657" i="1"/>
  <c r="E142" i="97"/>
  <c r="E193" i="17"/>
  <c r="J193" i="17"/>
  <c r="K193" i="17"/>
  <c r="M193" i="17"/>
  <c r="E166" i="17"/>
  <c r="J166" i="17"/>
  <c r="K166" i="17"/>
  <c r="C151" i="98"/>
  <c r="D60" i="98"/>
  <c r="D26" i="98"/>
  <c r="C23" i="98"/>
  <c r="E327" i="17"/>
  <c r="L325" i="17"/>
  <c r="E341" i="36"/>
  <c r="K330" i="17"/>
  <c r="D593" i="1"/>
  <c r="D49" i="90"/>
  <c r="F85" i="123"/>
  <c r="D585" i="1"/>
  <c r="D41" i="90"/>
  <c r="F77" i="123"/>
  <c r="C491" i="1"/>
  <c r="R9" i="90"/>
  <c r="C9" i="90"/>
  <c r="C43" i="123"/>
  <c r="C499" i="1"/>
  <c r="R17" i="90"/>
  <c r="C17" i="90"/>
  <c r="C51" i="123"/>
  <c r="E380" i="36"/>
  <c r="F394" i="36"/>
  <c r="D329" i="36"/>
  <c r="D354" i="36"/>
  <c r="E398" i="36"/>
  <c r="J349" i="97"/>
  <c r="E171" i="36"/>
  <c r="E196" i="36"/>
  <c r="L159" i="17"/>
  <c r="J159" i="17"/>
  <c r="E338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J286" i="97"/>
  <c r="L355" i="97"/>
  <c r="L376" i="97"/>
  <c r="L468" i="97"/>
  <c r="L509" i="97"/>
  <c r="I286" i="82"/>
  <c r="I287" i="82"/>
  <c r="F378" i="17"/>
  <c r="G393" i="36"/>
  <c r="D374" i="17"/>
  <c r="H392" i="36"/>
  <c r="I390" i="36"/>
  <c r="D386" i="36"/>
  <c r="D379" i="36"/>
  <c r="H379" i="36"/>
  <c r="I376" i="36"/>
  <c r="E356" i="36"/>
  <c r="F345" i="17"/>
  <c r="F354" i="36"/>
  <c r="G350" i="36"/>
  <c r="C347" i="36"/>
  <c r="F331" i="17"/>
  <c r="G331" i="36"/>
  <c r="I328" i="36"/>
  <c r="H328" i="36"/>
  <c r="Q332" i="36"/>
  <c r="R329" i="36"/>
  <c r="I322" i="36"/>
  <c r="C327" i="17"/>
  <c r="C338" i="36"/>
  <c r="C390" i="36"/>
  <c r="C376" i="36"/>
  <c r="E350" i="36"/>
  <c r="I347" i="36"/>
  <c r="H344" i="36"/>
  <c r="B30" i="189"/>
  <c r="B1" i="17"/>
  <c r="B1" i="36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E217" i="98"/>
  <c r="E141" i="98"/>
  <c r="H199" i="98"/>
  <c r="E216" i="98"/>
  <c r="E172" i="98"/>
  <c r="G152" i="98"/>
  <c r="H173" i="98"/>
  <c r="D151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F342" i="36"/>
  <c r="F398" i="36"/>
  <c r="N11" i="66"/>
  <c r="H246" i="98"/>
  <c r="V11" i="66"/>
  <c r="W11" i="66"/>
  <c r="F250" i="98"/>
  <c r="M40" i="17"/>
  <c r="M42" i="17"/>
  <c r="M46" i="17"/>
  <c r="M54" i="17"/>
  <c r="M89" i="17"/>
  <c r="M93" i="17"/>
  <c r="M99" i="17"/>
  <c r="M101" i="17"/>
  <c r="M103" i="17"/>
  <c r="M126" i="17"/>
  <c r="M128" i="17"/>
  <c r="M148" i="17"/>
  <c r="M154" i="17"/>
  <c r="M168" i="17"/>
  <c r="M175" i="17"/>
  <c r="M192" i="17"/>
  <c r="M200" i="17"/>
  <c r="M202" i="17"/>
  <c r="M208" i="17"/>
  <c r="M224" i="17"/>
  <c r="M226" i="17"/>
  <c r="M243" i="17"/>
  <c r="M250" i="17"/>
  <c r="M252" i="17"/>
  <c r="M254" i="17"/>
  <c r="M260" i="17"/>
  <c r="M276" i="17"/>
  <c r="M278" i="17"/>
  <c r="M280" i="17"/>
  <c r="M282" i="17"/>
  <c r="M343" i="17"/>
  <c r="M355" i="17"/>
  <c r="M362" i="17"/>
  <c r="M365" i="17"/>
  <c r="M369" i="17"/>
  <c r="M372" i="17"/>
  <c r="C400" i="36"/>
  <c r="E386" i="36"/>
  <c r="E321" i="36"/>
  <c r="H348" i="17"/>
  <c r="H357" i="36"/>
  <c r="G345" i="17"/>
  <c r="G354" i="36"/>
  <c r="C338" i="17"/>
  <c r="C348" i="36"/>
  <c r="O310" i="17"/>
  <c r="R330" i="36"/>
  <c r="M20" i="17"/>
  <c r="M22" i="17"/>
  <c r="M37" i="17"/>
  <c r="M39" i="17"/>
  <c r="M66" i="17"/>
  <c r="M79" i="17"/>
  <c r="M86" i="17"/>
  <c r="M88" i="17"/>
  <c r="M129" i="17"/>
  <c r="M131" i="17"/>
  <c r="M135" i="17"/>
  <c r="M142" i="17"/>
  <c r="M144" i="17"/>
  <c r="M176" i="17"/>
  <c r="M182" i="17"/>
  <c r="M189" i="17"/>
  <c r="M191" i="17"/>
  <c r="M227" i="17"/>
  <c r="M229" i="17"/>
  <c r="M233" i="17"/>
  <c r="M240" i="17"/>
  <c r="M242" i="17"/>
  <c r="M283" i="17"/>
  <c r="M285" i="17"/>
  <c r="M287" i="17"/>
  <c r="M291" i="17"/>
  <c r="M312" i="17"/>
  <c r="M316" i="17"/>
  <c r="M323" i="17"/>
  <c r="O327" i="17"/>
  <c r="I338" i="36"/>
  <c r="C334" i="36"/>
  <c r="H331" i="36"/>
  <c r="M332" i="36"/>
  <c r="G306" i="17"/>
  <c r="G326" i="36"/>
  <c r="I175" i="36"/>
  <c r="H386" i="36"/>
  <c r="H360" i="17"/>
  <c r="H380" i="36"/>
  <c r="F376" i="36"/>
  <c r="D357" i="17"/>
  <c r="D377" i="36"/>
  <c r="G344" i="36"/>
  <c r="G327" i="17"/>
  <c r="G338" i="36"/>
  <c r="O324" i="17"/>
  <c r="I335" i="36"/>
  <c r="H317" i="17"/>
  <c r="H329" i="36"/>
  <c r="E317" i="17"/>
  <c r="E329" i="36"/>
  <c r="C313" i="17"/>
  <c r="D381" i="17"/>
  <c r="D401" i="36"/>
  <c r="I353" i="36"/>
  <c r="G337" i="36"/>
  <c r="I334" i="36"/>
  <c r="P332" i="36"/>
  <c r="C310" i="17"/>
  <c r="M21" i="17"/>
  <c r="M30" i="17"/>
  <c r="M41" i="17"/>
  <c r="M49" i="17"/>
  <c r="M65" i="17"/>
  <c r="M73" i="17"/>
  <c r="M90" i="17"/>
  <c r="M92" i="17"/>
  <c r="M114" i="17"/>
  <c r="M117" i="17"/>
  <c r="M130" i="17"/>
  <c r="M138" i="17"/>
  <c r="M149" i="17"/>
  <c r="M162" i="17"/>
  <c r="M177" i="17"/>
  <c r="M185" i="17"/>
  <c r="M194" i="17"/>
  <c r="M206" i="17"/>
  <c r="M213" i="17"/>
  <c r="M215" i="17"/>
  <c r="M228" i="17"/>
  <c r="M236" i="17"/>
  <c r="M244" i="17"/>
  <c r="M251" i="17"/>
  <c r="M258" i="17"/>
  <c r="M265" i="17"/>
  <c r="M267" i="17"/>
  <c r="M277" i="17"/>
  <c r="M284" i="17"/>
  <c r="M286" i="17"/>
  <c r="M294" i="17"/>
  <c r="C383" i="36"/>
  <c r="M15" i="17"/>
  <c r="M35" i="17"/>
  <c r="M43" i="17"/>
  <c r="M52" i="17"/>
  <c r="M75" i="17"/>
  <c r="M77" i="17"/>
  <c r="M91" i="17"/>
  <c r="M94" i="17"/>
  <c r="M96" i="17"/>
  <c r="M115" i="17"/>
  <c r="M124" i="17"/>
  <c r="M132" i="17"/>
  <c r="M140" i="17"/>
  <c r="M151" i="17"/>
  <c r="M165" i="17"/>
  <c r="M179" i="17"/>
  <c r="M187" i="17"/>
  <c r="M201" i="17"/>
  <c r="M203" i="17"/>
  <c r="M210" i="17"/>
  <c r="M217" i="17"/>
  <c r="M219" i="17"/>
  <c r="M230" i="17"/>
  <c r="M238" i="17"/>
  <c r="M253" i="17"/>
  <c r="M255" i="17"/>
  <c r="M262" i="17"/>
  <c r="M269" i="17"/>
  <c r="M274" i="17"/>
  <c r="M281" i="17"/>
  <c r="M288" i="17"/>
  <c r="M302" i="17"/>
  <c r="M336" i="17"/>
  <c r="E400" i="36"/>
  <c r="H381" i="17"/>
  <c r="H401" i="36"/>
  <c r="D378" i="17"/>
  <c r="D398" i="36"/>
  <c r="N332" i="36"/>
  <c r="H310" i="17"/>
  <c r="Q330" i="36"/>
  <c r="M76" i="17"/>
  <c r="M95" i="17"/>
  <c r="C348" i="17"/>
  <c r="D348" i="17"/>
  <c r="E348" i="17"/>
  <c r="G348" i="17"/>
  <c r="J348" i="17"/>
  <c r="C357" i="36"/>
  <c r="O348" i="17"/>
  <c r="I357" i="36"/>
  <c r="G357" i="36"/>
  <c r="E345" i="17"/>
  <c r="E354" i="36"/>
  <c r="I341" i="36"/>
  <c r="C401" i="36"/>
  <c r="E394" i="36"/>
  <c r="G342" i="36"/>
  <c r="C398" i="36"/>
  <c r="L378" i="17"/>
  <c r="G335" i="36"/>
  <c r="L330" i="36"/>
  <c r="C380" i="36"/>
  <c r="O381" i="17"/>
  <c r="I401" i="36"/>
  <c r="H393" i="36"/>
  <c r="C386" i="36"/>
  <c r="G367" i="17"/>
  <c r="G387" i="36"/>
  <c r="E383" i="36"/>
  <c r="F379" i="36"/>
  <c r="C379" i="36"/>
  <c r="H356" i="36"/>
  <c r="D357" i="36"/>
  <c r="G355" i="36"/>
  <c r="H341" i="17"/>
  <c r="H351" i="36"/>
  <c r="D327" i="17"/>
  <c r="D338" i="36"/>
  <c r="C320" i="17"/>
  <c r="C332" i="36"/>
  <c r="G328" i="36"/>
  <c r="C328" i="36"/>
  <c r="M329" i="36"/>
  <c r="L328" i="36"/>
  <c r="Q328" i="36"/>
  <c r="G381" i="17"/>
  <c r="G401" i="36"/>
  <c r="I33" i="36"/>
  <c r="I128" i="36"/>
  <c r="E416" i="98"/>
  <c r="D501" i="98"/>
  <c r="J87" i="97"/>
  <c r="M87" i="97"/>
  <c r="B1" i="97"/>
  <c r="B1" i="98"/>
  <c r="A1" i="123"/>
  <c r="B1" i="66"/>
  <c r="B1" i="82"/>
  <c r="F275" i="98"/>
  <c r="F68" i="98"/>
  <c r="F317" i="98"/>
  <c r="F126" i="98"/>
  <c r="F56" i="98"/>
  <c r="F383" i="36"/>
  <c r="K509" i="97"/>
  <c r="M509" i="97"/>
  <c r="J511" i="97"/>
  <c r="M511" i="97"/>
  <c r="K513" i="97"/>
  <c r="X274" i="66"/>
  <c r="X278" i="66"/>
  <c r="X286" i="66"/>
  <c r="F390" i="36"/>
  <c r="X13" i="66"/>
  <c r="X17" i="66"/>
  <c r="X21" i="66"/>
  <c r="X25" i="66"/>
  <c r="X29" i="66"/>
  <c r="X36" i="66"/>
  <c r="X40" i="66"/>
  <c r="X44" i="66"/>
  <c r="X48" i="66"/>
  <c r="X52" i="66"/>
  <c r="X61" i="66"/>
  <c r="X65" i="66"/>
  <c r="X69" i="66"/>
  <c r="X73" i="66"/>
  <c r="X77" i="66"/>
  <c r="X84" i="66"/>
  <c r="X88" i="66"/>
  <c r="X92" i="66"/>
  <c r="X96" i="66"/>
  <c r="X100" i="66"/>
  <c r="X109" i="66"/>
  <c r="X113" i="66"/>
  <c r="X117" i="66"/>
  <c r="X121" i="66"/>
  <c r="E1462" i="1"/>
  <c r="F13" i="97"/>
  <c r="E1525" i="1"/>
  <c r="E1622" i="1"/>
  <c r="F116" i="97"/>
  <c r="E1619" i="1"/>
  <c r="E1463" i="1"/>
  <c r="F14" i="97"/>
  <c r="E1523" i="1"/>
  <c r="E1765" i="1"/>
  <c r="F222" i="97"/>
  <c r="F221" i="98"/>
  <c r="D314" i="98"/>
  <c r="X125" i="66"/>
  <c r="X132" i="66"/>
  <c r="X136" i="66"/>
  <c r="X140" i="66"/>
  <c r="X144" i="66"/>
  <c r="X148" i="66"/>
  <c r="X157" i="66"/>
  <c r="X161" i="66"/>
  <c r="X165" i="66"/>
  <c r="X169" i="66"/>
  <c r="X173" i="66"/>
  <c r="X180" i="66"/>
  <c r="X184" i="66"/>
  <c r="X188" i="66"/>
  <c r="X192" i="66"/>
  <c r="X196" i="66"/>
  <c r="E458" i="98"/>
  <c r="J357" i="97"/>
  <c r="K357" i="97"/>
  <c r="L357" i="97"/>
  <c r="M357" i="97"/>
  <c r="D362" i="98"/>
  <c r="D312" i="98"/>
  <c r="D287" i="98"/>
  <c r="D313" i="98"/>
  <c r="H325" i="98"/>
  <c r="D371" i="98"/>
  <c r="D323" i="98"/>
  <c r="F296" i="98"/>
  <c r="X205" i="66"/>
  <c r="X209" i="66"/>
  <c r="X213" i="66"/>
  <c r="K468" i="97"/>
  <c r="M468" i="97"/>
  <c r="K490" i="97"/>
  <c r="F485" i="98"/>
  <c r="L419" i="97"/>
  <c r="K419" i="97"/>
  <c r="J419" i="97"/>
  <c r="M419" i="97"/>
  <c r="D392" i="98"/>
  <c r="D319" i="98"/>
  <c r="D318" i="98"/>
  <c r="G292" i="98"/>
  <c r="E306" i="98"/>
  <c r="E440" i="98"/>
  <c r="E422" i="98"/>
  <c r="J417" i="97"/>
  <c r="K417" i="97"/>
  <c r="C293" i="98"/>
  <c r="K498" i="97"/>
  <c r="L498" i="97"/>
  <c r="C452" i="98"/>
  <c r="D446" i="98"/>
  <c r="F412" i="98"/>
  <c r="G390" i="98"/>
  <c r="J390" i="97"/>
  <c r="K390" i="97"/>
  <c r="L390" i="97"/>
  <c r="M390" i="97"/>
  <c r="F272" i="98"/>
  <c r="C273" i="98"/>
  <c r="G270" i="98"/>
  <c r="G297" i="98"/>
  <c r="C504" i="98"/>
  <c r="C482" i="98"/>
  <c r="G396" i="98"/>
  <c r="J323" i="97"/>
  <c r="C320" i="98"/>
  <c r="K323" i="97"/>
  <c r="F482" i="98"/>
  <c r="K286" i="97"/>
  <c r="M286" i="97"/>
  <c r="L378" i="97"/>
  <c r="M378" i="97"/>
  <c r="J492" i="97"/>
  <c r="X189" i="66"/>
  <c r="X193" i="66"/>
  <c r="X277" i="66"/>
  <c r="X281" i="66"/>
  <c r="X285" i="66"/>
  <c r="X289" i="66"/>
  <c r="X293" i="66"/>
  <c r="M492" i="97"/>
  <c r="J376" i="97"/>
  <c r="X217" i="66"/>
  <c r="X221" i="66"/>
  <c r="X228" i="66"/>
  <c r="X232" i="66"/>
  <c r="X236" i="66"/>
  <c r="X240" i="66"/>
  <c r="X244" i="66"/>
  <c r="X253" i="66"/>
  <c r="X257" i="66"/>
  <c r="X261" i="66"/>
  <c r="X265" i="66"/>
  <c r="X269" i="66"/>
  <c r="X276" i="66"/>
  <c r="X280" i="66"/>
  <c r="X284" i="66"/>
  <c r="X288" i="66"/>
  <c r="X292" i="66"/>
  <c r="J466" i="97"/>
  <c r="M466" i="97"/>
  <c r="L513" i="97"/>
  <c r="M513" i="97"/>
  <c r="X187" i="66"/>
  <c r="X191" i="66"/>
  <c r="X275" i="66"/>
  <c r="X279" i="66"/>
  <c r="X283" i="66"/>
  <c r="X287" i="66"/>
  <c r="X291" i="66"/>
  <c r="J355" i="97"/>
  <c r="M355" i="97"/>
  <c r="X190" i="66"/>
  <c r="X290" i="66"/>
  <c r="L257" i="97"/>
  <c r="D256" i="98"/>
  <c r="K257" i="97"/>
  <c r="J257" i="97"/>
  <c r="L253" i="97"/>
  <c r="F252" i="98"/>
  <c r="K253" i="97"/>
  <c r="D248" i="98"/>
  <c r="J249" i="97"/>
  <c r="L249" i="97"/>
  <c r="D247" i="98"/>
  <c r="D259" i="98"/>
  <c r="D254" i="98"/>
  <c r="X11" i="66"/>
  <c r="D505" i="98"/>
  <c r="G440" i="98"/>
  <c r="G425" i="98"/>
  <c r="D461" i="98"/>
  <c r="C392" i="98"/>
  <c r="D353" i="98"/>
  <c r="K480" i="97"/>
  <c r="L417" i="97"/>
  <c r="F422" i="98"/>
  <c r="D397" i="98"/>
  <c r="E251" i="98"/>
  <c r="K252" i="97"/>
  <c r="L252" i="97"/>
  <c r="F419" i="98"/>
  <c r="X16" i="66"/>
  <c r="X20" i="66"/>
  <c r="X24" i="66"/>
  <c r="X28" i="66"/>
  <c r="X35" i="66"/>
  <c r="X39" i="66"/>
  <c r="X43" i="66"/>
  <c r="X47" i="66"/>
  <c r="X51" i="66"/>
  <c r="X60" i="66"/>
  <c r="X64" i="66"/>
  <c r="X68" i="66"/>
  <c r="X72" i="66"/>
  <c r="X76" i="66"/>
  <c r="X83" i="66"/>
  <c r="X87" i="66"/>
  <c r="X91" i="66"/>
  <c r="X95" i="66"/>
  <c r="X99" i="66"/>
  <c r="X108" i="66"/>
  <c r="X112" i="66"/>
  <c r="X116" i="66"/>
  <c r="X120" i="66"/>
  <c r="X124" i="66"/>
  <c r="X131" i="66"/>
  <c r="X135" i="66"/>
  <c r="X139" i="66"/>
  <c r="X143" i="66"/>
  <c r="X147" i="66"/>
  <c r="X156" i="66"/>
  <c r="X160" i="66"/>
  <c r="X164" i="66"/>
  <c r="X168" i="66"/>
  <c r="X172" i="66"/>
  <c r="X179" i="66"/>
  <c r="X183" i="66"/>
  <c r="L490" i="97"/>
  <c r="M490" i="97"/>
  <c r="X15" i="66"/>
  <c r="X19" i="66"/>
  <c r="X23" i="66"/>
  <c r="X27" i="66"/>
  <c r="X34" i="66"/>
  <c r="X38" i="66"/>
  <c r="X42" i="66"/>
  <c r="X46" i="66"/>
  <c r="X50" i="66"/>
  <c r="X59" i="66"/>
  <c r="X63" i="66"/>
  <c r="X67" i="66"/>
  <c r="X71" i="66"/>
  <c r="X75" i="66"/>
  <c r="X82" i="66"/>
  <c r="X86" i="66"/>
  <c r="X90" i="66"/>
  <c r="X94" i="66"/>
  <c r="X98" i="66"/>
  <c r="X107" i="66"/>
  <c r="X111" i="66"/>
  <c r="X115" i="66"/>
  <c r="X119" i="66"/>
  <c r="X123" i="66"/>
  <c r="X130" i="66"/>
  <c r="X134" i="66"/>
  <c r="X138" i="66"/>
  <c r="X142" i="66"/>
  <c r="X146" i="66"/>
  <c r="X155" i="66"/>
  <c r="X159" i="66"/>
  <c r="X163" i="66"/>
  <c r="X167" i="66"/>
  <c r="X171" i="66"/>
  <c r="X178" i="66"/>
  <c r="X182" i="66"/>
  <c r="X186" i="66"/>
  <c r="X14" i="66"/>
  <c r="X18" i="66"/>
  <c r="X22" i="66"/>
  <c r="X26" i="66"/>
  <c r="X30" i="66"/>
  <c r="X37" i="66"/>
  <c r="X41" i="66"/>
  <c r="X45" i="66"/>
  <c r="X49" i="66"/>
  <c r="X53" i="66"/>
  <c r="X62" i="66"/>
  <c r="X66" i="66"/>
  <c r="X70" i="66"/>
  <c r="X74" i="66"/>
  <c r="X78" i="66"/>
  <c r="X85" i="66"/>
  <c r="X89" i="66"/>
  <c r="X93" i="66"/>
  <c r="X97" i="66"/>
  <c r="X101" i="66"/>
  <c r="X110" i="66"/>
  <c r="X114" i="66"/>
  <c r="X118" i="66"/>
  <c r="X122" i="66"/>
  <c r="X126" i="66"/>
  <c r="X133" i="66"/>
  <c r="X137" i="66"/>
  <c r="X141" i="66"/>
  <c r="X145" i="66"/>
  <c r="X149" i="66"/>
  <c r="X158" i="66"/>
  <c r="X162" i="66"/>
  <c r="X166" i="66"/>
  <c r="X170" i="66"/>
  <c r="X174" i="66"/>
  <c r="X181" i="66"/>
  <c r="X185" i="66"/>
  <c r="X195" i="66"/>
  <c r="X204" i="66"/>
  <c r="X208" i="66"/>
  <c r="X212" i="66"/>
  <c r="X216" i="66"/>
  <c r="X220" i="66"/>
  <c r="X227" i="66"/>
  <c r="X231" i="66"/>
  <c r="X235" i="66"/>
  <c r="X239" i="66"/>
  <c r="X243" i="66"/>
  <c r="X252" i="66"/>
  <c r="X256" i="66"/>
  <c r="X260" i="66"/>
  <c r="X264" i="66"/>
  <c r="X268" i="66"/>
  <c r="X194" i="66"/>
  <c r="X203" i="66"/>
  <c r="X207" i="66"/>
  <c r="X211" i="66"/>
  <c r="X215" i="66"/>
  <c r="X219" i="66"/>
  <c r="X226" i="66"/>
  <c r="X230" i="66"/>
  <c r="X234" i="66"/>
  <c r="X238" i="66"/>
  <c r="X242" i="66"/>
  <c r="X251" i="66"/>
  <c r="X255" i="66"/>
  <c r="X259" i="66"/>
  <c r="X263" i="66"/>
  <c r="X267" i="66"/>
  <c r="X197" i="66"/>
  <c r="X206" i="66"/>
  <c r="X210" i="66"/>
  <c r="X214" i="66"/>
  <c r="X218" i="66"/>
  <c r="X222" i="66"/>
  <c r="X229" i="66"/>
  <c r="X233" i="66"/>
  <c r="X237" i="66"/>
  <c r="X241" i="66"/>
  <c r="X245" i="66"/>
  <c r="X254" i="66"/>
  <c r="X258" i="66"/>
  <c r="X262" i="66"/>
  <c r="X266" i="66"/>
  <c r="X270" i="66"/>
  <c r="F115" i="98"/>
  <c r="I1589" i="1"/>
  <c r="J1617" i="1"/>
  <c r="B1687" i="1"/>
  <c r="C167" i="97"/>
  <c r="C220" i="17"/>
  <c r="K220" i="17"/>
  <c r="C140" i="98"/>
  <c r="C218" i="17"/>
  <c r="C227" i="36"/>
  <c r="B1686" i="1"/>
  <c r="C166" i="97"/>
  <c r="C165" i="98"/>
  <c r="X282" i="66"/>
  <c r="I241" i="82"/>
  <c r="I217" i="82"/>
  <c r="L193" i="17"/>
  <c r="L166" i="17"/>
  <c r="D400" i="98"/>
  <c r="I32" i="82"/>
  <c r="C364" i="17"/>
  <c r="C384" i="36"/>
  <c r="C382" i="36"/>
  <c r="C345" i="17"/>
  <c r="C354" i="36"/>
  <c r="C353" i="36"/>
  <c r="K344" i="17"/>
  <c r="M344" i="17"/>
  <c r="D330" i="36"/>
  <c r="K318" i="17"/>
  <c r="M318" i="17"/>
  <c r="M87" i="17"/>
  <c r="M125" i="17"/>
  <c r="M127" i="17"/>
  <c r="M181" i="17"/>
  <c r="M266" i="17"/>
  <c r="M332" i="17"/>
  <c r="C399" i="36"/>
  <c r="J379" i="17"/>
  <c r="M379" i="17"/>
  <c r="J373" i="17"/>
  <c r="M373" i="17"/>
  <c r="C371" i="17"/>
  <c r="C391" i="36"/>
  <c r="J370" i="17"/>
  <c r="M370" i="17"/>
  <c r="D367" i="17"/>
  <c r="J366" i="17"/>
  <c r="M366" i="17"/>
  <c r="D360" i="17"/>
  <c r="D380" i="36"/>
  <c r="C334" i="17"/>
  <c r="K333" i="17"/>
  <c r="M333" i="17"/>
  <c r="C337" i="36"/>
  <c r="J326" i="17"/>
  <c r="M326" i="17"/>
  <c r="J322" i="17"/>
  <c r="M322" i="17"/>
  <c r="C327" i="36"/>
  <c r="K315" i="17"/>
  <c r="M315" i="17"/>
  <c r="E313" i="17"/>
  <c r="O345" i="17"/>
  <c r="I354" i="36"/>
  <c r="K337" i="17"/>
  <c r="M337" i="17"/>
  <c r="L331" i="36"/>
  <c r="K311" i="17"/>
  <c r="M311" i="17"/>
  <c r="M104" i="17"/>
  <c r="M153" i="17"/>
  <c r="M204" i="17"/>
  <c r="M293" i="17"/>
  <c r="I114" i="82"/>
  <c r="C118" i="36"/>
  <c r="K118" i="17"/>
  <c r="M118" i="17"/>
  <c r="K376" i="17"/>
  <c r="M376" i="17"/>
  <c r="I379" i="36"/>
  <c r="O360" i="17"/>
  <c r="I380" i="36"/>
  <c r="G357" i="17"/>
  <c r="C357" i="17"/>
  <c r="L357" i="17"/>
  <c r="K356" i="17"/>
  <c r="M356" i="17"/>
  <c r="O357" i="17"/>
  <c r="I377" i="36"/>
  <c r="I375" i="36"/>
  <c r="C341" i="17"/>
  <c r="K340" i="17"/>
  <c r="M340" i="17"/>
  <c r="C303" i="17"/>
  <c r="C323" i="36"/>
  <c r="E303" i="17"/>
  <c r="E323" i="36"/>
  <c r="F322" i="36"/>
  <c r="F303" i="17"/>
  <c r="F323" i="36"/>
  <c r="I258" i="36"/>
  <c r="L220" i="17"/>
  <c r="N333" i="36"/>
  <c r="J313" i="17"/>
  <c r="K313" i="17"/>
  <c r="L345" i="17"/>
  <c r="D387" i="36"/>
  <c r="C377" i="36"/>
  <c r="E357" i="36"/>
  <c r="K348" i="17"/>
  <c r="C345" i="36"/>
  <c r="M313" i="17"/>
  <c r="H1473" i="1"/>
  <c r="O24" i="97"/>
  <c r="I23" i="98"/>
  <c r="H1503" i="1"/>
  <c r="O45" i="97"/>
  <c r="I44" i="98"/>
  <c r="H1500" i="1"/>
  <c r="O42" i="97"/>
  <c r="I41" i="98"/>
  <c r="H1531" i="1"/>
  <c r="O88" i="97"/>
  <c r="I87" i="98"/>
  <c r="H1521" i="1"/>
  <c r="O78" i="97"/>
  <c r="I77" i="98"/>
  <c r="H1657" i="1"/>
  <c r="O142" i="97"/>
  <c r="I141" i="98"/>
  <c r="H1714" i="1"/>
  <c r="O185" i="97"/>
  <c r="I184" i="98"/>
  <c r="H1465" i="1"/>
  <c r="O16" i="97"/>
  <c r="I15" i="98"/>
  <c r="H1501" i="1"/>
  <c r="O43" i="97"/>
  <c r="I42" i="98"/>
  <c r="H1498" i="1"/>
  <c r="O40" i="97"/>
  <c r="I39" i="98"/>
  <c r="H1496" i="1"/>
  <c r="O38" i="97"/>
  <c r="I37" i="98"/>
  <c r="H1494" i="1"/>
  <c r="O36" i="97"/>
  <c r="I35" i="98"/>
  <c r="H1529" i="1"/>
  <c r="O86" i="97"/>
  <c r="I85" i="98"/>
  <c r="H1527" i="1"/>
  <c r="O84" i="97"/>
  <c r="I83" i="98"/>
  <c r="H1761" i="1"/>
  <c r="O218" i="97"/>
  <c r="I217" i="98"/>
  <c r="H1625" i="1"/>
  <c r="O119" i="97"/>
  <c r="I118" i="98"/>
  <c r="H1656" i="1"/>
  <c r="O141" i="97"/>
  <c r="I140" i="98"/>
  <c r="H1476" i="1"/>
  <c r="O27" i="97"/>
  <c r="I26" i="98"/>
  <c r="H1502" i="1"/>
  <c r="O44" i="97"/>
  <c r="I43" i="98"/>
  <c r="H1497" i="1"/>
  <c r="O39" i="97"/>
  <c r="I38" i="98"/>
  <c r="H1491" i="1"/>
  <c r="O33" i="97"/>
  <c r="I32" i="98"/>
  <c r="H1490" i="1"/>
  <c r="O32" i="97"/>
  <c r="I31" i="98"/>
  <c r="H1536" i="1"/>
  <c r="O93" i="97"/>
  <c r="I92" i="98"/>
  <c r="H1528" i="1"/>
  <c r="O85" i="97"/>
  <c r="I84" i="98"/>
  <c r="H1526" i="1"/>
  <c r="O83" i="97"/>
  <c r="I82" i="98"/>
  <c r="H1520" i="1"/>
  <c r="O77" i="97"/>
  <c r="I76" i="98"/>
  <c r="H1583" i="1"/>
  <c r="H1896" i="1"/>
  <c r="O287" i="97"/>
  <c r="I286" i="98"/>
  <c r="H1823" i="1"/>
  <c r="O295" i="97"/>
  <c r="I294" i="98"/>
  <c r="H1856" i="1"/>
  <c r="O321" i="97"/>
  <c r="I318" i="98"/>
  <c r="H1881" i="1"/>
  <c r="O272" i="97"/>
  <c r="I271" i="98"/>
  <c r="H1882" i="1"/>
  <c r="O273" i="97"/>
  <c r="I272" i="98"/>
  <c r="H1884" i="1"/>
  <c r="O275" i="97"/>
  <c r="I274" i="98"/>
  <c r="H1806" i="1"/>
  <c r="O263" i="97"/>
  <c r="I262" i="98"/>
  <c r="H1825" i="1"/>
  <c r="O297" i="97"/>
  <c r="I296" i="98"/>
  <c r="H1867" i="1"/>
  <c r="O332" i="97"/>
  <c r="I329" i="98"/>
  <c r="H1889" i="1"/>
  <c r="O280" i="97"/>
  <c r="I279" i="98"/>
  <c r="O317" i="17"/>
  <c r="I329" i="36"/>
  <c r="H1567" i="1"/>
  <c r="O73" i="97"/>
  <c r="I72" i="98"/>
  <c r="H1592" i="1"/>
  <c r="H1580" i="1"/>
  <c r="H1654" i="1"/>
  <c r="O139" i="97"/>
  <c r="I138" i="98"/>
  <c r="H1775" i="1"/>
  <c r="O232" i="97"/>
  <c r="I231" i="98"/>
  <c r="H1564" i="1"/>
  <c r="O70" i="97"/>
  <c r="I69" i="98"/>
  <c r="H1565" i="1"/>
  <c r="O71" i="97"/>
  <c r="I70" i="98"/>
  <c r="H1535" i="1"/>
  <c r="O92" i="97"/>
  <c r="I91" i="98"/>
  <c r="H1593" i="1"/>
  <c r="H1588" i="1"/>
  <c r="H1765" i="1"/>
  <c r="O222" i="97"/>
  <c r="I221" i="98"/>
  <c r="H1747" i="1"/>
  <c r="O213" i="97"/>
  <c r="I212" i="98"/>
  <c r="H1744" i="1"/>
  <c r="O210" i="97"/>
  <c r="I209" i="98"/>
  <c r="H1463" i="1"/>
  <c r="O14" i="97"/>
  <c r="I13" i="98"/>
  <c r="H1505" i="1"/>
  <c r="O47" i="97"/>
  <c r="I46" i="98"/>
  <c r="H1590" i="1"/>
  <c r="H1586" i="1"/>
  <c r="H1581" i="1"/>
  <c r="H1655" i="1"/>
  <c r="O140" i="97"/>
  <c r="I139" i="98"/>
  <c r="H1641" i="1"/>
  <c r="O126" i="97"/>
  <c r="I125" i="98"/>
  <c r="H1684" i="1"/>
  <c r="O164" i="97"/>
  <c r="I163" i="98"/>
  <c r="H1763" i="1"/>
  <c r="O220" i="97"/>
  <c r="I219" i="98"/>
  <c r="H1760" i="1"/>
  <c r="O217" i="97"/>
  <c r="I216" i="98"/>
  <c r="H1790" i="1"/>
  <c r="O247" i="97"/>
  <c r="I246" i="98"/>
  <c r="H1835" i="1"/>
  <c r="O307" i="97"/>
  <c r="I306" i="98"/>
  <c r="O378" i="17"/>
  <c r="I398" i="36"/>
  <c r="O331" i="17"/>
  <c r="I342" i="36"/>
  <c r="O374" i="17"/>
  <c r="I394" i="36"/>
  <c r="I397" i="36"/>
  <c r="O364" i="17"/>
  <c r="I384" i="36"/>
  <c r="H12" i="90"/>
  <c r="H17" i="90"/>
  <c r="H13" i="90"/>
  <c r="H9" i="90"/>
  <c r="H1792" i="1"/>
  <c r="O249" i="97"/>
  <c r="I248" i="98"/>
  <c r="H1797" i="1"/>
  <c r="O254" i="97"/>
  <c r="I253" i="98"/>
  <c r="H1801" i="1"/>
  <c r="O258" i="97"/>
  <c r="I257" i="98"/>
  <c r="H1820" i="1"/>
  <c r="O292" i="97"/>
  <c r="I291" i="98"/>
  <c r="H1826" i="1"/>
  <c r="O298" i="97"/>
  <c r="I297" i="98"/>
  <c r="H1830" i="1"/>
  <c r="O302" i="97"/>
  <c r="I301" i="98"/>
  <c r="H1885" i="1"/>
  <c r="O276" i="97"/>
  <c r="I275" i="98"/>
  <c r="H1886" i="1"/>
  <c r="O277" i="97"/>
  <c r="I276" i="98"/>
  <c r="H1890" i="1"/>
  <c r="O281" i="97"/>
  <c r="I280" i="98"/>
  <c r="H1793" i="1"/>
  <c r="O250" i="97"/>
  <c r="I249" i="98"/>
  <c r="H1798" i="1"/>
  <c r="O255" i="97"/>
  <c r="I254" i="98"/>
  <c r="H1802" i="1"/>
  <c r="O259" i="97"/>
  <c r="I258" i="98"/>
  <c r="H1807" i="1"/>
  <c r="O264" i="97"/>
  <c r="I263" i="98"/>
  <c r="H1894" i="1"/>
  <c r="O285" i="97"/>
  <c r="I284" i="98"/>
  <c r="H1887" i="1"/>
  <c r="O278" i="97"/>
  <c r="I277" i="98"/>
  <c r="H1891" i="1"/>
  <c r="O282" i="97"/>
  <c r="I281" i="98"/>
  <c r="H1895" i="1"/>
  <c r="O286" i="97"/>
  <c r="I285" i="98"/>
  <c r="Z14" i="66"/>
  <c r="I14" i="82"/>
  <c r="H1828" i="1"/>
  <c r="O300" i="97"/>
  <c r="I299" i="98"/>
  <c r="H1880" i="1"/>
  <c r="O271" i="97"/>
  <c r="I270" i="98"/>
  <c r="H1888" i="1"/>
  <c r="O279" i="97"/>
  <c r="I278" i="98"/>
  <c r="H1507" i="1"/>
  <c r="O49" i="97"/>
  <c r="I48" i="98"/>
  <c r="H1566" i="1"/>
  <c r="O72" i="97"/>
  <c r="I71" i="98"/>
  <c r="H1624" i="1"/>
  <c r="O118" i="97"/>
  <c r="I117" i="98"/>
  <c r="H1477" i="1"/>
  <c r="O28" i="97"/>
  <c r="I27" i="98"/>
  <c r="H1504" i="1"/>
  <c r="O46" i="97"/>
  <c r="I45" i="98"/>
  <c r="H1640" i="1"/>
  <c r="O125" i="97"/>
  <c r="I124" i="98"/>
  <c r="H1687" i="1"/>
  <c r="O167" i="97"/>
  <c r="I166" i="98"/>
  <c r="H1704" i="1"/>
  <c r="O175" i="97"/>
  <c r="I174" i="98"/>
  <c r="H1777" i="1"/>
  <c r="O234" i="97"/>
  <c r="I233" i="98"/>
  <c r="H1732" i="1"/>
  <c r="O198" i="97"/>
  <c r="I197" i="98"/>
  <c r="H1627" i="1"/>
  <c r="O121" i="97"/>
  <c r="I120" i="98"/>
  <c r="H1474" i="1"/>
  <c r="O25" i="97"/>
  <c r="I24" i="98"/>
  <c r="H1534" i="1"/>
  <c r="O91" i="97"/>
  <c r="I90" i="98"/>
  <c r="H1675" i="1"/>
  <c r="O155" i="97"/>
  <c r="I154" i="98"/>
  <c r="H1717" i="1"/>
  <c r="O188" i="97"/>
  <c r="I187" i="98"/>
  <c r="H1715" i="1"/>
  <c r="O186" i="97"/>
  <c r="I185" i="98"/>
  <c r="H1707" i="1"/>
  <c r="O178" i="97"/>
  <c r="I177" i="98"/>
  <c r="H1735" i="1"/>
  <c r="O201" i="97"/>
  <c r="I200" i="98"/>
  <c r="H8" i="90"/>
  <c r="H14" i="90"/>
  <c r="H10" i="90"/>
  <c r="H15" i="90"/>
  <c r="H11" i="90"/>
  <c r="O341" i="17"/>
  <c r="I351" i="36"/>
  <c r="H1553" i="1"/>
  <c r="O59" i="97"/>
  <c r="I58" i="98"/>
  <c r="H1644" i="1"/>
  <c r="O129" i="97"/>
  <c r="I128" i="98"/>
  <c r="H1466" i="1"/>
  <c r="O17" i="97"/>
  <c r="I16" i="98"/>
  <c r="H1461" i="1"/>
  <c r="O12" i="97"/>
  <c r="I11" i="98"/>
  <c r="H1467" i="1"/>
  <c r="O18" i="97"/>
  <c r="I17" i="98"/>
  <c r="H1468" i="1"/>
  <c r="O19" i="97"/>
  <c r="I18" i="98"/>
  <c r="H1470" i="1"/>
  <c r="O21" i="97"/>
  <c r="I20" i="98"/>
  <c r="H1471" i="1"/>
  <c r="O22" i="97"/>
  <c r="I21" i="98"/>
  <c r="H1472" i="1"/>
  <c r="O23" i="97"/>
  <c r="I22" i="98"/>
  <c r="H1469" i="1"/>
  <c r="O20" i="97"/>
  <c r="I19" i="98"/>
  <c r="O334" i="17"/>
  <c r="I345" i="36"/>
  <c r="I331" i="36"/>
  <c r="I386" i="36"/>
  <c r="O313" i="17"/>
  <c r="R333" i="36"/>
  <c r="H1866" i="1"/>
  <c r="O331" i="97"/>
  <c r="I328" i="98"/>
  <c r="B34" i="189"/>
  <c r="B3" i="66"/>
  <c r="I231" i="36"/>
  <c r="I78" i="82"/>
  <c r="I282" i="36"/>
  <c r="I319" i="36"/>
  <c r="A1" i="195"/>
  <c r="A1" i="194"/>
  <c r="B2" i="97"/>
  <c r="B2" i="98"/>
  <c r="A2" i="123"/>
  <c r="A2" i="195"/>
  <c r="B2" i="17"/>
  <c r="B2" i="36"/>
  <c r="A2" i="194"/>
  <c r="B2" i="66"/>
  <c r="B2" i="82"/>
  <c r="B37" i="189"/>
  <c r="G1462" i="1"/>
  <c r="H13" i="97"/>
  <c r="L13" i="97"/>
  <c r="F12" i="98"/>
  <c r="E115" i="98"/>
  <c r="K116" i="97"/>
  <c r="J116" i="97"/>
  <c r="K388" i="97"/>
  <c r="L388" i="97"/>
  <c r="F393" i="98"/>
  <c r="K260" i="97"/>
  <c r="J260" i="97"/>
  <c r="L260" i="97"/>
  <c r="M260" i="97"/>
  <c r="E160" i="17"/>
  <c r="D1623" i="1"/>
  <c r="E117" i="97"/>
  <c r="E116" i="98"/>
  <c r="D106" i="98"/>
  <c r="J220" i="17"/>
  <c r="M220" i="17"/>
  <c r="E263" i="98"/>
  <c r="J155" i="97"/>
  <c r="E154" i="98"/>
  <c r="C33" i="98"/>
  <c r="D10" i="98"/>
  <c r="F392" i="98"/>
  <c r="L387" i="97"/>
  <c r="J387" i="97"/>
  <c r="L258" i="97"/>
  <c r="J258" i="97"/>
  <c r="E257" i="98"/>
  <c r="E151" i="98"/>
  <c r="E162" i="36"/>
  <c r="K157" i="17"/>
  <c r="J157" i="17"/>
  <c r="M157" i="17"/>
  <c r="L157" i="17"/>
  <c r="J165" i="97"/>
  <c r="D1626" i="1"/>
  <c r="E120" i="97"/>
  <c r="E119" i="98"/>
  <c r="D482" i="98"/>
  <c r="L477" i="97"/>
  <c r="J477" i="97"/>
  <c r="J478" i="97"/>
  <c r="D483" i="98"/>
  <c r="K478" i="97"/>
  <c r="H407" i="98"/>
  <c r="L402" i="97"/>
  <c r="C322" i="98"/>
  <c r="D152" i="98"/>
  <c r="L153" i="97"/>
  <c r="J27" i="17"/>
  <c r="K27" i="17"/>
  <c r="M27" i="17"/>
  <c r="L27" i="17"/>
  <c r="E26" i="36"/>
  <c r="J345" i="17"/>
  <c r="M417" i="97"/>
  <c r="K159" i="17"/>
  <c r="M159" i="17"/>
  <c r="M309" i="17"/>
  <c r="K477" i="97"/>
  <c r="M477" i="97"/>
  <c r="I54" i="98"/>
  <c r="I245" i="98"/>
  <c r="M48" i="17"/>
  <c r="M53" i="17"/>
  <c r="M85" i="17"/>
  <c r="M97" i="17"/>
  <c r="M133" i="17"/>
  <c r="M137" i="17"/>
  <c r="M139" i="17"/>
  <c r="M212" i="17"/>
  <c r="M259" i="17"/>
  <c r="M261" i="17"/>
  <c r="M275" i="17"/>
  <c r="M279" i="17"/>
  <c r="C22" i="90"/>
  <c r="C526" i="1"/>
  <c r="J14" i="90"/>
  <c r="C14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C229" i="36"/>
  <c r="L313" i="17"/>
  <c r="J378" i="17"/>
  <c r="M166" i="17"/>
  <c r="K387" i="97"/>
  <c r="M387" i="97"/>
  <c r="K155" i="97"/>
  <c r="L116" i="97"/>
  <c r="M116" i="97"/>
  <c r="B3" i="97"/>
  <c r="B3" i="98"/>
  <c r="L218" i="17"/>
  <c r="M376" i="97"/>
  <c r="J498" i="97"/>
  <c r="M498" i="97"/>
  <c r="K378" i="17"/>
  <c r="M378" i="17"/>
  <c r="J232" i="97"/>
  <c r="J252" i="97"/>
  <c r="M252" i="97"/>
  <c r="C1835" i="1"/>
  <c r="D307" i="97"/>
  <c r="L307" i="97"/>
  <c r="I148" i="98"/>
  <c r="I311" i="98"/>
  <c r="J48" i="97"/>
  <c r="M48" i="97"/>
  <c r="M12" i="17"/>
  <c r="M28" i="17"/>
  <c r="M36" i="17"/>
  <c r="M38" i="17"/>
  <c r="M74" i="17"/>
  <c r="M98" i="17"/>
  <c r="M100" i="17"/>
  <c r="M134" i="17"/>
  <c r="M136" i="17"/>
  <c r="M152" i="17"/>
  <c r="M161" i="17"/>
  <c r="M190" i="17"/>
  <c r="M256" i="17"/>
  <c r="M380" i="17"/>
  <c r="D22" i="90"/>
  <c r="D28" i="90"/>
  <c r="D17" i="90"/>
  <c r="C24" i="90"/>
  <c r="C18" i="90"/>
  <c r="C21" i="90"/>
  <c r="D21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C317" i="17"/>
  <c r="J317" i="17"/>
  <c r="D1897" i="1"/>
  <c r="E288" i="97"/>
  <c r="L288" i="97"/>
  <c r="K249" i="97"/>
  <c r="M249" i="97"/>
  <c r="M319" i="17"/>
  <c r="D16" i="90"/>
  <c r="D24" i="90"/>
  <c r="C15" i="90"/>
  <c r="D543" i="1"/>
  <c r="K31" i="90"/>
  <c r="D31" i="90"/>
  <c r="F8" i="90"/>
  <c r="F11" i="90"/>
  <c r="G13" i="90"/>
  <c r="G16" i="90"/>
  <c r="B19" i="90"/>
  <c r="B22" i="90"/>
  <c r="F24" i="90"/>
  <c r="F27" i="90"/>
  <c r="G29" i="90"/>
  <c r="B1682" i="1"/>
  <c r="C162" i="97"/>
  <c r="C161" i="98"/>
  <c r="B1681" i="1"/>
  <c r="C161" i="97"/>
  <c r="C160" i="98"/>
  <c r="B1680" i="1"/>
  <c r="C160" i="97"/>
  <c r="B1679" i="1"/>
  <c r="C159" i="97"/>
  <c r="B1678" i="1"/>
  <c r="C158" i="97"/>
  <c r="B1677" i="1"/>
  <c r="C157" i="97"/>
  <c r="C156" i="98"/>
  <c r="B1676" i="1"/>
  <c r="C156" i="97"/>
  <c r="B1674" i="1"/>
  <c r="C154" i="97"/>
  <c r="C153" i="98"/>
  <c r="H367" i="17"/>
  <c r="H387" i="36"/>
  <c r="H327" i="17"/>
  <c r="G320" i="17"/>
  <c r="G332" i="36"/>
  <c r="H20" i="90"/>
  <c r="C1461" i="1"/>
  <c r="D12" i="97"/>
  <c r="D11" i="98"/>
  <c r="D13" i="17"/>
  <c r="D1467" i="1"/>
  <c r="E18" i="97"/>
  <c r="E17" i="98"/>
  <c r="E17" i="17"/>
  <c r="D23" i="17"/>
  <c r="C1473" i="1"/>
  <c r="D24" i="97"/>
  <c r="D23" i="98"/>
  <c r="C1707" i="1"/>
  <c r="D178" i="97"/>
  <c r="C1701" i="1"/>
  <c r="D172" i="97"/>
  <c r="D171" i="98"/>
  <c r="C1711" i="1"/>
  <c r="D182" i="97"/>
  <c r="D181" i="98"/>
  <c r="J363" i="17"/>
  <c r="M363" i="17"/>
  <c r="E331" i="36"/>
  <c r="C329" i="36"/>
  <c r="H325" i="36"/>
  <c r="I59" i="36"/>
  <c r="D1565" i="1"/>
  <c r="E71" i="97"/>
  <c r="B1683" i="1"/>
  <c r="C163" i="97"/>
  <c r="C162" i="98"/>
  <c r="C1677" i="1"/>
  <c r="D157" i="97"/>
  <c r="D156" i="98"/>
  <c r="C1671" i="1"/>
  <c r="D151" i="97"/>
  <c r="D150" i="98"/>
  <c r="C1670" i="1"/>
  <c r="D150" i="97"/>
  <c r="D149" i="98"/>
  <c r="B1671" i="1"/>
  <c r="C151" i="97"/>
  <c r="C150" i="98"/>
  <c r="D1687" i="1"/>
  <c r="E167" i="97"/>
  <c r="E166" i="98"/>
  <c r="D1823" i="1"/>
  <c r="E295" i="97"/>
  <c r="E294" i="98"/>
  <c r="D1822" i="1"/>
  <c r="E294" i="97"/>
  <c r="G78" i="57"/>
  <c r="C306" i="1"/>
  <c r="D164" i="17"/>
  <c r="B104" i="58"/>
  <c r="H27" i="90"/>
  <c r="D573" i="1"/>
  <c r="D565" i="1"/>
  <c r="D556" i="1"/>
  <c r="D553" i="1"/>
  <c r="E89" i="58"/>
  <c r="B129" i="57"/>
  <c r="C839" i="1"/>
  <c r="D304" i="17"/>
  <c r="D910" i="1"/>
  <c r="E329" i="17"/>
  <c r="F1460" i="1"/>
  <c r="G11" i="97"/>
  <c r="G10" i="98"/>
  <c r="D1461" i="1"/>
  <c r="E12" i="97"/>
  <c r="E11" i="98"/>
  <c r="F1469" i="1"/>
  <c r="F1471" i="1"/>
  <c r="F1472" i="1"/>
  <c r="G1474" i="1"/>
  <c r="H25" i="97"/>
  <c r="H24" i="98"/>
  <c r="G1475" i="1"/>
  <c r="H26" i="97"/>
  <c r="H25" i="98"/>
  <c r="F1476" i="1"/>
  <c r="G27" i="97"/>
  <c r="G26" i="98"/>
  <c r="D1558" i="1"/>
  <c r="E64" i="97"/>
  <c r="E63" i="98"/>
  <c r="F1567" i="1"/>
  <c r="G73" i="97"/>
  <c r="G72" i="98"/>
  <c r="D1536" i="1"/>
  <c r="E93" i="97"/>
  <c r="E92" i="98"/>
  <c r="F1530" i="1"/>
  <c r="F1529" i="1"/>
  <c r="G1596" i="1"/>
  <c r="E1596" i="1"/>
  <c r="C1596" i="1"/>
  <c r="G1587" i="1"/>
  <c r="G1586" i="1"/>
  <c r="G1580" i="1"/>
  <c r="E1586" i="1"/>
  <c r="D1627" i="1"/>
  <c r="E121" i="97"/>
  <c r="E120" i="98"/>
  <c r="D1625" i="1"/>
  <c r="E119" i="97"/>
  <c r="E118" i="98"/>
  <c r="F1624" i="1"/>
  <c r="G118" i="97"/>
  <c r="G117" i="98"/>
  <c r="F1619" i="1"/>
  <c r="F1618" i="1"/>
  <c r="F1611" i="1"/>
  <c r="G105" i="97"/>
  <c r="G104" i="98"/>
  <c r="F1610" i="1"/>
  <c r="G104" i="97"/>
  <c r="G103" i="98"/>
  <c r="B1643" i="1"/>
  <c r="C128" i="97"/>
  <c r="C127" i="98"/>
  <c r="C1654" i="1"/>
  <c r="D139" i="97"/>
  <c r="D138" i="98"/>
  <c r="H1652" i="1"/>
  <c r="O137" i="97"/>
  <c r="I136" i="98"/>
  <c r="F1652" i="1"/>
  <c r="F1651" i="1"/>
  <c r="F1650" i="1"/>
  <c r="F1649" i="1"/>
  <c r="F1644" i="1"/>
  <c r="G129" i="97"/>
  <c r="G128" i="98"/>
  <c r="F1642" i="1"/>
  <c r="G127" i="97"/>
  <c r="G126" i="98"/>
  <c r="G1687" i="1"/>
  <c r="H167" i="97"/>
  <c r="H166" i="98"/>
  <c r="E1684" i="1"/>
  <c r="F164" i="97"/>
  <c r="F163" i="98"/>
  <c r="H1679" i="1"/>
  <c r="O159" i="97"/>
  <c r="I158" i="98"/>
  <c r="H1678" i="1"/>
  <c r="O158" i="97"/>
  <c r="I157" i="98"/>
  <c r="H1670" i="1"/>
  <c r="O150" i="97"/>
  <c r="I149" i="98"/>
  <c r="B1716" i="1"/>
  <c r="C187" i="97"/>
  <c r="E1714" i="1"/>
  <c r="F185" i="97"/>
  <c r="C1710" i="1"/>
  <c r="D181" i="97"/>
  <c r="D180" i="98"/>
  <c r="C1709" i="1"/>
  <c r="D180" i="97"/>
  <c r="D1707" i="1"/>
  <c r="E178" i="97"/>
  <c r="E177" i="98"/>
  <c r="C1700" i="1"/>
  <c r="D171" i="97"/>
  <c r="D170" i="98"/>
  <c r="C1777" i="1"/>
  <c r="E1771" i="1"/>
  <c r="F228" i="97"/>
  <c r="F227" i="98"/>
  <c r="C1790" i="1"/>
  <c r="D247" i="97"/>
  <c r="D246" i="98"/>
  <c r="C1804" i="1"/>
  <c r="D261" i="97"/>
  <c r="C1806" i="1"/>
  <c r="D263" i="97"/>
  <c r="C1837" i="1"/>
  <c r="D309" i="97"/>
  <c r="C1867" i="1"/>
  <c r="D332" i="97"/>
  <c r="C1885" i="1"/>
  <c r="D276" i="97"/>
  <c r="D275" i="98"/>
  <c r="B1474" i="1"/>
  <c r="C25" i="97"/>
  <c r="C24" i="98"/>
  <c r="D1476" i="1"/>
  <c r="E27" i="97"/>
  <c r="C1477" i="1"/>
  <c r="D28" i="97"/>
  <c r="D27" i="98"/>
  <c r="D1656" i="1"/>
  <c r="E141" i="97"/>
  <c r="C1684" i="1"/>
  <c r="D164" i="97"/>
  <c r="C1683" i="1"/>
  <c r="D163" i="97"/>
  <c r="D162" i="98"/>
  <c r="C1679" i="1"/>
  <c r="D159" i="97"/>
  <c r="D158" i="98"/>
  <c r="C1678" i="1"/>
  <c r="D158" i="97"/>
  <c r="D157" i="98"/>
  <c r="E1672" i="1"/>
  <c r="F152" i="97"/>
  <c r="F151" i="98"/>
  <c r="C1836" i="1"/>
  <c r="D308" i="97"/>
  <c r="D307" i="98"/>
  <c r="I78" i="57"/>
  <c r="C366" i="1"/>
  <c r="D216" i="17"/>
  <c r="B107" i="58"/>
  <c r="H31" i="90"/>
  <c r="C542" i="1"/>
  <c r="J30" i="90"/>
  <c r="C30" i="90"/>
  <c r="C531" i="1"/>
  <c r="J19" i="90"/>
  <c r="C19" i="90"/>
  <c r="D569" i="1"/>
  <c r="D561" i="1"/>
  <c r="E105" i="58"/>
  <c r="E97" i="58"/>
  <c r="E96" i="58"/>
  <c r="E93" i="57"/>
  <c r="C626" i="1"/>
  <c r="J52" i="90"/>
  <c r="C618" i="1"/>
  <c r="J44" i="90"/>
  <c r="C120" i="57"/>
  <c r="G129" i="58"/>
  <c r="D939" i="1"/>
  <c r="E339" i="17"/>
  <c r="G1460" i="1"/>
  <c r="H11" i="97"/>
  <c r="H10" i="98"/>
  <c r="E1465" i="1"/>
  <c r="F16" i="97"/>
  <c r="F15" i="98"/>
  <c r="H12" i="98"/>
  <c r="B70" i="58"/>
  <c r="D148" i="1"/>
  <c r="G1469" i="1"/>
  <c r="H20" i="97"/>
  <c r="H19" i="98"/>
  <c r="G1471" i="1"/>
  <c r="H22" i="97"/>
  <c r="H21" i="98"/>
  <c r="B77" i="58"/>
  <c r="D155" i="1"/>
  <c r="F1475" i="1"/>
  <c r="G26" i="97"/>
  <c r="G25" i="98"/>
  <c r="E1476" i="1"/>
  <c r="F27" i="97"/>
  <c r="F26" i="98"/>
  <c r="E1477" i="1"/>
  <c r="F28" i="97"/>
  <c r="F27" i="98"/>
  <c r="B1490" i="1"/>
  <c r="C32" i="97"/>
  <c r="C31" i="98"/>
  <c r="B1498" i="1"/>
  <c r="C40" i="97"/>
  <c r="E1506" i="1"/>
  <c r="C1505" i="1"/>
  <c r="D47" i="97"/>
  <c r="C1503" i="1"/>
  <c r="D45" i="97"/>
  <c r="G1501" i="1"/>
  <c r="H43" i="97"/>
  <c r="H42" i="98"/>
  <c r="D1496" i="1"/>
  <c r="E38" i="97"/>
  <c r="E37" i="98"/>
  <c r="B1524" i="1"/>
  <c r="C81" i="97"/>
  <c r="C80" i="98"/>
  <c r="B1529" i="1"/>
  <c r="C86" i="97"/>
  <c r="C85" i="98"/>
  <c r="B1537" i="1"/>
  <c r="C94" i="97"/>
  <c r="E1550" i="1"/>
  <c r="F56" i="97"/>
  <c r="F55" i="98"/>
  <c r="D241" i="1"/>
  <c r="F1565" i="1"/>
  <c r="G71" i="97"/>
  <c r="G70" i="98"/>
  <c r="D250" i="1"/>
  <c r="C1537" i="1"/>
  <c r="D94" i="97"/>
  <c r="D93" i="98"/>
  <c r="F1536" i="1"/>
  <c r="G93" i="97"/>
  <c r="G92" i="98"/>
  <c r="E1535" i="1"/>
  <c r="C1535" i="1"/>
  <c r="D92" i="97"/>
  <c r="D91" i="98"/>
  <c r="E1533" i="1"/>
  <c r="E1532" i="1"/>
  <c r="D1529" i="1"/>
  <c r="E86" i="97"/>
  <c r="E85" i="98"/>
  <c r="G1528" i="1"/>
  <c r="H85" i="97"/>
  <c r="H84" i="98"/>
  <c r="C1528" i="1"/>
  <c r="D85" i="97"/>
  <c r="F1527" i="1"/>
  <c r="G84" i="97"/>
  <c r="G83" i="98"/>
  <c r="E1526" i="1"/>
  <c r="G1524" i="1"/>
  <c r="H81" i="97"/>
  <c r="H80" i="98"/>
  <c r="B1585" i="1"/>
  <c r="B1593" i="1"/>
  <c r="G1595" i="1"/>
  <c r="H1591" i="1"/>
  <c r="E1587" i="1"/>
  <c r="G1581" i="1"/>
  <c r="C1581" i="1"/>
  <c r="G72" i="57"/>
  <c r="C300" i="1"/>
  <c r="G1614" i="1"/>
  <c r="H108" i="97"/>
  <c r="E1613" i="1"/>
  <c r="F107" i="97"/>
  <c r="F106" i="98"/>
  <c r="G64" i="58"/>
  <c r="D292" i="1"/>
  <c r="G1610" i="1"/>
  <c r="H104" i="97"/>
  <c r="H103" i="98"/>
  <c r="B1644" i="1"/>
  <c r="C129" i="97"/>
  <c r="C128" i="98"/>
  <c r="E1656" i="1"/>
  <c r="F141" i="97"/>
  <c r="F140" i="98"/>
  <c r="G1655" i="1"/>
  <c r="H140" i="97"/>
  <c r="H139" i="98"/>
  <c r="H1651" i="1"/>
  <c r="O136" i="97"/>
  <c r="I135" i="98"/>
  <c r="D326" i="1"/>
  <c r="C324" i="1"/>
  <c r="G1640" i="1"/>
  <c r="H125" i="97"/>
  <c r="H124" i="98"/>
  <c r="F1683" i="1"/>
  <c r="G163" i="97"/>
  <c r="G162" i="98"/>
  <c r="H1681" i="1"/>
  <c r="O161" i="97"/>
  <c r="I160" i="98"/>
  <c r="F1679" i="1"/>
  <c r="F1678" i="1"/>
  <c r="H1676" i="1"/>
  <c r="O156" i="97"/>
  <c r="I155" i="98"/>
  <c r="B1705" i="1"/>
  <c r="C176" i="97"/>
  <c r="C175" i="98"/>
  <c r="B1706" i="1"/>
  <c r="C177" i="97"/>
  <c r="C176" i="98"/>
  <c r="B1710" i="1"/>
  <c r="C181" i="97"/>
  <c r="C180" i="98"/>
  <c r="H1713" i="1"/>
  <c r="O184" i="97"/>
  <c r="I183" i="98"/>
  <c r="F1713" i="1"/>
  <c r="G184" i="97"/>
  <c r="G183" i="98"/>
  <c r="E1712" i="1"/>
  <c r="F183" i="97"/>
  <c r="G1710" i="1"/>
  <c r="H181" i="97"/>
  <c r="H180" i="98"/>
  <c r="C1706" i="1"/>
  <c r="D177" i="97"/>
  <c r="D176" i="98"/>
  <c r="G1704" i="1"/>
  <c r="H175" i="97"/>
  <c r="H174" i="98"/>
  <c r="H1776" i="1"/>
  <c r="O233" i="97"/>
  <c r="I232" i="98"/>
  <c r="C1774" i="1"/>
  <c r="F1773" i="1"/>
  <c r="G230" i="97"/>
  <c r="G229" i="98"/>
  <c r="C1773" i="1"/>
  <c r="D1771" i="1"/>
  <c r="E228" i="97"/>
  <c r="E227" i="98"/>
  <c r="H1770" i="1"/>
  <c r="O227" i="97"/>
  <c r="I226" i="98"/>
  <c r="D1770" i="1"/>
  <c r="E227" i="97"/>
  <c r="E226" i="98"/>
  <c r="F1769" i="1"/>
  <c r="C1769" i="1"/>
  <c r="D226" i="97"/>
  <c r="C1768" i="1"/>
  <c r="D225" i="97"/>
  <c r="D224" i="98"/>
  <c r="C1767" i="1"/>
  <c r="D224" i="97"/>
  <c r="D223" i="98"/>
  <c r="D1764" i="1"/>
  <c r="E221" i="97"/>
  <c r="E220" i="98"/>
  <c r="C1740" i="1"/>
  <c r="D206" i="97"/>
  <c r="D205" i="98"/>
  <c r="C1794" i="1"/>
  <c r="D251" i="97"/>
  <c r="D250" i="98"/>
  <c r="C1805" i="1"/>
  <c r="D262" i="97"/>
  <c r="D261" i="98"/>
  <c r="C1807" i="1"/>
  <c r="D264" i="97"/>
  <c r="D263" i="98"/>
  <c r="D1834" i="1"/>
  <c r="E306" i="97"/>
  <c r="E305" i="98"/>
  <c r="D1837" i="1"/>
  <c r="E309" i="97"/>
  <c r="E308" i="98"/>
  <c r="D1820" i="1"/>
  <c r="E292" i="97"/>
  <c r="E291" i="98"/>
  <c r="D1826" i="1"/>
  <c r="E298" i="97"/>
  <c r="E297" i="98"/>
  <c r="D1827" i="1"/>
  <c r="E299" i="97"/>
  <c r="E298" i="98"/>
  <c r="C1864" i="1"/>
  <c r="D329" i="97"/>
  <c r="D1865" i="1"/>
  <c r="E330" i="97"/>
  <c r="E327" i="98"/>
  <c r="D1859" i="1"/>
  <c r="E324" i="97"/>
  <c r="E321" i="98"/>
  <c r="D1860" i="1"/>
  <c r="E325" i="97"/>
  <c r="E322" i="98"/>
  <c r="D1862" i="1"/>
  <c r="E327" i="97"/>
  <c r="E324" i="98"/>
  <c r="D1863" i="1"/>
  <c r="E328" i="97"/>
  <c r="J328" i="97"/>
  <c r="D1894" i="1"/>
  <c r="E285" i="97"/>
  <c r="E284" i="98"/>
  <c r="D1896" i="1"/>
  <c r="E287" i="97"/>
  <c r="E286" i="98"/>
  <c r="D1460" i="1"/>
  <c r="E11" i="97"/>
  <c r="E10" i="98"/>
  <c r="F1468" i="1"/>
  <c r="E1474" i="1"/>
  <c r="F25" i="97"/>
  <c r="F24" i="98"/>
  <c r="B1497" i="1"/>
  <c r="C39" i="97"/>
  <c r="C38" i="98"/>
  <c r="G1507" i="1"/>
  <c r="H49" i="97"/>
  <c r="H48" i="98"/>
  <c r="D1507" i="1"/>
  <c r="E49" i="97"/>
  <c r="D1505" i="1"/>
  <c r="E47" i="97"/>
  <c r="E46" i="98"/>
  <c r="C1504" i="1"/>
  <c r="D46" i="97"/>
  <c r="E1502" i="1"/>
  <c r="C1500" i="1"/>
  <c r="D42" i="97"/>
  <c r="C1498" i="1"/>
  <c r="D40" i="97"/>
  <c r="D39" i="98"/>
  <c r="G1497" i="1"/>
  <c r="H39" i="97"/>
  <c r="H38" i="98"/>
  <c r="C1496" i="1"/>
  <c r="D38" i="97"/>
  <c r="D37" i="98"/>
  <c r="G1492" i="1"/>
  <c r="H34" i="97"/>
  <c r="H33" i="98"/>
  <c r="G1491" i="1"/>
  <c r="H33" i="97"/>
  <c r="H32" i="98"/>
  <c r="E1490" i="1"/>
  <c r="B1532" i="1"/>
  <c r="C89" i="97"/>
  <c r="C88" i="98"/>
  <c r="B1527" i="1"/>
  <c r="C84" i="97"/>
  <c r="C83" i="98"/>
  <c r="E1561" i="1"/>
  <c r="F67" i="97"/>
  <c r="F66" i="98"/>
  <c r="C1566" i="1"/>
  <c r="D72" i="97"/>
  <c r="D71" i="98"/>
  <c r="G1536" i="1"/>
  <c r="H93" i="97"/>
  <c r="H92" i="98"/>
  <c r="C1536" i="1"/>
  <c r="D93" i="97"/>
  <c r="F1533" i="1"/>
  <c r="G90" i="97"/>
  <c r="G89" i="98"/>
  <c r="F1532" i="1"/>
  <c r="F1526" i="1"/>
  <c r="G83" i="97"/>
  <c r="G82" i="98"/>
  <c r="H1524" i="1"/>
  <c r="O81" i="97"/>
  <c r="I80" i="98"/>
  <c r="G1531" i="1"/>
  <c r="H88" i="97"/>
  <c r="H87" i="98"/>
  <c r="E1594" i="1"/>
  <c r="E1592" i="1"/>
  <c r="E1591" i="1"/>
  <c r="C1589" i="1"/>
  <c r="G1585" i="1"/>
  <c r="E1582" i="1"/>
  <c r="F1623" i="1"/>
  <c r="G117" i="97"/>
  <c r="G116" i="98"/>
  <c r="F1620" i="1"/>
  <c r="F1616" i="1"/>
  <c r="G110" i="97"/>
  <c r="G109" i="98"/>
  <c r="F1612" i="1"/>
  <c r="G106" i="97"/>
  <c r="G105" i="98"/>
  <c r="B1657" i="1"/>
  <c r="C142" i="97"/>
  <c r="C141" i="98"/>
  <c r="F1656" i="1"/>
  <c r="G141" i="97"/>
  <c r="G140" i="98"/>
  <c r="F1654" i="1"/>
  <c r="G139" i="97"/>
  <c r="G138" i="98"/>
  <c r="H1647" i="1"/>
  <c r="O132" i="97"/>
  <c r="I131" i="98"/>
  <c r="F1643" i="1"/>
  <c r="G128" i="97"/>
  <c r="G127" i="98"/>
  <c r="F1682" i="1"/>
  <c r="F1680" i="1"/>
  <c r="E1676" i="1"/>
  <c r="F156" i="97"/>
  <c r="F155" i="98"/>
  <c r="F1674" i="1"/>
  <c r="G154" i="97"/>
  <c r="G153" i="98"/>
  <c r="F1672" i="1"/>
  <c r="G152" i="97"/>
  <c r="G151" i="98"/>
  <c r="C1715" i="1"/>
  <c r="D186" i="97"/>
  <c r="D185" i="98"/>
  <c r="C1708" i="1"/>
  <c r="D179" i="97"/>
  <c r="D178" i="98"/>
  <c r="B1747" i="1"/>
  <c r="C213" i="97"/>
  <c r="C212" i="98"/>
  <c r="B1776" i="1"/>
  <c r="C233" i="97"/>
  <c r="H1772" i="1"/>
  <c r="O229" i="97"/>
  <c r="I228" i="98"/>
  <c r="E1772" i="1"/>
  <c r="F229" i="97"/>
  <c r="F228" i="98"/>
  <c r="C1772" i="1"/>
  <c r="D229" i="97"/>
  <c r="D228" i="98"/>
  <c r="E1764" i="1"/>
  <c r="F221" i="97"/>
  <c r="F220" i="98"/>
  <c r="F1761" i="1"/>
  <c r="G218" i="97"/>
  <c r="G217" i="98"/>
  <c r="C1760" i="1"/>
  <c r="D217" i="97"/>
  <c r="D216" i="98"/>
  <c r="C1737" i="1"/>
  <c r="D203" i="97"/>
  <c r="D202" i="98"/>
  <c r="D1805" i="1"/>
  <c r="E262" i="97"/>
  <c r="E261" i="98"/>
  <c r="D1829" i="1"/>
  <c r="E301" i="97"/>
  <c r="D1833" i="1"/>
  <c r="E305" i="97"/>
  <c r="E304" i="98"/>
  <c r="C1865" i="1"/>
  <c r="D330" i="97"/>
  <c r="D327" i="98"/>
  <c r="C1771" i="1"/>
  <c r="D228" i="97"/>
  <c r="D227" i="98"/>
  <c r="H1768" i="1"/>
  <c r="O225" i="97"/>
  <c r="I224" i="98"/>
  <c r="D1768" i="1"/>
  <c r="E225" i="97"/>
  <c r="E224" i="98"/>
  <c r="E1766" i="1"/>
  <c r="F223" i="97"/>
  <c r="F222" i="98"/>
  <c r="F1764" i="1"/>
  <c r="G221" i="97"/>
  <c r="G220" i="98"/>
  <c r="C1761" i="1"/>
  <c r="D218" i="97"/>
  <c r="D217" i="98"/>
  <c r="E1760" i="1"/>
  <c r="F217" i="97"/>
  <c r="F216" i="98"/>
  <c r="E1744" i="1"/>
  <c r="F210" i="97"/>
  <c r="C1742" i="1"/>
  <c r="D208" i="97"/>
  <c r="E1736" i="1"/>
  <c r="F202" i="97"/>
  <c r="F201" i="98"/>
  <c r="G1730" i="1"/>
  <c r="H196" i="97"/>
  <c r="H195" i="98"/>
  <c r="C1985" i="1"/>
  <c r="D400" i="97"/>
  <c r="C2017" i="1"/>
  <c r="D423" i="97"/>
  <c r="C2006" i="1"/>
  <c r="D412" i="97"/>
  <c r="D417" i="98"/>
  <c r="C2012" i="1"/>
  <c r="D418" i="97"/>
  <c r="D423" i="98"/>
  <c r="D2135" i="1"/>
  <c r="C2137" i="1"/>
  <c r="B1805" i="1"/>
  <c r="C262" i="97"/>
  <c r="F1805" i="1"/>
  <c r="G262" i="97"/>
  <c r="G261" i="98"/>
  <c r="G1806" i="1"/>
  <c r="H263" i="97"/>
  <c r="H262" i="98"/>
  <c r="B1820" i="1"/>
  <c r="C292" i="97"/>
  <c r="C291" i="98"/>
  <c r="F1820" i="1"/>
  <c r="G292" i="97"/>
  <c r="G291" i="98"/>
  <c r="G1821" i="1"/>
  <c r="H293" i="97"/>
  <c r="H292" i="98"/>
  <c r="E1856" i="1"/>
  <c r="F321" i="97"/>
  <c r="E1884" i="1"/>
  <c r="F275" i="97"/>
  <c r="F274" i="98"/>
  <c r="B1886" i="1"/>
  <c r="C277" i="97"/>
  <c r="C276" i="98"/>
  <c r="E1889" i="1"/>
  <c r="B1894" i="1"/>
  <c r="C285" i="97"/>
  <c r="C284" i="98"/>
  <c r="B1896" i="1"/>
  <c r="C287" i="97"/>
  <c r="C286" i="98"/>
  <c r="H1858" i="1"/>
  <c r="O323" i="97"/>
  <c r="I320" i="98"/>
  <c r="Z89" i="66"/>
  <c r="I64" i="82"/>
  <c r="C1744" i="1"/>
  <c r="D1738" i="1"/>
  <c r="E204" i="97"/>
  <c r="C2091" i="1"/>
  <c r="D476" i="97"/>
  <c r="D481" i="98"/>
  <c r="B1828" i="1"/>
  <c r="C300" i="97"/>
  <c r="C299" i="98"/>
  <c r="G1829" i="1"/>
  <c r="H301" i="97"/>
  <c r="H300" i="98"/>
  <c r="E1831" i="1"/>
  <c r="F303" i="97"/>
  <c r="F302" i="98"/>
  <c r="B1832" i="1"/>
  <c r="C304" i="97"/>
  <c r="C303" i="98"/>
  <c r="F1896" i="1"/>
  <c r="G287" i="97"/>
  <c r="G286" i="98"/>
  <c r="B1910" i="1"/>
  <c r="C340" i="97"/>
  <c r="C345" i="98"/>
  <c r="E1770" i="1"/>
  <c r="F227" i="97"/>
  <c r="F226" i="98"/>
  <c r="F1768" i="1"/>
  <c r="E1767" i="1"/>
  <c r="F224" i="97"/>
  <c r="F223" i="98"/>
  <c r="H1762" i="1"/>
  <c r="O219" i="97"/>
  <c r="I218" i="98"/>
  <c r="E1762" i="1"/>
  <c r="F219" i="97"/>
  <c r="F218" i="98"/>
  <c r="H1745" i="1"/>
  <c r="O211" i="97"/>
  <c r="I210" i="98"/>
  <c r="F1745" i="1"/>
  <c r="G211" i="97"/>
  <c r="G210" i="98"/>
  <c r="C1743" i="1"/>
  <c r="G1740" i="1"/>
  <c r="H206" i="97"/>
  <c r="H205" i="98"/>
  <c r="E1739" i="1"/>
  <c r="H1738" i="1"/>
  <c r="O204" i="97"/>
  <c r="I203" i="98"/>
  <c r="H1737" i="1"/>
  <c r="O203" i="97"/>
  <c r="I202" i="98"/>
  <c r="E1737" i="1"/>
  <c r="F203" i="97"/>
  <c r="F202" i="98"/>
  <c r="G1736" i="1"/>
  <c r="H202" i="97"/>
  <c r="H201" i="98"/>
  <c r="G1732" i="1"/>
  <c r="H198" i="97"/>
  <c r="H197" i="98"/>
  <c r="C1950" i="1"/>
  <c r="D371" i="97"/>
  <c r="D376" i="98"/>
  <c r="C2037" i="1"/>
  <c r="D437" i="97"/>
  <c r="D442" i="98"/>
  <c r="D2104" i="1"/>
  <c r="G1799" i="1"/>
  <c r="H256" i="97"/>
  <c r="H255" i="98"/>
  <c r="G1802" i="1"/>
  <c r="H259" i="97"/>
  <c r="H258" i="98"/>
  <c r="G1850" i="1"/>
  <c r="H315" i="97"/>
  <c r="G1864" i="1"/>
  <c r="H329" i="97"/>
  <c r="H326" i="98"/>
  <c r="B1865" i="1"/>
  <c r="C330" i="97"/>
  <c r="F1865" i="1"/>
  <c r="G330" i="97"/>
  <c r="G327" i="98"/>
  <c r="G1866" i="1"/>
  <c r="H331" i="97"/>
  <c r="E1867" i="1"/>
  <c r="F332" i="97"/>
  <c r="F329" i="98"/>
  <c r="F1910" i="1"/>
  <c r="G340" i="97"/>
  <c r="G345" i="98"/>
  <c r="B1920" i="1"/>
  <c r="C350" i="97"/>
  <c r="C355" i="98"/>
  <c r="F1920" i="1"/>
  <c r="G1921" i="1"/>
  <c r="H351" i="97"/>
  <c r="H356" i="98"/>
  <c r="E1706" i="1"/>
  <c r="F177" i="97"/>
  <c r="F176" i="98"/>
  <c r="F1770" i="1"/>
  <c r="G1760" i="1"/>
  <c r="H217" i="97"/>
  <c r="H216" i="98"/>
  <c r="F1747" i="1"/>
  <c r="G213" i="97"/>
  <c r="G212" i="98"/>
  <c r="G1743" i="1"/>
  <c r="H209" i="97"/>
  <c r="H208" i="98"/>
  <c r="H1742" i="1"/>
  <c r="O208" i="97"/>
  <c r="I207" i="98"/>
  <c r="E1740" i="1"/>
  <c r="F206" i="97"/>
  <c r="F205" i="98"/>
  <c r="H1736" i="1"/>
  <c r="O202" i="97"/>
  <c r="I201" i="98"/>
  <c r="H1730" i="1"/>
  <c r="O196" i="97"/>
  <c r="I195" i="98"/>
  <c r="D1951" i="1"/>
  <c r="E372" i="97"/>
  <c r="E377" i="98"/>
  <c r="D1984" i="1"/>
  <c r="E399" i="97"/>
  <c r="E404" i="98"/>
  <c r="D1986" i="1"/>
  <c r="E401" i="97"/>
  <c r="E406" i="98"/>
  <c r="C2008" i="1"/>
  <c r="D414" i="97"/>
  <c r="C2045" i="1"/>
  <c r="D445" i="97"/>
  <c r="D2067" i="1"/>
  <c r="E458" i="97"/>
  <c r="E463" i="98"/>
  <c r="D2070" i="1"/>
  <c r="E461" i="97"/>
  <c r="E466" i="98"/>
  <c r="C2105" i="1"/>
  <c r="C2123" i="1"/>
  <c r="D499" i="97"/>
  <c r="H1795" i="1"/>
  <c r="O252" i="97"/>
  <c r="I251" i="98"/>
  <c r="B1797" i="1"/>
  <c r="C254" i="97"/>
  <c r="E1826" i="1"/>
  <c r="F298" i="97"/>
  <c r="F297" i="98"/>
  <c r="B1827" i="1"/>
  <c r="C299" i="97"/>
  <c r="C298" i="98"/>
  <c r="H1837" i="1"/>
  <c r="O309" i="97"/>
  <c r="I308" i="98"/>
  <c r="H1850" i="1"/>
  <c r="O315" i="97"/>
  <c r="I312" i="98"/>
  <c r="E1861" i="1"/>
  <c r="F326" i="97"/>
  <c r="B1862" i="1"/>
  <c r="C327" i="97"/>
  <c r="C324" i="98"/>
  <c r="F1862" i="1"/>
  <c r="B1916" i="1"/>
  <c r="C346" i="97"/>
  <c r="C351" i="98"/>
  <c r="G2070" i="1"/>
  <c r="H461" i="97"/>
  <c r="H466" i="98"/>
  <c r="H2071" i="1"/>
  <c r="O462" i="97"/>
  <c r="I467" i="98"/>
  <c r="E2072" i="1"/>
  <c r="F463" i="97"/>
  <c r="H2096" i="1"/>
  <c r="O481" i="97"/>
  <c r="I486" i="98"/>
  <c r="E2097" i="1"/>
  <c r="F482" i="97"/>
  <c r="F487" i="98"/>
  <c r="B2098" i="1"/>
  <c r="C483" i="97"/>
  <c r="C488" i="98"/>
  <c r="F2098" i="1"/>
  <c r="H2100" i="1"/>
  <c r="O485" i="97"/>
  <c r="I490" i="98"/>
  <c r="E2101" i="1"/>
  <c r="F486" i="97"/>
  <c r="F491" i="98"/>
  <c r="B2102" i="1"/>
  <c r="C487" i="97"/>
  <c r="C492" i="98"/>
  <c r="F2102" i="1"/>
  <c r="G2103" i="1"/>
  <c r="H488" i="97"/>
  <c r="H2106" i="1"/>
  <c r="O491" i="97"/>
  <c r="I496" i="98"/>
  <c r="E2126" i="1"/>
  <c r="F502" i="97"/>
  <c r="F507" i="98"/>
  <c r="B2127" i="1"/>
  <c r="C503" i="97"/>
  <c r="C508" i="98"/>
  <c r="F2127" i="1"/>
  <c r="G503" i="97"/>
  <c r="G508" i="98"/>
  <c r="G2128" i="1"/>
  <c r="H504" i="97"/>
  <c r="H509" i="98"/>
  <c r="E2130" i="1"/>
  <c r="F506" i="97"/>
  <c r="F511" i="98"/>
  <c r="B2131" i="1"/>
  <c r="C507" i="97"/>
  <c r="C512" i="98"/>
  <c r="F2131" i="1"/>
  <c r="G2132" i="1"/>
  <c r="H508" i="97"/>
  <c r="H513" i="98"/>
  <c r="E2134" i="1"/>
  <c r="F510" i="97"/>
  <c r="E2136" i="1"/>
  <c r="F512" i="97"/>
  <c r="C166" i="98"/>
  <c r="F13" i="98"/>
  <c r="L421" i="97"/>
  <c r="K421" i="97"/>
  <c r="J421" i="97"/>
  <c r="D357" i="98"/>
  <c r="J234" i="97"/>
  <c r="L234" i="97"/>
  <c r="M234" i="97"/>
  <c r="E159" i="98"/>
  <c r="K160" i="97"/>
  <c r="J140" i="97"/>
  <c r="K140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M357" i="17"/>
  <c r="K345" i="17"/>
  <c r="M345" i="17"/>
  <c r="K218" i="17"/>
  <c r="L327" i="17"/>
  <c r="K13" i="97"/>
  <c r="L381" i="17"/>
  <c r="J327" i="17"/>
  <c r="L333" i="36"/>
  <c r="L317" i="17"/>
  <c r="K317" i="17"/>
  <c r="M317" i="17"/>
  <c r="E259" i="98"/>
  <c r="K258" i="97"/>
  <c r="M258" i="97"/>
  <c r="J153" i="97"/>
  <c r="L155" i="97"/>
  <c r="M155" i="97"/>
  <c r="E331" i="17"/>
  <c r="E342" i="36"/>
  <c r="M349" i="97"/>
  <c r="K402" i="97"/>
  <c r="E165" i="36"/>
  <c r="L160" i="17"/>
  <c r="D391" i="98"/>
  <c r="D346" i="98"/>
  <c r="J250" i="97"/>
  <c r="L250" i="97"/>
  <c r="E155" i="98"/>
  <c r="K156" i="97"/>
  <c r="L187" i="97"/>
  <c r="D186" i="98"/>
  <c r="K165" i="97"/>
  <c r="C164" i="98"/>
  <c r="C57" i="98"/>
  <c r="J92" i="97"/>
  <c r="K92" i="97"/>
  <c r="K34" i="97"/>
  <c r="J34" i="97"/>
  <c r="K27" i="97"/>
  <c r="L27" i="97"/>
  <c r="J19" i="97"/>
  <c r="D18" i="98"/>
  <c r="K19" i="97"/>
  <c r="J11" i="97"/>
  <c r="C10" i="98"/>
  <c r="J381" i="17"/>
  <c r="K381" i="17"/>
  <c r="M381" i="17"/>
  <c r="E435" i="98"/>
  <c r="D317" i="98"/>
  <c r="E153" i="98"/>
  <c r="C58" i="98"/>
  <c r="D125" i="98"/>
  <c r="C25" i="98"/>
  <c r="J15" i="97"/>
  <c r="C14" i="98"/>
  <c r="C19" i="98"/>
  <c r="E306" i="17"/>
  <c r="E326" i="36"/>
  <c r="J305" i="17"/>
  <c r="K305" i="17"/>
  <c r="M305" i="17"/>
  <c r="K51" i="17"/>
  <c r="M51" i="17"/>
  <c r="L51" i="17"/>
  <c r="D509" i="98"/>
  <c r="D512" i="98"/>
  <c r="D502" i="98"/>
  <c r="L439" i="97"/>
  <c r="J439" i="97"/>
  <c r="M439" i="97"/>
  <c r="D436" i="98"/>
  <c r="D394" i="98"/>
  <c r="D401" i="98"/>
  <c r="D349" i="98"/>
  <c r="D321" i="98"/>
  <c r="J324" i="97"/>
  <c r="J185" i="97"/>
  <c r="L185" i="97"/>
  <c r="C71" i="98"/>
  <c r="G90" i="98"/>
  <c r="K91" i="97"/>
  <c r="M91" i="97"/>
  <c r="D15" i="98"/>
  <c r="C21" i="98"/>
  <c r="D16" i="98"/>
  <c r="L23" i="97"/>
  <c r="M23" i="97"/>
  <c r="C22" i="98"/>
  <c r="L309" i="17"/>
  <c r="E310" i="17"/>
  <c r="J164" i="17"/>
  <c r="K164" i="17"/>
  <c r="M164" i="17"/>
  <c r="C351" i="36"/>
  <c r="G377" i="36"/>
  <c r="A3" i="194"/>
  <c r="J218" i="17"/>
  <c r="J480" i="97"/>
  <c r="J253" i="97"/>
  <c r="M253" i="97"/>
  <c r="L323" i="97"/>
  <c r="M323" i="97"/>
  <c r="L478" i="97"/>
  <c r="M478" i="97"/>
  <c r="J325" i="97"/>
  <c r="L480" i="97"/>
  <c r="J388" i="97"/>
  <c r="M388" i="97"/>
  <c r="K153" i="97"/>
  <c r="M153" i="97"/>
  <c r="L92" i="97"/>
  <c r="J330" i="17"/>
  <c r="M330" i="17"/>
  <c r="J24" i="97"/>
  <c r="D459" i="98"/>
  <c r="D347" i="98"/>
  <c r="E50" i="36"/>
  <c r="K15" i="97"/>
  <c r="M15" i="97"/>
  <c r="L165" i="97"/>
  <c r="J160" i="97"/>
  <c r="J402" i="97"/>
  <c r="D70" i="98"/>
  <c r="D249" i="98"/>
  <c r="G295" i="98"/>
  <c r="D356" i="98"/>
  <c r="C233" i="98"/>
  <c r="K232" i="97"/>
  <c r="M232" i="97"/>
  <c r="J264" i="97"/>
  <c r="L264" i="97"/>
  <c r="I214" i="98"/>
  <c r="I364" i="98"/>
  <c r="K49" i="97"/>
  <c r="I75" i="98"/>
  <c r="I74" i="98"/>
  <c r="I122" i="98"/>
  <c r="I30" i="98"/>
  <c r="I454" i="98"/>
  <c r="I499" i="98"/>
  <c r="C367" i="17"/>
  <c r="E364" i="17"/>
  <c r="F364" i="17"/>
  <c r="F384" i="36"/>
  <c r="K347" i="17"/>
  <c r="G338" i="17"/>
  <c r="K338" i="17"/>
  <c r="H334" i="17"/>
  <c r="E324" i="17"/>
  <c r="O306" i="17"/>
  <c r="I326" i="36"/>
  <c r="I183" i="82"/>
  <c r="G383" i="36"/>
  <c r="F360" i="17"/>
  <c r="C331" i="17"/>
  <c r="H336" i="36"/>
  <c r="G374" i="17"/>
  <c r="F371" i="17"/>
  <c r="E367" i="17"/>
  <c r="E387" i="36"/>
  <c r="J359" i="17"/>
  <c r="M359" i="17"/>
  <c r="G341" i="17"/>
  <c r="C341" i="36"/>
  <c r="H320" i="17"/>
  <c r="J320" i="17"/>
  <c r="C306" i="17"/>
  <c r="D325" i="36"/>
  <c r="I83" i="36"/>
  <c r="I320" i="36"/>
  <c r="I339" i="36"/>
  <c r="E1492" i="1"/>
  <c r="E1493" i="1"/>
  <c r="E1495" i="1"/>
  <c r="G1552" i="1"/>
  <c r="H58" i="97"/>
  <c r="H57" i="98"/>
  <c r="H64" i="17"/>
  <c r="G1561" i="1"/>
  <c r="H67" i="97"/>
  <c r="H66" i="98"/>
  <c r="G1559" i="1"/>
  <c r="H65" i="97"/>
  <c r="H64" i="98"/>
  <c r="G1556" i="1"/>
  <c r="H62" i="97"/>
  <c r="H61" i="98"/>
  <c r="G1558" i="1"/>
  <c r="H64" i="97"/>
  <c r="H63" i="98"/>
  <c r="F1461" i="1"/>
  <c r="G12" i="97"/>
  <c r="F1463" i="1"/>
  <c r="G14" i="97"/>
  <c r="G13" i="98"/>
  <c r="C1491" i="1"/>
  <c r="D33" i="97"/>
  <c r="C1493" i="1"/>
  <c r="D35" i="97"/>
  <c r="B1560" i="1"/>
  <c r="C66" i="97"/>
  <c r="C70" i="17"/>
  <c r="E63" i="17"/>
  <c r="D1551" i="1"/>
  <c r="E57" i="97"/>
  <c r="E56" i="98"/>
  <c r="E1557" i="1"/>
  <c r="F63" i="97"/>
  <c r="F62" i="98"/>
  <c r="F67" i="17"/>
  <c r="H30" i="90"/>
  <c r="H25" i="90"/>
  <c r="H22" i="90"/>
  <c r="F1496" i="1"/>
  <c r="G38" i="97"/>
  <c r="F1501" i="1"/>
  <c r="F1502" i="1"/>
  <c r="C61" i="17"/>
  <c r="B1558" i="1"/>
  <c r="C64" i="97"/>
  <c r="B1551" i="1"/>
  <c r="C57" i="97"/>
  <c r="C1556" i="1"/>
  <c r="D62" i="97"/>
  <c r="D61" i="98"/>
  <c r="D61" i="17"/>
  <c r="D60" i="36"/>
  <c r="C1557" i="1"/>
  <c r="D63" i="97"/>
  <c r="D62" i="98"/>
  <c r="G1521" i="1"/>
  <c r="H78" i="97"/>
  <c r="H77" i="98"/>
  <c r="G1523" i="1"/>
  <c r="H80" i="97"/>
  <c r="K80" i="97"/>
  <c r="G1623" i="1"/>
  <c r="H117" i="97"/>
  <c r="H116" i="98"/>
  <c r="G1626" i="1"/>
  <c r="H120" i="97"/>
  <c r="E1641" i="1"/>
  <c r="F126" i="97"/>
  <c r="F125" i="98"/>
  <c r="E1643" i="1"/>
  <c r="F128" i="97"/>
  <c r="D1644" i="1"/>
  <c r="E129" i="97"/>
  <c r="E128" i="98"/>
  <c r="D1650" i="1"/>
  <c r="E135" i="97"/>
  <c r="E134" i="98"/>
  <c r="D1652" i="1"/>
  <c r="E137" i="97"/>
  <c r="E136" i="98"/>
  <c r="C1640" i="1"/>
  <c r="D125" i="97"/>
  <c r="C1642" i="1"/>
  <c r="D127" i="97"/>
  <c r="C1647" i="1"/>
  <c r="D132" i="97"/>
  <c r="C1649" i="1"/>
  <c r="D134" i="97"/>
  <c r="C1646" i="1"/>
  <c r="D131" i="97"/>
  <c r="C1648" i="1"/>
  <c r="D133" i="97"/>
  <c r="F1709" i="1"/>
  <c r="F1710" i="1"/>
  <c r="F1704" i="1"/>
  <c r="G175" i="97"/>
  <c r="G174" i="98"/>
  <c r="B1743" i="1"/>
  <c r="C209" i="97"/>
  <c r="B1746" i="1"/>
  <c r="C212" i="97"/>
  <c r="B1764" i="1"/>
  <c r="C221" i="97"/>
  <c r="B1765" i="1"/>
  <c r="C222" i="97"/>
  <c r="D1791" i="1"/>
  <c r="E248" i="97"/>
  <c r="D1798" i="1"/>
  <c r="E255" i="97"/>
  <c r="D1790" i="1"/>
  <c r="E247" i="97"/>
  <c r="D1802" i="1"/>
  <c r="E259" i="97"/>
  <c r="J259" i="97"/>
  <c r="D1799" i="1"/>
  <c r="E256" i="97"/>
  <c r="Z96" i="66"/>
  <c r="I71" i="82"/>
  <c r="H1865" i="1"/>
  <c r="O330" i="97"/>
  <c r="I327" i="98"/>
  <c r="C1881" i="1"/>
  <c r="D272" i="97"/>
  <c r="C1892" i="1"/>
  <c r="D283" i="97"/>
  <c r="C1890" i="1"/>
  <c r="D281" i="97"/>
  <c r="C1889" i="1"/>
  <c r="D280" i="97"/>
  <c r="C1888" i="1"/>
  <c r="D279" i="97"/>
  <c r="C1886" i="1"/>
  <c r="D277" i="97"/>
  <c r="C1884" i="1"/>
  <c r="D275" i="97"/>
  <c r="C1882" i="1"/>
  <c r="D273" i="97"/>
  <c r="G1882" i="1"/>
  <c r="H273" i="97"/>
  <c r="H272" i="98"/>
  <c r="G1893" i="1"/>
  <c r="H284" i="97"/>
  <c r="H283" i="98"/>
  <c r="G1892" i="1"/>
  <c r="H283" i="97"/>
  <c r="H282" i="98"/>
  <c r="G1890" i="1"/>
  <c r="H281" i="97"/>
  <c r="H280" i="98"/>
  <c r="G1889" i="1"/>
  <c r="H280" i="97"/>
  <c r="H279" i="98"/>
  <c r="G1888" i="1"/>
  <c r="H279" i="97"/>
  <c r="H278" i="98"/>
  <c r="G1886" i="1"/>
  <c r="H277" i="97"/>
  <c r="H276" i="98"/>
  <c r="G1884" i="1"/>
  <c r="H275" i="97"/>
  <c r="H274" i="98"/>
  <c r="G1880" i="1"/>
  <c r="H271" i="97"/>
  <c r="H270" i="98"/>
  <c r="G1881" i="1"/>
  <c r="H272" i="97"/>
  <c r="H271" i="98"/>
  <c r="H18" i="90"/>
  <c r="B1477" i="1"/>
  <c r="C28" i="97"/>
  <c r="H1460" i="1"/>
  <c r="O11" i="97"/>
  <c r="I10" i="98"/>
  <c r="G1465" i="1"/>
  <c r="H16" i="97"/>
  <c r="C1471" i="1"/>
  <c r="D22" i="97"/>
  <c r="J22" i="97"/>
  <c r="C1467" i="1"/>
  <c r="D18" i="97"/>
  <c r="K18" i="97"/>
  <c r="G1466" i="1"/>
  <c r="H17" i="97"/>
  <c r="J17" i="97"/>
  <c r="G1461" i="1"/>
  <c r="H12" i="97"/>
  <c r="H11" i="98"/>
  <c r="B1554" i="1"/>
  <c r="C60" i="97"/>
  <c r="B1555" i="1"/>
  <c r="C61" i="97"/>
  <c r="C1550" i="1"/>
  <c r="D56" i="97"/>
  <c r="D55" i="98"/>
  <c r="D62" i="17"/>
  <c r="G1550" i="1"/>
  <c r="H56" i="97"/>
  <c r="H55" i="98"/>
  <c r="H62" i="17"/>
  <c r="H61" i="36"/>
  <c r="D1553" i="1"/>
  <c r="E59" i="97"/>
  <c r="J59" i="97"/>
  <c r="D1555" i="1"/>
  <c r="E61" i="97"/>
  <c r="E60" i="98"/>
  <c r="D1552" i="1"/>
  <c r="E58" i="97"/>
  <c r="F1554" i="1"/>
  <c r="G60" i="97"/>
  <c r="G59" i="98"/>
  <c r="F1555" i="1"/>
  <c r="G61" i="97"/>
  <c r="G60" i="98"/>
  <c r="C1531" i="1"/>
  <c r="D88" i="97"/>
  <c r="C1522" i="1"/>
  <c r="D79" i="97"/>
  <c r="C1521" i="1"/>
  <c r="D78" i="97"/>
  <c r="B1612" i="1"/>
  <c r="C106" i="97"/>
  <c r="B1615" i="1"/>
  <c r="C109" i="97"/>
  <c r="E1683" i="1"/>
  <c r="F163" i="97"/>
  <c r="F162" i="98"/>
  <c r="E1686" i="1"/>
  <c r="F166" i="97"/>
  <c r="F165" i="98"/>
  <c r="H29" i="90"/>
  <c r="H26" i="90"/>
  <c r="H21" i="90"/>
  <c r="B1470" i="1"/>
  <c r="C21" i="97"/>
  <c r="F1477" i="1"/>
  <c r="G28" i="97"/>
  <c r="G27" i="98"/>
  <c r="B1494" i="1"/>
  <c r="C36" i="97"/>
  <c r="B1502" i="1"/>
  <c r="C44" i="97"/>
  <c r="F1498" i="1"/>
  <c r="E1647" i="1"/>
  <c r="F132" i="97"/>
  <c r="F131" i="98"/>
  <c r="E1650" i="1"/>
  <c r="F135" i="97"/>
  <c r="F134" i="98"/>
  <c r="E1652" i="1"/>
  <c r="F137" i="97"/>
  <c r="F136" i="98"/>
  <c r="E1653" i="1"/>
  <c r="F138" i="97"/>
  <c r="F137" i="98"/>
  <c r="C1702" i="1"/>
  <c r="D173" i="97"/>
  <c r="C1705" i="1"/>
  <c r="D176" i="97"/>
  <c r="C1703" i="1"/>
  <c r="D174" i="97"/>
  <c r="E1701" i="1"/>
  <c r="F172" i="97"/>
  <c r="L172" i="97"/>
  <c r="E1704" i="1"/>
  <c r="F175" i="97"/>
  <c r="F174" i="98"/>
  <c r="E1713" i="1"/>
  <c r="F184" i="97"/>
  <c r="C1821" i="1"/>
  <c r="D293" i="97"/>
  <c r="C1823" i="1"/>
  <c r="D295" i="97"/>
  <c r="D294" i="98"/>
  <c r="Z86" i="66"/>
  <c r="I61" i="82"/>
  <c r="H1855" i="1"/>
  <c r="O320" i="97"/>
  <c r="I317" i="98"/>
  <c r="H1854" i="1"/>
  <c r="O319" i="97"/>
  <c r="I316" i="98"/>
  <c r="D1885" i="1"/>
  <c r="E276" i="97"/>
  <c r="D1883" i="1"/>
  <c r="E274" i="97"/>
  <c r="L274" i="97"/>
  <c r="D1882" i="1"/>
  <c r="E273" i="97"/>
  <c r="E272" i="98"/>
  <c r="H1883" i="1"/>
  <c r="O274" i="97"/>
  <c r="I273" i="98"/>
  <c r="Z37" i="66"/>
  <c r="I83" i="82"/>
  <c r="H1892" i="1"/>
  <c r="O283" i="97"/>
  <c r="I282" i="98"/>
  <c r="Z45" i="66"/>
  <c r="I91" i="82"/>
  <c r="E1896" i="1"/>
  <c r="F287" i="97"/>
  <c r="E1894" i="1"/>
  <c r="F285" i="97"/>
  <c r="E1893" i="1"/>
  <c r="F284" i="97"/>
  <c r="H1897" i="1"/>
  <c r="O288" i="97"/>
  <c r="I287" i="98"/>
  <c r="Z53" i="66"/>
  <c r="I99" i="82"/>
  <c r="E1918" i="1"/>
  <c r="F348" i="97"/>
  <c r="E1922" i="1"/>
  <c r="F352" i="97"/>
  <c r="K352" i="97"/>
  <c r="E1917" i="1"/>
  <c r="F347" i="97"/>
  <c r="E1912" i="1"/>
  <c r="F342" i="97"/>
  <c r="L342" i="97"/>
  <c r="E1920" i="1"/>
  <c r="F350" i="97"/>
  <c r="E1910" i="1"/>
  <c r="F340" i="97"/>
  <c r="J340" i="97"/>
  <c r="E1921" i="1"/>
  <c r="F351" i="97"/>
  <c r="E1916" i="1"/>
  <c r="F346" i="97"/>
  <c r="L346" i="97"/>
  <c r="E1911" i="1"/>
  <c r="F341" i="97"/>
  <c r="G1911" i="1"/>
  <c r="H341" i="97"/>
  <c r="H346" i="98"/>
  <c r="G1913" i="1"/>
  <c r="H343" i="97"/>
  <c r="H348" i="98"/>
  <c r="D1915" i="1"/>
  <c r="E345" i="97"/>
  <c r="D1913" i="1"/>
  <c r="E343" i="97"/>
  <c r="E348" i="98"/>
  <c r="H1913" i="1"/>
  <c r="O343" i="97"/>
  <c r="I348" i="98"/>
  <c r="H1912" i="1"/>
  <c r="O342" i="97"/>
  <c r="I347" i="98"/>
  <c r="H1915" i="1"/>
  <c r="O345" i="97"/>
  <c r="I350" i="98"/>
  <c r="E1923" i="1"/>
  <c r="F353" i="97"/>
  <c r="J353" i="97"/>
  <c r="E1926" i="1"/>
  <c r="F356" i="97"/>
  <c r="E1924" i="1"/>
  <c r="F354" i="97"/>
  <c r="B1948" i="1"/>
  <c r="C369" i="97"/>
  <c r="B1942" i="1"/>
  <c r="C363" i="97"/>
  <c r="B1951" i="1"/>
  <c r="C372" i="97"/>
  <c r="B1950" i="1"/>
  <c r="C371" i="97"/>
  <c r="B1952" i="1"/>
  <c r="C373" i="97"/>
  <c r="B1947" i="1"/>
  <c r="C368" i="97"/>
  <c r="B1940" i="1"/>
  <c r="C361" i="97"/>
  <c r="B1941" i="1"/>
  <c r="C362" i="97"/>
  <c r="B1946" i="1"/>
  <c r="C367" i="97"/>
  <c r="F1942" i="1"/>
  <c r="G363" i="97"/>
  <c r="G368" i="98"/>
  <c r="F1946" i="1"/>
  <c r="G367" i="97"/>
  <c r="G372" i="98"/>
  <c r="F1941" i="1"/>
  <c r="G362" i="97"/>
  <c r="G367" i="98"/>
  <c r="D1941" i="1"/>
  <c r="E362" i="97"/>
  <c r="E367" i="98"/>
  <c r="D1943" i="1"/>
  <c r="E364" i="97"/>
  <c r="H1943" i="1"/>
  <c r="O364" i="97"/>
  <c r="I369" i="98"/>
  <c r="H1941" i="1"/>
  <c r="O362" i="97"/>
  <c r="I367" i="98"/>
  <c r="E1943" i="1"/>
  <c r="F364" i="97"/>
  <c r="F369" i="98"/>
  <c r="E1945" i="1"/>
  <c r="F366" i="97"/>
  <c r="F371" i="98"/>
  <c r="B1945" i="1"/>
  <c r="C366" i="97"/>
  <c r="B1944" i="1"/>
  <c r="C365" i="97"/>
  <c r="F1944" i="1"/>
  <c r="G365" i="97"/>
  <c r="G370" i="98"/>
  <c r="F1945" i="1"/>
  <c r="G366" i="97"/>
  <c r="G371" i="98"/>
  <c r="B1953" i="1"/>
  <c r="C374" i="97"/>
  <c r="B1956" i="1"/>
  <c r="C377" i="97"/>
  <c r="B1954" i="1"/>
  <c r="C375" i="97"/>
  <c r="F1953" i="1"/>
  <c r="G374" i="97"/>
  <c r="G379" i="98"/>
  <c r="F1956" i="1"/>
  <c r="G377" i="97"/>
  <c r="G382" i="98"/>
  <c r="F1954" i="1"/>
  <c r="G375" i="97"/>
  <c r="G380" i="98"/>
  <c r="G1982" i="1"/>
  <c r="H397" i="97"/>
  <c r="H402" i="98"/>
  <c r="G1981" i="1"/>
  <c r="H396" i="97"/>
  <c r="K396" i="97"/>
  <c r="G1980" i="1"/>
  <c r="H395" i="97"/>
  <c r="K395" i="97"/>
  <c r="G1978" i="1"/>
  <c r="H393" i="97"/>
  <c r="G1977" i="1"/>
  <c r="H392" i="97"/>
  <c r="J392" i="97"/>
  <c r="G1976" i="1"/>
  <c r="H391" i="97"/>
  <c r="G1970" i="1"/>
  <c r="H385" i="97"/>
  <c r="G1971" i="1"/>
  <c r="H386" i="97"/>
  <c r="C1984" i="1"/>
  <c r="D399" i="97"/>
  <c r="C1986" i="1"/>
  <c r="D401" i="97"/>
  <c r="C1983" i="1"/>
  <c r="D398" i="97"/>
  <c r="D2007" i="1"/>
  <c r="E413" i="97"/>
  <c r="D2012" i="1"/>
  <c r="E418" i="97"/>
  <c r="D2010" i="1"/>
  <c r="E416" i="97"/>
  <c r="D2000" i="1"/>
  <c r="E406" i="97"/>
  <c r="D2006" i="1"/>
  <c r="E412" i="97"/>
  <c r="D2002" i="1"/>
  <c r="E408" i="97"/>
  <c r="E413" i="98"/>
  <c r="D2001" i="1"/>
  <c r="E407" i="97"/>
  <c r="E412" i="98"/>
  <c r="H2007" i="1"/>
  <c r="O413" i="97"/>
  <c r="I418" i="98"/>
  <c r="H2002" i="1"/>
  <c r="O408" i="97"/>
  <c r="I413" i="98"/>
  <c r="H2012" i="1"/>
  <c r="O418" i="97"/>
  <c r="I423" i="98"/>
  <c r="H2011" i="1"/>
  <c r="O417" i="97"/>
  <c r="I422" i="98"/>
  <c r="H2010" i="1"/>
  <c r="O416" i="97"/>
  <c r="I421" i="98"/>
  <c r="H2006" i="1"/>
  <c r="O412" i="97"/>
  <c r="I417" i="98"/>
  <c r="H2000" i="1"/>
  <c r="O406" i="97"/>
  <c r="I411" i="98"/>
  <c r="H2008" i="1"/>
  <c r="O414" i="97"/>
  <c r="I419" i="98"/>
  <c r="B2001" i="1"/>
  <c r="C407" i="97"/>
  <c r="B2003" i="1"/>
  <c r="C409" i="97"/>
  <c r="C2002" i="1"/>
  <c r="D408" i="97"/>
  <c r="C2005" i="1"/>
  <c r="D411" i="97"/>
  <c r="C2003" i="1"/>
  <c r="D409" i="97"/>
  <c r="D414" i="98"/>
  <c r="G2003" i="1"/>
  <c r="H409" i="97"/>
  <c r="H414" i="98"/>
  <c r="G2002" i="1"/>
  <c r="H408" i="97"/>
  <c r="H413" i="98"/>
  <c r="H2004" i="1"/>
  <c r="O410" i="97"/>
  <c r="I415" i="98"/>
  <c r="H2005" i="1"/>
  <c r="O411" i="97"/>
  <c r="I416" i="98"/>
  <c r="D2014" i="1"/>
  <c r="E420" i="97"/>
  <c r="D2016" i="1"/>
  <c r="E422" i="97"/>
  <c r="H2014" i="1"/>
  <c r="O420" i="97"/>
  <c r="I425" i="98"/>
  <c r="H2013" i="1"/>
  <c r="O419" i="97"/>
  <c r="I424" i="98"/>
  <c r="E2041" i="1"/>
  <c r="F441" i="97"/>
  <c r="E2040" i="1"/>
  <c r="F440" i="97"/>
  <c r="L440" i="97"/>
  <c r="E2031" i="1"/>
  <c r="F431" i="97"/>
  <c r="E2042" i="1"/>
  <c r="F442" i="97"/>
  <c r="E2036" i="1"/>
  <c r="F436" i="97"/>
  <c r="E2032" i="1"/>
  <c r="F432" i="97"/>
  <c r="E2030" i="1"/>
  <c r="F430" i="97"/>
  <c r="F435" i="98"/>
  <c r="E2037" i="1"/>
  <c r="F437" i="97"/>
  <c r="E2038" i="1"/>
  <c r="F438" i="97"/>
  <c r="G2031" i="1"/>
  <c r="H431" i="97"/>
  <c r="H436" i="98"/>
  <c r="G2033" i="1"/>
  <c r="H433" i="97"/>
  <c r="K433" i="97"/>
  <c r="H2035" i="1"/>
  <c r="O435" i="97"/>
  <c r="I440" i="98"/>
  <c r="H2032" i="1"/>
  <c r="O432" i="97"/>
  <c r="I437" i="98"/>
  <c r="E2035" i="1"/>
  <c r="F435" i="97"/>
  <c r="E2034" i="1"/>
  <c r="F434" i="97"/>
  <c r="L434" i="97"/>
  <c r="E2043" i="1"/>
  <c r="F443" i="97"/>
  <c r="E2046" i="1"/>
  <c r="F446" i="97"/>
  <c r="E2044" i="1"/>
  <c r="F444" i="97"/>
  <c r="B2061" i="1"/>
  <c r="C452" i="97"/>
  <c r="B2062" i="1"/>
  <c r="C453" i="97"/>
  <c r="B2071" i="1"/>
  <c r="C462" i="97"/>
  <c r="B2067" i="1"/>
  <c r="C458" i="97"/>
  <c r="B2066" i="1"/>
  <c r="C457" i="97"/>
  <c r="B2068" i="1"/>
  <c r="C459" i="97"/>
  <c r="B2060" i="1"/>
  <c r="C451" i="97"/>
  <c r="B2070" i="1"/>
  <c r="C461" i="97"/>
  <c r="F2062" i="1"/>
  <c r="G453" i="97"/>
  <c r="G458" i="98"/>
  <c r="F2061" i="1"/>
  <c r="G452" i="97"/>
  <c r="G457" i="98"/>
  <c r="F2072" i="1"/>
  <c r="F2070" i="1"/>
  <c r="F2068" i="1"/>
  <c r="F2066" i="1"/>
  <c r="G457" i="97"/>
  <c r="G462" i="98"/>
  <c r="F2060" i="1"/>
  <c r="G451" i="97"/>
  <c r="G456" i="98"/>
  <c r="F2071" i="1"/>
  <c r="F2067" i="1"/>
  <c r="G458" i="97"/>
  <c r="G463" i="98"/>
  <c r="E2063" i="1"/>
  <c r="F454" i="97"/>
  <c r="K454" i="97"/>
  <c r="E2062" i="1"/>
  <c r="F453" i="97"/>
  <c r="F458" i="98"/>
  <c r="E2065" i="1"/>
  <c r="F456" i="97"/>
  <c r="F461" i="98"/>
  <c r="B2065" i="1"/>
  <c r="C456" i="97"/>
  <c r="B2064" i="1"/>
  <c r="C455" i="97"/>
  <c r="F2065" i="1"/>
  <c r="G456" i="97"/>
  <c r="G461" i="98"/>
  <c r="F2064" i="1"/>
  <c r="G455" i="97"/>
  <c r="G460" i="98"/>
  <c r="D1502" i="1"/>
  <c r="E44" i="97"/>
  <c r="E43" i="98"/>
  <c r="D1501" i="1"/>
  <c r="E43" i="97"/>
  <c r="G1499" i="1"/>
  <c r="H41" i="97"/>
  <c r="D1497" i="1"/>
  <c r="E39" i="97"/>
  <c r="D1490" i="1"/>
  <c r="E32" i="97"/>
  <c r="B1561" i="1"/>
  <c r="C67" i="97"/>
  <c r="B1567" i="1"/>
  <c r="C73" i="97"/>
  <c r="H1554" i="1"/>
  <c r="O60" i="97"/>
  <c r="I59" i="98"/>
  <c r="H1557" i="1"/>
  <c r="O63" i="97"/>
  <c r="I62" i="98"/>
  <c r="E1558" i="1"/>
  <c r="F64" i="97"/>
  <c r="F63" i="98"/>
  <c r="E1559" i="1"/>
  <c r="G1560" i="1"/>
  <c r="H66" i="97"/>
  <c r="H65" i="98"/>
  <c r="G1562" i="1"/>
  <c r="H68" i="97"/>
  <c r="D1563" i="1"/>
  <c r="E69" i="97"/>
  <c r="K69" i="97"/>
  <c r="G1564" i="1"/>
  <c r="H70" i="97"/>
  <c r="H69" i="98"/>
  <c r="G1567" i="1"/>
  <c r="H73" i="97"/>
  <c r="H72" i="98"/>
  <c r="E1534" i="1"/>
  <c r="H1533" i="1"/>
  <c r="O90" i="97"/>
  <c r="I89" i="98"/>
  <c r="H1532" i="1"/>
  <c r="O89" i="97"/>
  <c r="I88" i="98"/>
  <c r="C1526" i="1"/>
  <c r="D83" i="97"/>
  <c r="C1597" i="1"/>
  <c r="C1595" i="1"/>
  <c r="E1590" i="1"/>
  <c r="E1589" i="1"/>
  <c r="E1588" i="1"/>
  <c r="D1583" i="1"/>
  <c r="E1580" i="1"/>
  <c r="B1624" i="1"/>
  <c r="C118" i="97"/>
  <c r="B1610" i="1"/>
  <c r="C104" i="97"/>
  <c r="B1616" i="1"/>
  <c r="C110" i="97"/>
  <c r="B1620" i="1"/>
  <c r="C114" i="97"/>
  <c r="B1623" i="1"/>
  <c r="C117" i="97"/>
  <c r="E1624" i="1"/>
  <c r="F118" i="97"/>
  <c r="F117" i="98"/>
  <c r="G1654" i="1"/>
  <c r="H139" i="97"/>
  <c r="D1651" i="1"/>
  <c r="E136" i="97"/>
  <c r="C1650" i="1"/>
  <c r="D135" i="97"/>
  <c r="C1644" i="1"/>
  <c r="D129" i="97"/>
  <c r="E1674" i="1"/>
  <c r="F154" i="97"/>
  <c r="F153" i="98"/>
  <c r="E1671" i="1"/>
  <c r="F151" i="97"/>
  <c r="E1670" i="1"/>
  <c r="F150" i="97"/>
  <c r="F1711" i="1"/>
  <c r="F1708" i="1"/>
  <c r="B1761" i="1"/>
  <c r="C218" i="97"/>
  <c r="B1767" i="1"/>
  <c r="C224" i="97"/>
  <c r="B1771" i="1"/>
  <c r="C228" i="97"/>
  <c r="C1887" i="1"/>
  <c r="D278" i="97"/>
  <c r="G1887" i="1"/>
  <c r="H278" i="97"/>
  <c r="H277" i="98"/>
  <c r="C1891" i="1"/>
  <c r="D282" i="97"/>
  <c r="G1891" i="1"/>
  <c r="H282" i="97"/>
  <c r="H281" i="98"/>
  <c r="E1914" i="1"/>
  <c r="F344" i="97"/>
  <c r="K344" i="97"/>
  <c r="E1919" i="1"/>
  <c r="B1949" i="1"/>
  <c r="C370" i="97"/>
  <c r="G1974" i="1"/>
  <c r="H389" i="97"/>
  <c r="J389" i="97"/>
  <c r="G1979" i="1"/>
  <c r="H394" i="97"/>
  <c r="H399" i="98"/>
  <c r="D2004" i="1"/>
  <c r="E410" i="97"/>
  <c r="D2009" i="1"/>
  <c r="E415" i="97"/>
  <c r="H2009" i="1"/>
  <c r="O415" i="97"/>
  <c r="I420" i="98"/>
  <c r="E2039" i="1"/>
  <c r="F2069" i="1"/>
  <c r="G1612" i="1"/>
  <c r="H106" i="97"/>
  <c r="H105" i="98"/>
  <c r="G1615" i="1"/>
  <c r="H109" i="97"/>
  <c r="H108" i="98"/>
  <c r="C1833" i="1"/>
  <c r="D305" i="97"/>
  <c r="C1834" i="1"/>
  <c r="D306" i="97"/>
  <c r="G1834" i="1"/>
  <c r="H306" i="97"/>
  <c r="H305" i="98"/>
  <c r="G1833" i="1"/>
  <c r="H305" i="97"/>
  <c r="H304" i="98"/>
  <c r="G1836" i="1"/>
  <c r="H308" i="97"/>
  <c r="Z72" i="66"/>
  <c r="I47" i="82"/>
  <c r="H1834" i="1"/>
  <c r="O306" i="97"/>
  <c r="I305" i="98"/>
  <c r="H1836" i="1"/>
  <c r="O308" i="97"/>
  <c r="I307" i="98"/>
  <c r="Z76" i="66"/>
  <c r="I51" i="82"/>
  <c r="B1550" i="1"/>
  <c r="C56" i="97"/>
  <c r="B1559" i="1"/>
  <c r="C65" i="97"/>
  <c r="B1557" i="1"/>
  <c r="C63" i="97"/>
  <c r="C1559" i="1"/>
  <c r="D65" i="97"/>
  <c r="D64" i="98"/>
  <c r="C1561" i="1"/>
  <c r="D67" i="97"/>
  <c r="D66" i="98"/>
  <c r="F1566" i="1"/>
  <c r="G72" i="97"/>
  <c r="H1563" i="1"/>
  <c r="O69" i="97"/>
  <c r="I68" i="98"/>
  <c r="C1529" i="1"/>
  <c r="D86" i="97"/>
  <c r="C1524" i="1"/>
  <c r="D81" i="97"/>
  <c r="G1525" i="1"/>
  <c r="H82" i="97"/>
  <c r="H81" i="98"/>
  <c r="C1520" i="1"/>
  <c r="D77" i="97"/>
  <c r="F1594" i="1"/>
  <c r="C1594" i="1"/>
  <c r="B1627" i="1"/>
  <c r="C121" i="97"/>
  <c r="F1625" i="1"/>
  <c r="G119" i="97"/>
  <c r="G118" i="98"/>
  <c r="C1652" i="1"/>
  <c r="D137" i="97"/>
  <c r="D1641" i="1"/>
  <c r="E126" i="97"/>
  <c r="E1687" i="1"/>
  <c r="F167" i="97"/>
  <c r="F166" i="98"/>
  <c r="G1717" i="1"/>
  <c r="H188" i="97"/>
  <c r="H187" i="98"/>
  <c r="F1706" i="1"/>
  <c r="G177" i="97"/>
  <c r="G176" i="98"/>
  <c r="F1700" i="1"/>
  <c r="G171" i="97"/>
  <c r="G170" i="98"/>
  <c r="B1760" i="1"/>
  <c r="C217" i="97"/>
  <c r="B1766" i="1"/>
  <c r="C223" i="97"/>
  <c r="B1770" i="1"/>
  <c r="C227" i="97"/>
  <c r="B1773" i="1"/>
  <c r="C230" i="97"/>
  <c r="H1774" i="1"/>
  <c r="O231" i="97"/>
  <c r="I230" i="98"/>
  <c r="O62" i="17"/>
  <c r="I61" i="36"/>
  <c r="H1550" i="1"/>
  <c r="O56" i="97"/>
  <c r="I55" i="98"/>
  <c r="C1582" i="1"/>
  <c r="C1583" i="1"/>
  <c r="C1585" i="1"/>
  <c r="D1610" i="1"/>
  <c r="E104" i="97"/>
  <c r="E103" i="98"/>
  <c r="D1612" i="1"/>
  <c r="E106" i="97"/>
  <c r="E105" i="98"/>
  <c r="D1618" i="1"/>
  <c r="E112" i="97"/>
  <c r="D1619" i="1"/>
  <c r="E113" i="97"/>
  <c r="D1683" i="1"/>
  <c r="E163" i="97"/>
  <c r="D1686" i="1"/>
  <c r="E166" i="97"/>
  <c r="F1734" i="1"/>
  <c r="G200" i="97"/>
  <c r="G199" i="98"/>
  <c r="F1735" i="1"/>
  <c r="G201" i="97"/>
  <c r="G200" i="98"/>
  <c r="H1731" i="1"/>
  <c r="O197" i="97"/>
  <c r="I196" i="98"/>
  <c r="H1733" i="1"/>
  <c r="O199" i="97"/>
  <c r="I198" i="98"/>
  <c r="D1739" i="1"/>
  <c r="E205" i="97"/>
  <c r="D1740" i="1"/>
  <c r="E206" i="97"/>
  <c r="D1730" i="1"/>
  <c r="E196" i="97"/>
  <c r="E195" i="98"/>
  <c r="D1731" i="1"/>
  <c r="E197" i="97"/>
  <c r="D1734" i="1"/>
  <c r="E200" i="97"/>
  <c r="C69" i="17"/>
  <c r="F62" i="17"/>
  <c r="F61" i="36"/>
  <c r="D71" i="17"/>
  <c r="F1497" i="1"/>
  <c r="G39" i="97"/>
  <c r="G38" i="98"/>
  <c r="C1495" i="1"/>
  <c r="D37" i="97"/>
  <c r="F1491" i="1"/>
  <c r="G33" i="97"/>
  <c r="G32" i="98"/>
  <c r="B1556" i="1"/>
  <c r="C62" i="97"/>
  <c r="B1564" i="1"/>
  <c r="C70" i="97"/>
  <c r="E1552" i="1"/>
  <c r="F58" i="97"/>
  <c r="F57" i="98"/>
  <c r="G1554" i="1"/>
  <c r="H60" i="97"/>
  <c r="H59" i="98"/>
  <c r="G1557" i="1"/>
  <c r="H63" i="97"/>
  <c r="H62" i="98"/>
  <c r="H1561" i="1"/>
  <c r="O67" i="97"/>
  <c r="I66" i="98"/>
  <c r="E1537" i="1"/>
  <c r="G1533" i="1"/>
  <c r="H90" i="97"/>
  <c r="H89" i="98"/>
  <c r="C1533" i="1"/>
  <c r="D90" i="97"/>
  <c r="G1532" i="1"/>
  <c r="H89" i="97"/>
  <c r="H88" i="98"/>
  <c r="C1532" i="1"/>
  <c r="D89" i="97"/>
  <c r="G1527" i="1"/>
  <c r="H84" i="97"/>
  <c r="H83" i="98"/>
  <c r="C1527" i="1"/>
  <c r="D84" i="97"/>
  <c r="C1525" i="1"/>
  <c r="D82" i="97"/>
  <c r="G1520" i="1"/>
  <c r="H77" i="97"/>
  <c r="H76" i="98"/>
  <c r="G1594" i="1"/>
  <c r="G1583" i="1"/>
  <c r="B1611" i="1"/>
  <c r="C105" i="97"/>
  <c r="B1617" i="1"/>
  <c r="C111" i="97"/>
  <c r="B1621" i="1"/>
  <c r="C115" i="97"/>
  <c r="G1625" i="1"/>
  <c r="H119" i="97"/>
  <c r="H118" i="98"/>
  <c r="E1625" i="1"/>
  <c r="F119" i="97"/>
  <c r="E1657" i="1"/>
  <c r="F142" i="97"/>
  <c r="C1653" i="1"/>
  <c r="D138" i="97"/>
  <c r="D1649" i="1"/>
  <c r="E134" i="97"/>
  <c r="E133" i="98"/>
  <c r="E1646" i="1"/>
  <c r="F131" i="97"/>
  <c r="F130" i="98"/>
  <c r="E1640" i="1"/>
  <c r="F125" i="97"/>
  <c r="F124" i="98"/>
  <c r="E1682" i="1"/>
  <c r="F162" i="97"/>
  <c r="E1681" i="1"/>
  <c r="F161" i="97"/>
  <c r="E1677" i="1"/>
  <c r="F157" i="97"/>
  <c r="F1717" i="1"/>
  <c r="G188" i="97"/>
  <c r="G1715" i="1"/>
  <c r="H186" i="97"/>
  <c r="F1712" i="1"/>
  <c r="E1711" i="1"/>
  <c r="F182" i="97"/>
  <c r="E1710" i="1"/>
  <c r="F181" i="97"/>
  <c r="E1708" i="1"/>
  <c r="F179" i="97"/>
  <c r="E1702" i="1"/>
  <c r="F173" i="97"/>
  <c r="F172" i="98"/>
  <c r="E1700" i="1"/>
  <c r="F171" i="97"/>
  <c r="B1762" i="1"/>
  <c r="C219" i="97"/>
  <c r="B1768" i="1"/>
  <c r="C225" i="97"/>
  <c r="B1772" i="1"/>
  <c r="C229" i="97"/>
  <c r="G1774" i="1"/>
  <c r="H231" i="97"/>
  <c r="E1942" i="1"/>
  <c r="F363" i="97"/>
  <c r="F368" i="98"/>
  <c r="H2016" i="1"/>
  <c r="O422" i="97"/>
  <c r="I427" i="98"/>
  <c r="D1794" i="1"/>
  <c r="E251" i="97"/>
  <c r="C1733" i="1"/>
  <c r="D199" i="97"/>
  <c r="C1735" i="1"/>
  <c r="D201" i="97"/>
  <c r="D200" i="98"/>
  <c r="G1862" i="1"/>
  <c r="H327" i="97"/>
  <c r="G1857" i="1"/>
  <c r="H322" i="97"/>
  <c r="G1854" i="1"/>
  <c r="H319" i="97"/>
  <c r="G1852" i="1"/>
  <c r="H317" i="97"/>
  <c r="H314" i="98"/>
  <c r="D1852" i="1"/>
  <c r="E317" i="97"/>
  <c r="D1855" i="1"/>
  <c r="E320" i="97"/>
  <c r="D1853" i="1"/>
  <c r="E318" i="97"/>
  <c r="L318" i="97"/>
  <c r="H1860" i="1"/>
  <c r="O325" i="97"/>
  <c r="I322" i="98"/>
  <c r="Z91" i="66"/>
  <c r="I66" i="82"/>
  <c r="G1763" i="1"/>
  <c r="H220" i="97"/>
  <c r="H219" i="98"/>
  <c r="D1736" i="1"/>
  <c r="E202" i="97"/>
  <c r="C2096" i="1"/>
  <c r="D481" i="97"/>
  <c r="G2102" i="1"/>
  <c r="H487" i="97"/>
  <c r="H492" i="98"/>
  <c r="D2131" i="1"/>
  <c r="E507" i="97"/>
  <c r="G1823" i="1"/>
  <c r="H295" i="97"/>
  <c r="H294" i="98"/>
  <c r="C1880" i="1"/>
  <c r="D271" i="97"/>
  <c r="B1763" i="1"/>
  <c r="C220" i="97"/>
  <c r="G1765" i="1"/>
  <c r="H222" i="97"/>
  <c r="H221" i="98"/>
  <c r="G1747" i="1"/>
  <c r="H213" i="97"/>
  <c r="D1747" i="1"/>
  <c r="G1746" i="1"/>
  <c r="H212" i="97"/>
  <c r="H211" i="98"/>
  <c r="G1745" i="1"/>
  <c r="H211" i="97"/>
  <c r="D1745" i="1"/>
  <c r="D1737" i="1"/>
  <c r="E203" i="97"/>
  <c r="E1734" i="1"/>
  <c r="F200" i="97"/>
  <c r="F199" i="98"/>
  <c r="G1735" i="1"/>
  <c r="H201" i="97"/>
  <c r="H200" i="98"/>
  <c r="E1732" i="1"/>
  <c r="F198" i="97"/>
  <c r="F197" i="98"/>
  <c r="C1732" i="1"/>
  <c r="D198" i="97"/>
  <c r="E1730" i="1"/>
  <c r="F196" i="97"/>
  <c r="F195" i="98"/>
  <c r="B2073" i="1"/>
  <c r="C464" i="97"/>
  <c r="B2076" i="1"/>
  <c r="C467" i="97"/>
  <c r="F2073" i="1"/>
  <c r="G464" i="97"/>
  <c r="G469" i="98"/>
  <c r="F2076" i="1"/>
  <c r="G467" i="97"/>
  <c r="G472" i="98"/>
  <c r="F2074" i="1"/>
  <c r="G465" i="97"/>
  <c r="C2090" i="1"/>
  <c r="D475" i="97"/>
  <c r="C2101" i="1"/>
  <c r="D486" i="97"/>
  <c r="C2097" i="1"/>
  <c r="D482" i="97"/>
  <c r="C2102" i="1"/>
  <c r="D487" i="97"/>
  <c r="C2098" i="1"/>
  <c r="D483" i="97"/>
  <c r="G2101" i="1"/>
  <c r="H486" i="97"/>
  <c r="H491" i="98"/>
  <c r="G2097" i="1"/>
  <c r="H482" i="97"/>
  <c r="H487" i="98"/>
  <c r="G2090" i="1"/>
  <c r="H475" i="97"/>
  <c r="H480" i="98"/>
  <c r="G2100" i="1"/>
  <c r="H485" i="97"/>
  <c r="H490" i="98"/>
  <c r="G2096" i="1"/>
  <c r="H481" i="97"/>
  <c r="H486" i="98"/>
  <c r="G2091" i="1"/>
  <c r="H476" i="97"/>
  <c r="C2106" i="1"/>
  <c r="C2103" i="1"/>
  <c r="G2106" i="1"/>
  <c r="H491" i="97"/>
  <c r="G2104" i="1"/>
  <c r="H489" i="97"/>
  <c r="D2130" i="1"/>
  <c r="E506" i="97"/>
  <c r="D2128" i="1"/>
  <c r="E504" i="97"/>
  <c r="D2126" i="1"/>
  <c r="E502" i="97"/>
  <c r="L502" i="97"/>
  <c r="D2121" i="1"/>
  <c r="E497" i="97"/>
  <c r="K497" i="97"/>
  <c r="D2132" i="1"/>
  <c r="E508" i="97"/>
  <c r="E513" i="98"/>
  <c r="D2127" i="1"/>
  <c r="E503" i="97"/>
  <c r="E508" i="98"/>
  <c r="D2120" i="1"/>
  <c r="E496" i="97"/>
  <c r="L496" i="97"/>
  <c r="H2131" i="1"/>
  <c r="O507" i="97"/>
  <c r="I512" i="98"/>
  <c r="H2122" i="1"/>
  <c r="O498" i="97"/>
  <c r="I503" i="98"/>
  <c r="H2132" i="1"/>
  <c r="O508" i="97"/>
  <c r="I513" i="98"/>
  <c r="H2127" i="1"/>
  <c r="O503" i="97"/>
  <c r="I508" i="98"/>
  <c r="H2120" i="1"/>
  <c r="O496" i="97"/>
  <c r="I501" i="98"/>
  <c r="D2124" i="1"/>
  <c r="E500" i="97"/>
  <c r="D2125" i="1"/>
  <c r="E501" i="97"/>
  <c r="H2133" i="1"/>
  <c r="O509" i="97"/>
  <c r="I514" i="98"/>
  <c r="H2136" i="1"/>
  <c r="O512" i="97"/>
  <c r="I517" i="98"/>
  <c r="H2134" i="1"/>
  <c r="O510" i="97"/>
  <c r="I515" i="98"/>
  <c r="B2069" i="1"/>
  <c r="C460" i="97"/>
  <c r="C2094" i="1"/>
  <c r="D479" i="97"/>
  <c r="G2094" i="1"/>
  <c r="H479" i="97"/>
  <c r="H484" i="98"/>
  <c r="C2099" i="1"/>
  <c r="D484" i="97"/>
  <c r="G2099" i="1"/>
  <c r="H484" i="97"/>
  <c r="H489" i="98"/>
  <c r="H2124" i="1"/>
  <c r="O500" i="97"/>
  <c r="I505" i="98"/>
  <c r="D2129" i="1"/>
  <c r="E505" i="97"/>
  <c r="E510" i="98"/>
  <c r="H2129" i="1"/>
  <c r="O505" i="97"/>
  <c r="I510" i="98"/>
  <c r="C1828" i="1"/>
  <c r="D300" i="97"/>
  <c r="C1827" i="1"/>
  <c r="D299" i="97"/>
  <c r="C1826" i="1"/>
  <c r="D298" i="97"/>
  <c r="C1832" i="1"/>
  <c r="D304" i="97"/>
  <c r="C1831" i="1"/>
  <c r="D303" i="97"/>
  <c r="C1830" i="1"/>
  <c r="D302" i="97"/>
  <c r="G1832" i="1"/>
  <c r="H304" i="97"/>
  <c r="H303" i="98"/>
  <c r="G1831" i="1"/>
  <c r="H303" i="97"/>
  <c r="H302" i="98"/>
  <c r="G1830" i="1"/>
  <c r="H302" i="97"/>
  <c r="H301" i="98"/>
  <c r="G1824" i="1"/>
  <c r="H296" i="97"/>
  <c r="H295" i="98"/>
  <c r="G1820" i="1"/>
  <c r="H292" i="97"/>
  <c r="B1735" i="1"/>
  <c r="C201" i="97"/>
  <c r="E1761" i="1"/>
  <c r="F218" i="97"/>
  <c r="F217" i="98"/>
  <c r="C1747" i="1"/>
  <c r="C1746" i="1"/>
  <c r="C1745" i="1"/>
  <c r="E1743" i="1"/>
  <c r="F209" i="97"/>
  <c r="F208" i="98"/>
  <c r="C1741" i="1"/>
  <c r="D207" i="97"/>
  <c r="C1730" i="1"/>
  <c r="D196" i="97"/>
  <c r="D1825" i="1"/>
  <c r="E297" i="97"/>
  <c r="G1851" i="1"/>
  <c r="H316" i="97"/>
  <c r="C2100" i="1"/>
  <c r="D485" i="97"/>
  <c r="H2125" i="1"/>
  <c r="O501" i="97"/>
  <c r="I506" i="98"/>
  <c r="D2134" i="1"/>
  <c r="H2128" i="1"/>
  <c r="O504" i="97"/>
  <c r="I509" i="98"/>
  <c r="H2130" i="1"/>
  <c r="O506" i="97"/>
  <c r="I511" i="98"/>
  <c r="Z83" i="66"/>
  <c r="I58" i="82"/>
  <c r="H1821" i="1"/>
  <c r="O293" i="97"/>
  <c r="I292" i="98"/>
  <c r="H1864" i="1"/>
  <c r="O329" i="97"/>
  <c r="I326" i="98"/>
  <c r="F515" i="98"/>
  <c r="K510" i="97"/>
  <c r="J510" i="97"/>
  <c r="L510" i="97"/>
  <c r="M510" i="97"/>
  <c r="D504" i="98"/>
  <c r="K499" i="97"/>
  <c r="L499" i="97"/>
  <c r="J445" i="97"/>
  <c r="K445" i="97"/>
  <c r="L445" i="97"/>
  <c r="D450" i="98"/>
  <c r="K321" i="97"/>
  <c r="J321" i="97"/>
  <c r="L321" i="97"/>
  <c r="M321" i="97"/>
  <c r="F318" i="98"/>
  <c r="L400" i="97"/>
  <c r="D405" i="98"/>
  <c r="K400" i="97"/>
  <c r="J400" i="97"/>
  <c r="M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/>
  <c r="E131" i="98"/>
  <c r="E180" i="17"/>
  <c r="L108" i="97"/>
  <c r="K108" i="97"/>
  <c r="J108" i="97"/>
  <c r="M108" i="97"/>
  <c r="H107" i="98"/>
  <c r="J85" i="97"/>
  <c r="K85" i="97"/>
  <c r="L85" i="97"/>
  <c r="M85" i="97"/>
  <c r="D84" i="98"/>
  <c r="D596" i="1"/>
  <c r="D52" i="90"/>
  <c r="F88" i="123"/>
  <c r="D225" i="36"/>
  <c r="K216" i="17"/>
  <c r="L216" i="17"/>
  <c r="J216" i="17"/>
  <c r="M216" i="17"/>
  <c r="L332" i="97"/>
  <c r="D329" i="98"/>
  <c r="J332" i="97"/>
  <c r="K332" i="97"/>
  <c r="M332" i="97"/>
  <c r="J261" i="97"/>
  <c r="L261" i="97"/>
  <c r="D260" i="98"/>
  <c r="K261" i="97"/>
  <c r="M261" i="97"/>
  <c r="F184" i="98"/>
  <c r="K185" i="97"/>
  <c r="D324" i="36"/>
  <c r="J304" i="17"/>
  <c r="L304" i="17"/>
  <c r="K304" i="17"/>
  <c r="D505" i="1"/>
  <c r="S23" i="90"/>
  <c r="D23" i="90"/>
  <c r="C87" i="123"/>
  <c r="D12" i="36"/>
  <c r="K13" i="17"/>
  <c r="L13" i="17"/>
  <c r="J13" i="17"/>
  <c r="H338" i="36"/>
  <c r="K327" i="17"/>
  <c r="C155" i="98"/>
  <c r="J156" i="97"/>
  <c r="L156" i="97"/>
  <c r="L160" i="97"/>
  <c r="C159" i="98"/>
  <c r="K160" i="17"/>
  <c r="J160" i="17"/>
  <c r="M160" i="17"/>
  <c r="M185" i="97"/>
  <c r="M327" i="17"/>
  <c r="K152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M331" i="97"/>
  <c r="L315" i="97"/>
  <c r="J315" i="97"/>
  <c r="H312" i="98"/>
  <c r="K315" i="97"/>
  <c r="M315" i="97"/>
  <c r="L204" i="97"/>
  <c r="E203" i="98"/>
  <c r="J204" i="97"/>
  <c r="K204" i="97"/>
  <c r="M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M233" i="97"/>
  <c r="K226" i="97"/>
  <c r="D225" i="98"/>
  <c r="L226" i="97"/>
  <c r="J226" i="97"/>
  <c r="L183" i="97"/>
  <c r="F182" i="98"/>
  <c r="K183" i="97"/>
  <c r="J183" i="97"/>
  <c r="D178" i="17"/>
  <c r="C1645" i="1"/>
  <c r="D130" i="97"/>
  <c r="D1562" i="1"/>
  <c r="E68" i="97"/>
  <c r="E67" i="98"/>
  <c r="E72" i="17"/>
  <c r="L47" i="97"/>
  <c r="J47" i="97"/>
  <c r="K47" i="97"/>
  <c r="M47" i="97"/>
  <c r="D46" i="98"/>
  <c r="D588" i="1"/>
  <c r="D44" i="90"/>
  <c r="F80" i="123"/>
  <c r="D508" i="1"/>
  <c r="S26" i="90"/>
  <c r="D26" i="90"/>
  <c r="C90" i="123"/>
  <c r="K141" i="97"/>
  <c r="E140" i="98"/>
  <c r="L141" i="97"/>
  <c r="J141" i="97"/>
  <c r="M141" i="97"/>
  <c r="K263" i="97"/>
  <c r="D262" i="98"/>
  <c r="J263" i="97"/>
  <c r="L263" i="97"/>
  <c r="E340" i="36"/>
  <c r="L329" i="17"/>
  <c r="J329" i="17"/>
  <c r="K329" i="17"/>
  <c r="M329" i="17"/>
  <c r="E70" i="98"/>
  <c r="L71" i="97"/>
  <c r="D177" i="98"/>
  <c r="L178" i="97"/>
  <c r="J178" i="97"/>
  <c r="K178" i="97"/>
  <c r="C158" i="98"/>
  <c r="J159" i="97"/>
  <c r="K159" i="97"/>
  <c r="L159" i="97"/>
  <c r="M140" i="97"/>
  <c r="L11" i="97"/>
  <c r="K324" i="97"/>
  <c r="L34" i="97"/>
  <c r="J488" i="97"/>
  <c r="H493" i="98"/>
  <c r="K488" i="97"/>
  <c r="L488" i="97"/>
  <c r="K254" i="97"/>
  <c r="J254" i="97"/>
  <c r="L254" i="97"/>
  <c r="M254" i="97"/>
  <c r="C253" i="98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M46" i="97"/>
  <c r="K288" i="97"/>
  <c r="J288" i="97"/>
  <c r="M288" i="97"/>
  <c r="E287" i="98"/>
  <c r="J329" i="97"/>
  <c r="K329" i="97"/>
  <c r="L329" i="97"/>
  <c r="M329" i="97"/>
  <c r="D326" i="98"/>
  <c r="D1611" i="1"/>
  <c r="E105" i="97"/>
  <c r="E104" i="98"/>
  <c r="E150" i="17"/>
  <c r="D1613" i="1"/>
  <c r="E107" i="97"/>
  <c r="J45" i="97"/>
  <c r="K45" i="97"/>
  <c r="L45" i="97"/>
  <c r="M45" i="97"/>
  <c r="D44" i="98"/>
  <c r="D1475" i="1"/>
  <c r="E26" i="97"/>
  <c r="E26" i="17"/>
  <c r="D1474" i="1"/>
  <c r="E25" i="97"/>
  <c r="C850" i="1"/>
  <c r="D308" i="17"/>
  <c r="B120" i="57"/>
  <c r="C830" i="1"/>
  <c r="D301" i="17"/>
  <c r="D587" i="1"/>
  <c r="D43" i="90"/>
  <c r="F79" i="123"/>
  <c r="L164" i="97"/>
  <c r="K164" i="97"/>
  <c r="D163" i="98"/>
  <c r="J164" i="97"/>
  <c r="D306" i="98"/>
  <c r="J307" i="97"/>
  <c r="K307" i="97"/>
  <c r="M307" i="97"/>
  <c r="L180" i="97"/>
  <c r="D179" i="98"/>
  <c r="K180" i="97"/>
  <c r="J180" i="97"/>
  <c r="K294" i="97"/>
  <c r="J294" i="97"/>
  <c r="L294" i="97"/>
  <c r="M294" i="97"/>
  <c r="E293" i="98"/>
  <c r="E16" i="36"/>
  <c r="K17" i="17"/>
  <c r="L17" i="17"/>
  <c r="J17" i="17"/>
  <c r="C157" i="98"/>
  <c r="J158" i="97"/>
  <c r="L158" i="97"/>
  <c r="K158" i="97"/>
  <c r="M158" i="97"/>
  <c r="K431" i="97"/>
  <c r="J341" i="97"/>
  <c r="L273" i="97"/>
  <c r="M49" i="97"/>
  <c r="J152" i="97"/>
  <c r="D306" i="17"/>
  <c r="D326" i="36"/>
  <c r="K325" i="97"/>
  <c r="L152" i="97"/>
  <c r="J13" i="97"/>
  <c r="M13" i="97"/>
  <c r="J326" i="97"/>
  <c r="L326" i="97"/>
  <c r="K326" i="97"/>
  <c r="M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M328" i="97"/>
  <c r="C1621" i="1"/>
  <c r="D115" i="97"/>
  <c r="D114" i="98"/>
  <c r="D158" i="17"/>
  <c r="D1567" i="1"/>
  <c r="E73" i="97"/>
  <c r="E72" i="98"/>
  <c r="E81" i="17"/>
  <c r="C93" i="98"/>
  <c r="J94" i="97"/>
  <c r="K94" i="97"/>
  <c r="L94" i="97"/>
  <c r="L40" i="97"/>
  <c r="C39" i="98"/>
  <c r="J40" i="97"/>
  <c r="K40" i="97"/>
  <c r="M40" i="97"/>
  <c r="D1469" i="1"/>
  <c r="E20" i="97"/>
  <c r="E19" i="17"/>
  <c r="E349" i="36"/>
  <c r="J339" i="17"/>
  <c r="L339" i="17"/>
  <c r="K339" i="17"/>
  <c r="C584" i="1"/>
  <c r="C40" i="90"/>
  <c r="F46" i="123"/>
  <c r="E26" i="98"/>
  <c r="J27" i="97"/>
  <c r="D308" i="98"/>
  <c r="J309" i="97"/>
  <c r="K309" i="97"/>
  <c r="L309" i="97"/>
  <c r="C186" i="98"/>
  <c r="J187" i="97"/>
  <c r="K187" i="97"/>
  <c r="M187" i="97"/>
  <c r="D580" i="1"/>
  <c r="D36" i="90"/>
  <c r="F72" i="123"/>
  <c r="D169" i="36"/>
  <c r="L164" i="17"/>
  <c r="D22" i="36"/>
  <c r="J23" i="17"/>
  <c r="K23" i="17"/>
  <c r="M23" i="17"/>
  <c r="L23" i="17"/>
  <c r="J284" i="97"/>
  <c r="E341" i="17"/>
  <c r="K341" i="17"/>
  <c r="L325" i="97"/>
  <c r="M325" i="97"/>
  <c r="M324" i="97"/>
  <c r="M34" i="97"/>
  <c r="M156" i="97"/>
  <c r="E351" i="36"/>
  <c r="K11" i="97"/>
  <c r="M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M71" i="17"/>
  <c r="E196" i="98"/>
  <c r="L197" i="97"/>
  <c r="J197" i="97"/>
  <c r="K197" i="97"/>
  <c r="E165" i="98"/>
  <c r="L166" i="97"/>
  <c r="J166" i="97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73" i="97"/>
  <c r="L73" i="97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J109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M19" i="97"/>
  <c r="M27" i="97"/>
  <c r="M165" i="97"/>
  <c r="L256" i="97"/>
  <c r="L351" i="97"/>
  <c r="K386" i="97"/>
  <c r="M402" i="97"/>
  <c r="L505" i="97"/>
  <c r="M24" i="97"/>
  <c r="M160" i="97"/>
  <c r="L126" i="97"/>
  <c r="J167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L118" i="97"/>
  <c r="J118" i="97"/>
  <c r="K118" i="97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M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M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K60" i="97"/>
  <c r="J60" i="97"/>
  <c r="C59" i="98"/>
  <c r="L60" i="97"/>
  <c r="D21" i="98"/>
  <c r="L22" i="97"/>
  <c r="K22" i="97"/>
  <c r="D274" i="98"/>
  <c r="J275" i="97"/>
  <c r="K275" i="97"/>
  <c r="L275" i="97"/>
  <c r="M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M212" i="97"/>
  <c r="J132" i="97"/>
  <c r="D131" i="98"/>
  <c r="L132" i="97"/>
  <c r="K132" i="97"/>
  <c r="H119" i="98"/>
  <c r="K120" i="97"/>
  <c r="L120" i="97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/>
  <c r="C342" i="36"/>
  <c r="K331" i="17"/>
  <c r="J331" i="17"/>
  <c r="M331" i="17"/>
  <c r="L331" i="17"/>
  <c r="G348" i="36"/>
  <c r="L338" i="17"/>
  <c r="J338" i="17"/>
  <c r="M338" i="17"/>
  <c r="K367" i="17"/>
  <c r="J367" i="17"/>
  <c r="M367" i="17"/>
  <c r="C387" i="36"/>
  <c r="L367" i="17"/>
  <c r="J16" i="97"/>
  <c r="K343" i="97"/>
  <c r="L154" i="97"/>
  <c r="L430" i="97"/>
  <c r="L16" i="97"/>
  <c r="J72" i="97"/>
  <c r="L150" i="97"/>
  <c r="K422" i="97"/>
  <c r="J320" i="97"/>
  <c r="K394" i="97"/>
  <c r="K430" i="97"/>
  <c r="M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L111" i="97"/>
  <c r="J111" i="97"/>
  <c r="K111" i="97"/>
  <c r="K89" i="97"/>
  <c r="L89" i="97"/>
  <c r="D88" i="98"/>
  <c r="J89" i="97"/>
  <c r="K37" i="97"/>
  <c r="D36" i="98"/>
  <c r="J37" i="97"/>
  <c r="L37" i="97"/>
  <c r="C68" i="36"/>
  <c r="J69" i="17"/>
  <c r="K69" i="17"/>
  <c r="M69" i="17"/>
  <c r="L69" i="17"/>
  <c r="E205" i="98"/>
  <c r="J206" i="97"/>
  <c r="K206" i="97"/>
  <c r="L206" i="97"/>
  <c r="M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M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K68" i="97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L341" i="97"/>
  <c r="M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M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L306" i="17"/>
  <c r="J306" i="17"/>
  <c r="C326" i="36"/>
  <c r="K306" i="17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M505" i="97"/>
  <c r="L394" i="97"/>
  <c r="K150" i="97"/>
  <c r="M150" i="97"/>
  <c r="L353" i="97"/>
  <c r="K393" i="97"/>
  <c r="J507" i="97"/>
  <c r="J346" i="97"/>
  <c r="K172" i="97"/>
  <c r="M172" i="97"/>
  <c r="J296" i="97"/>
  <c r="L343" i="97"/>
  <c r="J434" i="97"/>
  <c r="L508" i="97"/>
  <c r="K506" i="97"/>
  <c r="K58" i="97"/>
  <c r="K177" i="97"/>
  <c r="K503" i="97"/>
  <c r="M503" i="97"/>
  <c r="M218" i="17"/>
  <c r="K371" i="17"/>
  <c r="M371" i="17"/>
  <c r="J175" i="97"/>
  <c r="K364" i="17"/>
  <c r="M364" i="17"/>
  <c r="L14" i="97"/>
  <c r="L167" i="97"/>
  <c r="K72" i="97"/>
  <c r="M72" i="97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M327" i="97"/>
  <c r="J225" i="97"/>
  <c r="L225" i="97"/>
  <c r="C224" i="98"/>
  <c r="K225" i="97"/>
  <c r="F178" i="98"/>
  <c r="L179" i="97"/>
  <c r="K179" i="97"/>
  <c r="J179" i="97"/>
  <c r="M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M163" i="97"/>
  <c r="C226" i="98"/>
  <c r="K227" i="97"/>
  <c r="J227" i="97"/>
  <c r="L227" i="97"/>
  <c r="D136" i="98"/>
  <c r="J137" i="97"/>
  <c r="K137" i="97"/>
  <c r="L137" i="97"/>
  <c r="M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M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M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J356" i="97"/>
  <c r="L356" i="97"/>
  <c r="M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M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M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M80" i="97"/>
  <c r="J35" i="97"/>
  <c r="D34" i="98"/>
  <c r="L35" i="97"/>
  <c r="K35" i="97"/>
  <c r="H63" i="36"/>
  <c r="J64" i="17"/>
  <c r="L64" i="17"/>
  <c r="K64" i="17"/>
  <c r="G351" i="36"/>
  <c r="L341" i="17"/>
  <c r="G394" i="36"/>
  <c r="K374" i="17"/>
  <c r="L374" i="17"/>
  <c r="J374" i="17"/>
  <c r="E335" i="36"/>
  <c r="L324" i="17"/>
  <c r="J324" i="17"/>
  <c r="K324" i="17"/>
  <c r="N330" i="36"/>
  <c r="K432" i="97"/>
  <c r="M432" i="97"/>
  <c r="K397" i="97"/>
  <c r="J422" i="97"/>
  <c r="K350" i="97"/>
  <c r="M350" i="97"/>
  <c r="L175" i="97"/>
  <c r="J506" i="97"/>
  <c r="L284" i="97"/>
  <c r="L391" i="97"/>
  <c r="M480" i="97"/>
  <c r="L17" i="97"/>
  <c r="L393" i="97"/>
  <c r="J431" i="97"/>
  <c r="M431" i="97"/>
  <c r="K500" i="97"/>
  <c r="M500" i="97"/>
  <c r="K504" i="97"/>
  <c r="M504" i="97"/>
  <c r="L295" i="97"/>
  <c r="L296" i="97"/>
  <c r="J343" i="97"/>
  <c r="L454" i="97"/>
  <c r="L397" i="97"/>
  <c r="L177" i="97"/>
  <c r="J256" i="97"/>
  <c r="J351" i="97"/>
  <c r="K348" i="97"/>
  <c r="M348" i="97"/>
  <c r="K440" i="97"/>
  <c r="M440" i="97"/>
  <c r="J341" i="17"/>
  <c r="M341" i="17"/>
  <c r="M325" i="17"/>
  <c r="L18" i="97"/>
  <c r="J342" i="97"/>
  <c r="L395" i="97"/>
  <c r="J68" i="97"/>
  <c r="J334" i="17"/>
  <c r="L59" i="97"/>
  <c r="K166" i="97"/>
  <c r="M166" i="97"/>
  <c r="J14" i="97"/>
  <c r="L58" i="97"/>
  <c r="K167" i="97"/>
  <c r="M167" i="97"/>
  <c r="L442" i="97"/>
  <c r="E25" i="36"/>
  <c r="K26" i="17"/>
  <c r="J26" i="17"/>
  <c r="M26" i="17"/>
  <c r="L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M81" i="17"/>
  <c r="L81" i="17"/>
  <c r="E24" i="98"/>
  <c r="K25" i="97"/>
  <c r="J25" i="97"/>
  <c r="L25" i="97"/>
  <c r="E155" i="36"/>
  <c r="J150" i="17"/>
  <c r="K150" i="17"/>
  <c r="M150" i="17"/>
  <c r="L150" i="17"/>
  <c r="E71" i="36"/>
  <c r="J72" i="17"/>
  <c r="K72" i="17"/>
  <c r="M72" i="17"/>
  <c r="L72" i="17"/>
  <c r="M395" i="97"/>
  <c r="M396" i="97"/>
  <c r="M152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J158" i="17"/>
  <c r="M158" i="17"/>
  <c r="L158" i="17"/>
  <c r="D321" i="36"/>
  <c r="J301" i="17"/>
  <c r="K301" i="17"/>
  <c r="D303" i="17"/>
  <c r="L301" i="17"/>
  <c r="E25" i="98"/>
  <c r="J26" i="97"/>
  <c r="K26" i="97"/>
  <c r="L26" i="97"/>
  <c r="M26" i="97"/>
  <c r="L130" i="97"/>
  <c r="D129" i="98"/>
  <c r="J130" i="97"/>
  <c r="K130" i="97"/>
  <c r="E183" i="36"/>
  <c r="J180" i="17"/>
  <c r="K180" i="17"/>
  <c r="M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1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306" i="1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120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73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7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0" i="17"/>
  <c r="M303" i="17"/>
</calcChain>
</file>

<file path=xl/sharedStrings.xml><?xml version="1.0" encoding="utf-8"?>
<sst xmlns="http://schemas.openxmlformats.org/spreadsheetml/2006/main" count="11621" uniqueCount="2247">
  <si>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</si>
  <si>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</si>
  <si>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</si>
  <si>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</si>
  <si>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</si>
  <si>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</si>
  <si>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</si>
  <si>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</si>
  <si>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</si>
  <si>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</si>
  <si>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</si>
  <si>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</si>
  <si>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</si>
  <si>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</si>
  <si>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</si>
  <si>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</si>
  <si>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</si>
  <si>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</si>
  <si>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</si>
  <si>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</si>
  <si>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</si>
  <si>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</si>
  <si>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</si>
  <si>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</si>
  <si>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</si>
  <si>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</si>
  <si>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</si>
  <si>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</si>
  <si>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</si>
  <si>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</si>
  <si>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</si>
  <si>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</si>
  <si>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</si>
  <si>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</si>
  <si>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</si>
  <si>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</si>
  <si>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</si>
  <si>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</si>
  <si>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</si>
  <si>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</si>
  <si>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</si>
  <si>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</si>
  <si>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</si>
  <si>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</si>
  <si>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</si>
  <si>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</si>
  <si>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</si>
  <si>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</si>
  <si>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</si>
  <si>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</si>
  <si>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</si>
  <si>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</si>
  <si>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</si>
  <si>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</si>
  <si>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</si>
  <si>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</si>
  <si>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</si>
  <si>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</si>
  <si>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</si>
  <si>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</si>
  <si>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</si>
  <si>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</si>
  <si>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</si>
  <si>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</si>
  <si>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</si>
  <si>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</si>
  <si>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</si>
  <si>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</si>
  <si>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</si>
  <si>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</si>
  <si>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</si>
  <si>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</si>
  <si>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</si>
  <si>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</si>
  <si>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</si>
  <si>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</si>
  <si>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</si>
  <si>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</si>
  <si>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</si>
  <si>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</si>
  <si>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</si>
  <si>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</si>
  <si>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</si>
  <si>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</si>
  <si>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</si>
  <si>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</si>
  <si>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</si>
  <si>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</si>
  <si>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</si>
  <si>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</si>
  <si>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</si>
  <si>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</si>
  <si>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</si>
  <si>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</si>
  <si>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</si>
  <si>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</si>
  <si>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</si>
  <si>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</si>
  <si>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</si>
  <si>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</si>
  <si>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</si>
  <si>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</si>
  <si>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</si>
  <si>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</si>
  <si>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</si>
  <si>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</si>
  <si>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</si>
  <si>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</si>
  <si>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</si>
  <si>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</si>
  <si>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</si>
  <si>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</si>
  <si>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</si>
  <si>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</si>
  <si>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</si>
  <si>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</si>
  <si>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</si>
  <si>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</si>
  <si>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</si>
  <si>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</si>
  <si>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</si>
  <si>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</si>
  <si>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</si>
  <si>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</si>
  <si>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</si>
  <si>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</si>
  <si>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</si>
  <si>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</si>
  <si>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</si>
  <si>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</si>
  <si>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</si>
  <si>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</si>
  <si>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</si>
  <si>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</si>
  <si>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</si>
  <si>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</si>
  <si>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</si>
  <si>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</si>
  <si>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</si>
  <si>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</si>
  <si>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</si>
  <si>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</si>
  <si>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</si>
  <si>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</si>
  <si>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</si>
  <si>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</si>
  <si>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</si>
  <si>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</si>
  <si>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</si>
  <si>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</si>
  <si>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</si>
  <si>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</si>
  <si>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</si>
  <si>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</si>
  <si>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</si>
  <si>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</si>
  <si>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</si>
  <si>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</si>
  <si>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</si>
  <si>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</si>
  <si>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</si>
  <si>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</si>
  <si>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</si>
  <si>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</si>
  <si>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</si>
  <si>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</si>
  <si>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</si>
  <si>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</si>
  <si>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</si>
  <si>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</si>
  <si>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</si>
  <si>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</si>
  <si>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</si>
  <si>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</si>
  <si>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</si>
  <si>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</si>
  <si>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</si>
  <si>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</si>
  <si>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</si>
  <si>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</si>
  <si>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</si>
  <si>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</si>
  <si>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</si>
  <si>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</si>
  <si>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</si>
  <si>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</si>
  <si>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</si>
  <si>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</si>
  <si>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</si>
  <si>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</si>
  <si>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</si>
  <si>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</si>
  <si>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</si>
  <si>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</si>
  <si>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</si>
  <si>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</si>
  <si>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</si>
  <si>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</si>
  <si>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</si>
  <si>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</si>
  <si>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</si>
  <si>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</si>
  <si>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</si>
  <si>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</si>
  <si>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</si>
  <si>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</si>
  <si>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</si>
  <si>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</si>
  <si>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</si>
  <si>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</si>
  <si>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</si>
  <si>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</si>
  <si>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</si>
  <si>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</si>
  <si>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</si>
  <si>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</si>
  <si>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</si>
  <si>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</si>
  <si>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</si>
  <si>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</si>
  <si>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</si>
  <si>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</si>
  <si>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</si>
  <si>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</si>
  <si>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</si>
  <si>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</si>
  <si>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</si>
  <si>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</si>
  <si>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</si>
  <si>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</si>
  <si>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</si>
  <si>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</si>
  <si>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</si>
  <si>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</si>
  <si>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</si>
  <si>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</si>
  <si>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</si>
  <si>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</si>
  <si>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</si>
  <si>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</si>
  <si>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</si>
  <si>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</si>
  <si>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</si>
  <si>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</si>
  <si>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</si>
  <si>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</si>
  <si>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</si>
  <si>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</si>
  <si>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</si>
  <si>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</si>
  <si>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</si>
  <si>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</si>
  <si>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</si>
  <si>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</si>
  <si>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</si>
  <si>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</si>
  <si>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</si>
  <si>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</si>
  <si>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</si>
  <si>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</si>
  <si>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</si>
  <si>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</si>
  <si>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</si>
  <si>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</si>
  <si>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</si>
  <si>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</si>
  <si>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</si>
  <si>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</si>
  <si>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</si>
  <si>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</si>
  <si>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</si>
  <si>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</si>
  <si>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</si>
  <si>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</si>
  <si>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</si>
  <si>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</si>
  <si>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</si>
  <si>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</si>
  <si>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</si>
  <si>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</si>
  <si>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</si>
  <si>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</si>
  <si>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</si>
  <si>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</si>
  <si>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</si>
  <si>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</si>
  <si>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</si>
  <si>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</si>
  <si>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</si>
  <si>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</si>
  <si>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</si>
  <si>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</si>
  <si>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</si>
  <si>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</si>
  <si>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</si>
  <si>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</si>
  <si>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</si>
  <si>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</si>
  <si>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</si>
  <si>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</si>
  <si>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</si>
  <si>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</si>
  <si>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</si>
  <si>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</si>
  <si>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</si>
  <si>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</si>
  <si>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</si>
  <si>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</si>
  <si>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</si>
  <si>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</si>
  <si>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</si>
  <si>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</si>
  <si>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</si>
  <si>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</si>
  <si>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</si>
  <si>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</si>
  <si>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</si>
  <si>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</si>
  <si>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</si>
  <si>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</si>
  <si>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</si>
  <si>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</si>
  <si>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</si>
  <si>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</si>
  <si>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</si>
  <si>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</si>
  <si>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</si>
  <si>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</si>
  <si>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</si>
  <si>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</si>
  <si>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</si>
  <si>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</si>
  <si>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</si>
  <si>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</si>
  <si>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</si>
  <si>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</si>
  <si>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</si>
  <si>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</si>
  <si>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</si>
  <si>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</si>
  <si>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</si>
  <si>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</si>
  <si>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</si>
  <si>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</si>
  <si>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</si>
  <si>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</si>
  <si>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</si>
  <si>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</si>
  <si>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</si>
  <si>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</si>
  <si>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</si>
  <si>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</si>
  <si>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</si>
  <si>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</si>
  <si>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</si>
  <si>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</si>
  <si>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</si>
  <si>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</si>
  <si>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</si>
  <si>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</si>
  <si>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</si>
  <si>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</si>
  <si>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</si>
  <si>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</si>
  <si>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</si>
  <si>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</si>
  <si>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</si>
  <si>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</si>
  <si>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</si>
  <si>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</si>
  <si>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</si>
  <si>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</si>
  <si>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</si>
  <si>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</si>
  <si>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</si>
  <si>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</si>
  <si>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</si>
  <si>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</si>
  <si>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</si>
  <si>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</si>
  <si>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</si>
  <si>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</si>
  <si>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</si>
  <si>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</si>
  <si>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</si>
  <si>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</si>
  <si>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</si>
  <si>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</si>
  <si>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</si>
  <si>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</si>
  <si>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</si>
  <si>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</si>
  <si>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</si>
  <si>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</si>
  <si>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</si>
  <si>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</si>
  <si>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</si>
  <si>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</si>
  <si>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</si>
  <si>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</si>
  <si>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</si>
  <si>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</si>
  <si>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</si>
  <si>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</si>
  <si>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</si>
  <si>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</si>
  <si>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</si>
  <si>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</si>
  <si>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</si>
  <si>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</si>
  <si>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</si>
  <si>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</si>
  <si>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</si>
  <si>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</si>
  <si>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</si>
  <si>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</si>
  <si>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</si>
  <si>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</si>
  <si>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</si>
  <si>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</si>
  <si>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</si>
  <si>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</si>
  <si>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</si>
  <si>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</si>
  <si>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</si>
  <si>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</si>
  <si>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</si>
  <si>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</si>
  <si>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</si>
  <si>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</si>
  <si>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</si>
  <si>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</si>
  <si>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</si>
  <si>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</si>
  <si>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</si>
  <si>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</si>
  <si>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</si>
  <si>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</si>
  <si>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</si>
  <si>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</si>
  <si>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</si>
  <si>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</si>
  <si>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</si>
  <si>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</si>
  <si>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</si>
  <si>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</si>
  <si>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</si>
  <si>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</si>
  <si>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</si>
  <si>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</si>
  <si>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</si>
  <si>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</si>
  <si>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</si>
  <si>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</si>
  <si>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</si>
  <si>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</si>
  <si>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</si>
  <si>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</si>
  <si>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</si>
  <si>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</si>
  <si>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</si>
  <si>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</si>
  <si>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</si>
  <si>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</si>
  <si>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</si>
  <si>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</si>
  <si>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</si>
  <si>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</si>
  <si>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</si>
  <si>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</si>
  <si>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</si>
  <si>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</si>
  <si>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</si>
  <si>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</si>
  <si>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</si>
  <si>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</si>
  <si>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</si>
  <si>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</si>
  <si>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</si>
  <si>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</si>
  <si>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</si>
  <si>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</si>
  <si>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</si>
  <si>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</si>
  <si>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</si>
  <si>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</si>
  <si>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</si>
  <si>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</si>
  <si>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</si>
  <si>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</si>
  <si>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</si>
  <si>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</si>
  <si>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</si>
  <si>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</si>
  <si>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</si>
  <si>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</si>
  <si>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</si>
  <si>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</si>
  <si>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</si>
  <si>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</si>
  <si>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</si>
  <si>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</si>
  <si>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</si>
  <si>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</si>
  <si>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</si>
  <si>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</si>
  <si>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</si>
  <si>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</si>
  <si>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</si>
  <si>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</si>
  <si>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</si>
  <si>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</si>
  <si>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</si>
  <si>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</si>
  <si>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</si>
  <si>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</si>
  <si>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</si>
  <si>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</si>
  <si>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</si>
  <si>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</si>
  <si>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</si>
  <si>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</si>
  <si>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</si>
  <si>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</si>
  <si>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</si>
  <si>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</si>
  <si>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</si>
  <si>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</si>
  <si>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</si>
  <si>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</si>
  <si>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</si>
  <si>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</si>
  <si>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</si>
  <si>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</si>
  <si>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</si>
  <si>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</si>
  <si>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</si>
  <si>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</si>
  <si>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</si>
  <si>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</si>
  <si>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</si>
  <si>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</si>
  <si>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</si>
  <si>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</si>
  <si>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</si>
  <si>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</si>
  <si>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</si>
  <si>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</si>
  <si>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</si>
  <si>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</si>
  <si>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</si>
  <si>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</si>
  <si>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</si>
  <si>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</si>
  <si>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</si>
  <si>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</si>
  <si>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</si>
  <si>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</si>
  <si>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</si>
  <si>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</si>
  <si>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</si>
  <si>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</si>
  <si>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</si>
  <si>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</si>
  <si>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</si>
  <si>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</si>
  <si>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sz val="10"/>
        <rFont val="Arial"/>
        <family val="2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</si>
  <si>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</si>
  <si>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</si>
  <si>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</si>
  <si>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</si>
  <si>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</si>
  <si>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t>NREL/JNA,e United States</t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</si>
  <si>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</si>
  <si>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</si>
  <si>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</si>
  <si>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</si>
  <si>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</si>
  <si>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r>
      <t>LBNL/UIUC/CERL/OSU/GARD Analytics/FSEC/DOE-BT,</t>
    </r>
    <r>
      <rPr>
        <vertAlign val="superscript"/>
        <sz val="10"/>
        <rFont val="Arial"/>
        <family val="2"/>
      </rPr>
      <t>b,f,g,h,i,j</t>
    </r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</si>
  <si>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</si>
  <si>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</si>
  <si>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</si>
  <si>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</si>
  <si>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</si>
  <si>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</si>
  <si>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</si>
  <si>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</si>
  <si>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</si>
  <si>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</si>
  <si>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</si>
  <si>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</si>
  <si>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</si>
  <si>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</si>
  <si>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</si>
  <si>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</si>
  <si>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</si>
  <si>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</si>
  <si>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</si>
  <si>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</si>
  <si>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</si>
  <si>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</si>
  <si>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</si>
  <si>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</si>
  <si>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</si>
  <si>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</si>
  <si>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</si>
  <si>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</si>
  <si>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</si>
  <si>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</si>
  <si>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</si>
  <si>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</si>
  <si>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</si>
  <si>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</si>
  <si>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</si>
  <si>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</si>
  <si>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</si>
  <si>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</si>
  <si>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</si>
  <si>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</si>
  <si>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</si>
  <si>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</si>
  <si>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</si>
  <si>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</si>
  <si>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</si>
  <si>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</si>
  <si>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</si>
  <si>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</si>
  <si>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</si>
  <si>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</si>
  <si>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</si>
  <si>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</si>
  <si>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</si>
  <si>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</si>
  <si>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</si>
  <si>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</si>
  <si>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</si>
  <si>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</si>
  <si>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</si>
  <si>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</si>
  <si>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</si>
  <si>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</si>
  <si>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</si>
  <si>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</si>
  <si>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</si>
  <si>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</si>
  <si>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</si>
  <si>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</si>
  <si>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</si>
  <si>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</si>
  <si>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</si>
  <si>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</si>
  <si>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</si>
  <si>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</si>
  <si>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</si>
  <si>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</si>
  <si>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</si>
  <si>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</si>
  <si>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</si>
  <si>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</si>
  <si>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</si>
  <si>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</si>
  <si>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</si>
  <si>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</si>
  <si>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</si>
  <si>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</si>
  <si>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</si>
  <si>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</si>
  <si>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</si>
  <si>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</si>
  <si>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</si>
  <si>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</si>
  <si>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</si>
  <si>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</si>
  <si>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</si>
  <si>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</si>
  <si>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</si>
  <si>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</si>
  <si>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</si>
  <si>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</si>
  <si>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</si>
  <si>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</si>
  <si>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</si>
  <si>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</si>
  <si>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</si>
  <si>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</si>
  <si>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</si>
  <si>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</si>
  <si>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</si>
  <si>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</si>
  <si>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</si>
  <si>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</si>
  <si>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</si>
  <si>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</si>
  <si>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</si>
  <si>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</si>
  <si>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</si>
  <si>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</si>
  <si>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</si>
  <si>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</si>
  <si>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</si>
  <si>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</si>
  <si>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</si>
  <si>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</si>
  <si>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</si>
  <si>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</si>
  <si>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</si>
  <si>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</si>
  <si>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</si>
  <si>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</si>
  <si>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</si>
  <si>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</si>
  <si>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</si>
  <si>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</si>
  <si>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</si>
  <si>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</si>
  <si>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</si>
  <si>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</si>
  <si>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</si>
  <si>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</si>
  <si>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</si>
  <si>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</si>
  <si>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</si>
  <si>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</si>
  <si>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</si>
  <si>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</si>
  <si>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</si>
  <si>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</si>
  <si>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</si>
  <si>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</si>
  <si>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</si>
  <si>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</si>
  <si>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</si>
  <si>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</si>
  <si>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</si>
  <si>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</si>
  <si>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</si>
  <si>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</si>
  <si>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</si>
  <si>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</si>
  <si>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</si>
  <si>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</si>
  <si>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</si>
  <si>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</si>
  <si>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</si>
  <si>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</si>
  <si>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</si>
  <si>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</si>
  <si>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</si>
  <si>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</si>
  <si>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</si>
  <si>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</si>
  <si>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</si>
  <si>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</si>
  <si>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</si>
  <si>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</si>
  <si>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</si>
  <si>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</si>
  <si>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</si>
  <si>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</si>
  <si>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</si>
  <si>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</si>
  <si>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</si>
  <si>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</si>
  <si>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</si>
  <si>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</si>
  <si>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</si>
  <si>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</si>
  <si>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</si>
  <si>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</si>
  <si>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</si>
  <si>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</si>
  <si>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</si>
  <si>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</si>
  <si>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</si>
  <si>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</si>
  <si>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</si>
  <si>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</si>
  <si>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</si>
  <si>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</si>
  <si>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</si>
  <si>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</si>
  <si>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</si>
  <si>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</si>
  <si>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</si>
  <si>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</si>
  <si>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</si>
  <si>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</si>
  <si>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</si>
  <si>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</si>
  <si>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</si>
  <si>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</si>
  <si>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</si>
  <si>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</si>
  <si>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</si>
  <si>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</si>
  <si>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</si>
  <si>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</si>
  <si>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</si>
  <si>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</si>
  <si>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</si>
  <si>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</si>
  <si>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</si>
  <si>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</si>
  <si>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</si>
  <si>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</si>
  <si>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</si>
  <si>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</si>
  <si>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</si>
  <si>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</si>
  <si>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</si>
  <si>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</si>
  <si>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</si>
  <si>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</si>
  <si>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</si>
  <si>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</si>
  <si>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</si>
  <si>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</si>
  <si>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</si>
  <si>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</si>
  <si>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</si>
  <si>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</si>
  <si>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</si>
  <si>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</si>
  <si>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</si>
  <si>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</si>
  <si>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</si>
  <si>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</si>
  <si>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</si>
  <si>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</si>
  <si>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</si>
  <si>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</si>
  <si>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</si>
  <si>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</si>
  <si>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</si>
  <si>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</si>
  <si>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</si>
  <si>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</si>
  <si>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</si>
  <si>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</si>
  <si>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</si>
  <si>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</si>
  <si>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</si>
  <si>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</si>
  <si>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</si>
  <si>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</si>
  <si>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</si>
  <si>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</si>
  <si>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</si>
  <si>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</si>
  <si>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</si>
  <si>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</si>
  <si>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</si>
  <si>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</si>
  <si>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</si>
  <si>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</si>
  <si>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</si>
  <si>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</si>
  <si>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</si>
  <si>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</si>
  <si>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</si>
  <si>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</si>
  <si>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</si>
  <si>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</si>
  <si>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</si>
  <si>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</si>
  <si>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</si>
  <si>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</si>
  <si>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</si>
  <si>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</si>
  <si>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</si>
  <si>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</si>
  <si>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</si>
  <si>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</si>
  <si>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</si>
  <si>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</si>
  <si>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</si>
  <si>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</si>
  <si>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</si>
  <si>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</si>
  <si>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</si>
  <si>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</si>
  <si>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</si>
  <si>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</si>
  <si>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</si>
  <si>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</si>
  <si>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</si>
  <si>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</si>
  <si>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</si>
  <si>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</si>
  <si>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</si>
  <si>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</si>
  <si>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</si>
  <si>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</si>
  <si>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</si>
  <si>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</si>
  <si>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</si>
  <si>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</si>
  <si>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</si>
  <si>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</si>
  <si>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</si>
  <si>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</si>
  <si>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</si>
  <si>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</si>
  <si>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</si>
  <si>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</si>
  <si>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</si>
  <si>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</si>
  <si>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</si>
  <si>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</si>
  <si>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</si>
  <si>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</si>
  <si>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</si>
  <si>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</si>
  <si>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</si>
  <si>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</si>
  <si>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</si>
  <si>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</si>
  <si>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</si>
  <si>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</si>
  <si>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</si>
  <si>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</si>
  <si>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</si>
  <si>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</si>
  <si>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</si>
  <si>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</si>
  <si>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</si>
  <si>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</si>
  <si>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</si>
  <si>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</si>
  <si>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</si>
  <si>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</si>
  <si>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</si>
  <si>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</si>
  <si>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</si>
  <si>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</si>
  <si>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</si>
  <si>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</si>
  <si>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</si>
  <si>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</si>
  <si>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</si>
  <si>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</si>
  <si>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</si>
  <si>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</si>
  <si>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</si>
  <si>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</si>
  <si>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</si>
  <si>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</si>
  <si>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</si>
  <si>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</si>
  <si>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</si>
  <si>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</si>
  <si>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</si>
  <si>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</si>
  <si>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</si>
  <si>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</si>
  <si>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</si>
  <si>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</si>
  <si>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</si>
  <si>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</si>
  <si>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</si>
  <si>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</si>
  <si>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</si>
  <si>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</si>
  <si>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</si>
  <si>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</si>
  <si>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</si>
  <si>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</si>
  <si>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</si>
  <si>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</si>
  <si>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</si>
  <si>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</si>
  <si>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</si>
  <si>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</si>
  <si>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</si>
  <si>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</si>
  <si>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</si>
  <si>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</si>
  <si>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</si>
  <si>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</si>
  <si>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</si>
  <si>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</si>
  <si>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</si>
  <si>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</si>
  <si>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</si>
  <si>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</si>
  <si>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</si>
  <si>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</si>
  <si>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</si>
  <si>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</si>
  <si>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</si>
  <si>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</si>
  <si>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</si>
  <si>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</si>
  <si>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</si>
  <si>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</si>
  <si>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</si>
  <si>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</si>
  <si>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</si>
  <si>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</si>
  <si>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</si>
  <si>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</si>
  <si>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</si>
  <si>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</si>
  <si>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</si>
  <si>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</si>
  <si>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</si>
  <si>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</si>
  <si>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</si>
  <si>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</si>
  <si>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</si>
  <si>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</si>
  <si>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</si>
  <si>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</si>
  <si>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</si>
  <si>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</si>
  <si>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</si>
  <si>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</si>
  <si>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</si>
  <si>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</si>
  <si>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</si>
  <si>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</si>
  <si>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</si>
  <si>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</si>
  <si>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</si>
  <si>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</si>
  <si>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</si>
  <si>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</si>
  <si>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</si>
  <si>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</si>
  <si>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</si>
  <si>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</si>
  <si>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</si>
  <si>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</si>
  <si>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</si>
  <si>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</si>
  <si>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</si>
  <si>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</si>
  <si>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</si>
  <si>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</si>
  <si>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</si>
  <si>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</si>
  <si>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</si>
  <si>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</si>
  <si>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</si>
  <si>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</si>
  <si>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</si>
  <si>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</si>
  <si>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</si>
  <si>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</si>
  <si>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</si>
  <si>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</si>
  <si>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</si>
  <si>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</si>
  <si>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</si>
  <si>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</si>
  <si>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</si>
  <si>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</si>
  <si>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</si>
  <si>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</si>
  <si>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</si>
  <si>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</si>
  <si>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</si>
  <si>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</si>
  <si>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</si>
  <si>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</si>
  <si>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</si>
  <si>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</si>
  <si>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</si>
  <si>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</si>
  <si>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</si>
  <si>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</si>
  <si>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</si>
  <si>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</si>
  <si>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</si>
  <si>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</si>
  <si>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</si>
  <si>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</si>
  <si>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</si>
  <si>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</si>
  <si>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</si>
  <si>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</si>
  <si>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</si>
  <si>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</si>
  <si>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</si>
  <si>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</si>
  <si>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</si>
  <si>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</si>
  <si>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</si>
  <si>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</si>
  <si>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</si>
  <si>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</si>
  <si>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</si>
  <si>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</si>
  <si>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</si>
  <si>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</si>
  <si>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</si>
  <si>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</si>
  <si>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</si>
  <si>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</si>
  <si>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</si>
  <si>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</si>
  <si>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</si>
  <si>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</si>
  <si>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</si>
  <si>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</si>
  <si>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</si>
  <si>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</si>
  <si>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</si>
  <si>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</si>
  <si>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</si>
  <si>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</si>
  <si>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</si>
  <si>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</si>
  <si>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</si>
  <si>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</si>
  <si>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</si>
  <si>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</si>
  <si>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</si>
  <si>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</si>
  <si>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</si>
  <si>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</si>
  <si>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</si>
  <si>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</si>
  <si>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</si>
  <si>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</si>
  <si>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</si>
  <si>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</si>
  <si>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</si>
  <si>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</si>
  <si>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</si>
  <si>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</si>
  <si>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</si>
  <si>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</si>
  <si>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</si>
  <si>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</si>
  <si>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</si>
  <si>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</si>
  <si>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</si>
  <si>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</si>
  <si>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</si>
  <si>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</si>
  <si>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</si>
  <si>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</si>
  <si>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</si>
  <si>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</si>
  <si>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</si>
  <si>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</si>
  <si>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</si>
  <si>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</si>
  <si>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</si>
  <si>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</si>
  <si>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</si>
  <si>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</si>
  <si>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</si>
  <si>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</si>
  <si>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</si>
  <si>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</si>
  <si>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</si>
  <si>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</si>
  <si>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</si>
  <si>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</si>
  <si>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</si>
  <si>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</si>
  <si>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</si>
  <si>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</si>
  <si>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</si>
  <si>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</si>
  <si>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</si>
  <si>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</si>
  <si>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</si>
  <si>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</si>
  <si>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</si>
  <si>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</si>
  <si>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</si>
  <si>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</si>
  <si>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</si>
  <si>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</si>
  <si>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</si>
  <si>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</si>
  <si>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</si>
  <si>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</si>
  <si>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</si>
  <si>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</si>
  <si>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</si>
  <si>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</si>
  <si>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</si>
  <si>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</si>
  <si>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</si>
  <si>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</si>
  <si>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</si>
  <si>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</si>
  <si>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</si>
  <si>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</si>
  <si>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</si>
  <si>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</si>
  <si>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</si>
  <si>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</si>
  <si>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</si>
  <si>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</si>
  <si>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</si>
  <si>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</si>
  <si>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</si>
  <si>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</si>
  <si>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</si>
  <si>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</si>
  <si>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</si>
  <si>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</si>
  <si>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</si>
  <si>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</si>
  <si>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</si>
  <si>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</si>
  <si>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</si>
  <si>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</si>
  <si>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</si>
  <si>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</si>
  <si>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</si>
  <si>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</si>
  <si>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</si>
  <si>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</si>
  <si>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</si>
  <si>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</si>
  <si>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</si>
  <si>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</si>
  <si>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</si>
  <si>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</si>
  <si>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</si>
  <si>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</si>
  <si>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</si>
  <si>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</si>
  <si>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</si>
  <si>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</si>
  <si>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</si>
  <si>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</si>
  <si>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</si>
  <si>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</si>
  <si>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</si>
  <si>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</si>
  <si>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</si>
  <si>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</si>
  <si>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</si>
  <si>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</si>
  <si>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</si>
  <si>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</si>
  <si>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</si>
  <si>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</si>
  <si>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</si>
  <si>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</si>
  <si>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</si>
  <si>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</si>
  <si>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</si>
  <si>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</si>
  <si>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</si>
  <si>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</si>
  <si>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</si>
  <si>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</si>
  <si>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</si>
  <si>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</si>
  <si>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</si>
  <si>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</si>
  <si>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</si>
  <si>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</si>
  <si>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</si>
  <si>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</si>
  <si>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</si>
  <si>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</si>
  <si>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</si>
  <si>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</si>
  <si>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</si>
  <si>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</si>
  <si>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</si>
  <si>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</si>
  <si>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</si>
  <si>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</si>
  <si>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</si>
  <si>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</si>
  <si>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</si>
  <si>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</si>
  <si>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</si>
  <si>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</si>
  <si>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</si>
  <si>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</si>
  <si>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</si>
  <si>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</si>
  <si>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</si>
  <si>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</si>
  <si>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</si>
  <si>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</si>
  <si>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</si>
  <si>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</si>
  <si>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</si>
  <si>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</si>
  <si>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</si>
  <si>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</si>
  <si>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</si>
  <si>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</si>
  <si>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</si>
  <si>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</si>
  <si>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</si>
  <si>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</si>
  <si>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</si>
  <si>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</si>
  <si>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</si>
  <si>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</si>
  <si>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</si>
  <si>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</si>
  <si>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</si>
  <si>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</si>
  <si>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</si>
  <si>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</si>
  <si>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</si>
  <si>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</si>
  <si>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</si>
  <si>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</si>
  <si>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</si>
  <si>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</si>
  <si>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</si>
  <si>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</si>
  <si>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</si>
  <si>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</si>
  <si>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</si>
  <si>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</si>
  <si>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</si>
  <si>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</si>
  <si>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</si>
  <si>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</si>
  <si>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</si>
  <si>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</si>
  <si>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</si>
  <si>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</si>
  <si>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</si>
  <si>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</si>
  <si>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</si>
  <si>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</si>
  <si>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</si>
  <si>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</si>
  <si>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</si>
  <si>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</si>
  <si>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</si>
  <si>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</si>
  <si>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</si>
  <si>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</si>
  <si>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</si>
  <si>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</si>
  <si>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</si>
  <si>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</si>
  <si>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</si>
  <si>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</si>
  <si>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</si>
  <si>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</si>
  <si>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</si>
  <si>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</si>
  <si>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</si>
  <si>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</si>
  <si>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</si>
  <si>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</si>
  <si>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</si>
  <si>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</si>
  <si>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</si>
  <si>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</si>
  <si>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</si>
  <si>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</si>
  <si>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</si>
  <si>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</si>
  <si>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</si>
  <si>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</si>
  <si>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</si>
  <si>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</si>
  <si>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</si>
  <si>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</si>
  <si>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</si>
  <si>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</si>
  <si>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</si>
  <si>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</si>
  <si>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</si>
  <si>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</si>
  <si>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</si>
  <si>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</si>
  <si>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</si>
  <si>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</si>
  <si>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</si>
  <si>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</si>
  <si>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</si>
  <si>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</si>
  <si>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</si>
  <si>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</si>
  <si>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</si>
  <si>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</si>
  <si>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</si>
  <si>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</si>
  <si>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</si>
  <si>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</si>
  <si>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</si>
  <si>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</si>
  <si>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</si>
  <si>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</si>
  <si>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</si>
  <si>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</si>
  <si>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</si>
  <si>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</si>
  <si>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</si>
  <si>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</si>
  <si>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</si>
  <si>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</si>
  <si>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</si>
  <si>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</si>
  <si>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</si>
  <si>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</si>
  <si>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</si>
  <si>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</si>
  <si>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</si>
  <si>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</si>
  <si>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</si>
  <si>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</si>
  <si>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</si>
  <si>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</si>
  <si>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</si>
  <si>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</si>
  <si>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</si>
  <si>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</si>
  <si>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</si>
  <si>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</si>
  <si>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</si>
  <si>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</si>
  <si>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</si>
  <si>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</si>
  <si>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</si>
  <si>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</si>
  <si>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</si>
  <si>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</si>
  <si>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</si>
  <si>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</si>
  <si>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</si>
  <si>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</si>
  <si>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</si>
  <si>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</si>
  <si>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</si>
  <si>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</si>
  <si>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</si>
  <si>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</si>
  <si>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</si>
  <si>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</si>
  <si>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</si>
  <si>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</si>
  <si>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</si>
  <si>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</si>
  <si>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</si>
  <si>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</si>
  <si>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</si>
  <si>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</si>
  <si>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</si>
  <si>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</si>
  <si>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</si>
  <si>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</si>
  <si>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</si>
  <si>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</si>
  <si>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</si>
  <si>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</si>
  <si>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</si>
  <si>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</si>
  <si>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</si>
  <si>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</si>
  <si>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</si>
  <si>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</si>
  <si>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</si>
  <si>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</si>
  <si>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</si>
  <si>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</si>
  <si>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</si>
  <si>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</si>
  <si>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</si>
  <si>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</si>
  <si>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</si>
  <si>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</si>
  <si>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</si>
  <si>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</si>
  <si>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</si>
  <si>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</si>
  <si>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</si>
  <si>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</si>
  <si>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</si>
  <si>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</si>
  <si>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</si>
  <si>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</si>
  <si>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</si>
  <si>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</si>
  <si>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</si>
  <si>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</si>
  <si>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</si>
  <si>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</si>
  <si>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</si>
  <si>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</si>
  <si>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</si>
  <si>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</si>
  <si>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</si>
  <si>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</si>
  <si>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</si>
  <si>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</si>
  <si>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</si>
  <si>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</si>
  <si>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</si>
  <si>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</si>
  <si>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</si>
  <si>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</si>
  <si>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</si>
  <si>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</si>
  <si>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</si>
  <si>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</si>
  <si>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</si>
  <si>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</si>
  <si>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</si>
  <si>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</si>
  <si>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</si>
  <si>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</si>
  <si>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</si>
  <si>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</si>
  <si>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</si>
  <si>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</si>
  <si>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</si>
  <si>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</si>
  <si>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</si>
  <si>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</si>
  <si>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</si>
  <si>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</si>
  <si>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</si>
  <si>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</si>
  <si>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</si>
  <si>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</si>
  <si>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</si>
  <si>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</si>
  <si>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</si>
  <si>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</si>
  <si>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</si>
  <si>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</si>
  <si>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</si>
  <si>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</si>
  <si>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</si>
  <si>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</si>
  <si>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</si>
  <si>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</si>
  <si>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</si>
  <si>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</si>
  <si>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</si>
  <si>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</si>
  <si>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</si>
  <si>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</si>
  <si>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</si>
  <si>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</si>
  <si>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</si>
  <si>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</si>
  <si>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</si>
  <si>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</si>
  <si>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</si>
  <si>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</si>
  <si>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</si>
  <si>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</si>
  <si>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</si>
  <si>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</si>
  <si>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</si>
  <si>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</si>
  <si>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</si>
  <si>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</si>
  <si>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</si>
  <si>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</si>
  <si>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</si>
  <si>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</si>
  <si>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</si>
  <si>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</si>
  <si>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</si>
  <si>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</si>
  <si>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</si>
  <si>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</si>
  <si>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</si>
  <si>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</si>
  <si>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</si>
  <si>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</si>
  <si>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</si>
  <si>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</si>
  <si>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</si>
  <si>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</si>
  <si>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</si>
  <si>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</si>
  <si>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</si>
  <si>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</si>
  <si>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</si>
  <si>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</si>
  <si>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</si>
  <si>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</si>
  <si>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</si>
  <si>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</si>
  <si>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</si>
  <si>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</si>
  <si>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</si>
  <si>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</si>
  <si>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</si>
  <si>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</si>
  <si>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</si>
  <si>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</si>
  <si>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</si>
  <si>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</si>
  <si>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</si>
  <si>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</si>
  <si>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</si>
  <si>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</si>
  <si>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</si>
  <si>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</si>
  <si>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</si>
  <si>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</si>
  <si>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</si>
  <si>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</si>
  <si>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</si>
  <si>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</si>
  <si>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</si>
  <si>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</si>
  <si>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</si>
  <si>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</si>
  <si>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</si>
  <si>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</si>
  <si>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</si>
  <si>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</si>
  <si>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</si>
  <si>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</si>
  <si>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</si>
  <si>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</si>
  <si>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</si>
  <si>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</si>
  <si>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</si>
  <si>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</si>
  <si>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</si>
  <si>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</si>
  <si>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</si>
  <si>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</si>
  <si>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</si>
  <si>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</si>
  <si>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</si>
  <si>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</si>
  <si>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</si>
  <si>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</si>
  <si>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</si>
  <si>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</si>
  <si>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</si>
  <si>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</si>
  <si>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</si>
  <si>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</si>
  <si>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</si>
  <si>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</si>
  <si>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</si>
  <si>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</si>
  <si>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</si>
  <si>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</si>
  <si>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</si>
  <si>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</si>
  <si>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</si>
  <si>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</si>
  <si>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</si>
  <si>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</si>
  <si>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</si>
  <si>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</si>
  <si>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</si>
  <si>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</si>
  <si>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</si>
  <si>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</si>
  <si>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</si>
  <si>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</si>
  <si>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</si>
  <si>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</si>
  <si>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</si>
  <si>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</si>
  <si>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</si>
  <si>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</si>
  <si>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</si>
  <si>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</si>
  <si>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</si>
  <si>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</si>
  <si>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</si>
  <si>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</si>
  <si>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</si>
  <si>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</si>
  <si>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</si>
  <si>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</si>
  <si>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</si>
  <si>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</si>
  <si>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</si>
  <si>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</si>
  <si>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</si>
  <si>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</si>
  <si>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</si>
  <si>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</si>
  <si>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</si>
  <si>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</si>
  <si>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</si>
  <si>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</si>
  <si>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</si>
  <si>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</si>
  <si>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</si>
  <si>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</si>
  <si>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</si>
  <si>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</si>
  <si>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</si>
  <si>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</si>
  <si>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</si>
  <si>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</si>
  <si>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</si>
  <si>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</si>
  <si>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</si>
  <si>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</si>
  <si>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</si>
  <si>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</si>
  <si>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</si>
  <si>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</si>
  <si>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</si>
  <si>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</si>
  <si>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</si>
  <si>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</si>
  <si>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</si>
  <si>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</si>
  <si>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</si>
  <si>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</si>
  <si>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</si>
  <si>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</si>
  <si>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</si>
  <si>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</si>
  <si>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</si>
  <si>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</si>
  <si>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</si>
  <si>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</si>
  <si>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</si>
  <si>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</si>
  <si>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</si>
  <si>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</si>
  <si>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</si>
  <si>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</si>
  <si>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</si>
  <si>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</si>
  <si>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</si>
  <si>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</si>
  <si>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</si>
  <si>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</si>
  <si>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</si>
  <si>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</si>
  <si>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</si>
  <si>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</si>
  <si>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</si>
  <si>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</si>
  <si>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</si>
  <si>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</si>
  <si>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</si>
  <si>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</si>
  <si>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</si>
  <si>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</si>
  <si>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</si>
  <si>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</si>
  <si>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</si>
  <si>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</si>
  <si>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</si>
  <si>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</si>
  <si>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</si>
  <si>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</si>
  <si>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</si>
  <si>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</si>
  <si>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</si>
  <si>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</si>
  <si>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</si>
  <si>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</si>
  <si>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</si>
  <si>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</si>
  <si>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</si>
  <si>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</si>
  <si>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</si>
  <si>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</si>
  <si>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</si>
  <si>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</si>
  <si>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</si>
  <si>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</si>
  <si>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</si>
  <si>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</si>
  <si>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</si>
  <si>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</si>
  <si>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</si>
  <si>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</si>
  <si>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</si>
  <si>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</si>
  <si>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</si>
  <si>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</si>
  <si>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</si>
  <si>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</si>
  <si>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</si>
  <si>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</si>
  <si>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</si>
  <si>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</si>
  <si>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</si>
  <si>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</si>
  <si>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</si>
  <si>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</si>
  <si>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</si>
  <si>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</si>
  <si>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</si>
  <si>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</si>
  <si>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</si>
  <si>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</si>
  <si>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</si>
  <si>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</si>
  <si>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</si>
  <si>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</si>
  <si>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</si>
  <si>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</si>
  <si>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</si>
  <si>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</si>
  <si>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</si>
  <si>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</si>
  <si>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</si>
  <si>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</si>
  <si>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</si>
  <si>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</si>
  <si>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</si>
  <si>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</si>
  <si>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</si>
  <si>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</si>
  <si>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</si>
  <si>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</si>
  <si>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</si>
  <si>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</si>
  <si>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</si>
  <si>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</si>
  <si>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</si>
  <si>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</si>
  <si>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</si>
  <si>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</si>
  <si>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</si>
  <si>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</si>
  <si>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</si>
  <si>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</si>
  <si>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</si>
  <si>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</si>
  <si>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</si>
  <si>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</si>
  <si>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</si>
  <si>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</si>
  <si>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</si>
  <si>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</si>
  <si>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</si>
  <si>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</si>
  <si>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</si>
  <si>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</si>
  <si>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</si>
  <si>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</si>
  <si>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</si>
  <si>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</si>
  <si>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</si>
  <si>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</si>
  <si>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</si>
  <si>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</si>
  <si>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</si>
  <si>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</si>
  <si>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</si>
  <si>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</si>
  <si>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</si>
  <si>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</si>
  <si>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</si>
  <si>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</si>
  <si>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</si>
  <si>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</si>
  <si>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</si>
  <si>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</si>
  <si>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</si>
  <si>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</si>
  <si>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</si>
  <si>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</si>
  <si>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</si>
  <si>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</si>
  <si>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</si>
  <si>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</si>
  <si>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</si>
  <si>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</si>
  <si>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</si>
  <si>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</si>
  <si>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</si>
  <si>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</si>
  <si>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</si>
  <si>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</si>
  <si>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</si>
  <si>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</si>
  <si>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</si>
  <si>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</si>
  <si>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</si>
  <si>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</si>
  <si>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</si>
  <si>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</si>
  <si>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</si>
  <si>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</si>
  <si>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</si>
  <si>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</si>
  <si>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</si>
  <si>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</si>
  <si>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</si>
  <si>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</si>
  <si>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</si>
  <si>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</si>
  <si>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</si>
  <si>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</si>
  <si>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</si>
  <si>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</si>
  <si>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</si>
  <si>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</si>
  <si>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</si>
  <si>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</si>
  <si>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</si>
  <si>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</si>
  <si>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</si>
  <si>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</si>
  <si>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</si>
  <si>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</si>
  <si>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</si>
  <si>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</si>
  <si>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</si>
  <si>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</si>
  <si>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</si>
  <si>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</si>
  <si>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</si>
  <si>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</si>
  <si>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</si>
  <si>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</si>
  <si>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</si>
  <si>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</si>
  <si>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</si>
  <si>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</si>
  <si>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</si>
  <si>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</si>
  <si>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</si>
  <si>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</si>
  <si>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</si>
  <si>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</si>
  <si>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</si>
  <si>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</si>
  <si>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</si>
  <si>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</si>
  <si>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</si>
  <si>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</si>
  <si>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</si>
  <si>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</si>
  <si>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</si>
  <si>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</si>
  <si>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</si>
  <si>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</si>
  <si>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</si>
  <si>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</si>
  <si>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</si>
  <si>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</si>
  <si>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</si>
  <si>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</si>
  <si>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</si>
  <si>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</si>
  <si>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</si>
  <si>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</si>
  <si>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</si>
  <si>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</si>
  <si>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</si>
  <si>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</si>
  <si>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</si>
  <si>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</si>
  <si>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</si>
  <si>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</si>
  <si>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</si>
  <si>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</si>
  <si>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</si>
  <si>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</si>
  <si>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</si>
  <si>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</si>
  <si>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</si>
  <si>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</si>
  <si>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</si>
  <si>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</si>
  <si>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</si>
  <si>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</si>
  <si>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</si>
  <si>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</si>
  <si>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</si>
  <si>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</si>
  <si>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</si>
  <si>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</si>
  <si>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</si>
  <si>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</si>
  <si>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</si>
  <si>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</si>
  <si>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</si>
  <si>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</si>
  <si>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</si>
  <si>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</si>
  <si>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</si>
  <si>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</si>
  <si>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</si>
  <si>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</si>
  <si>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</si>
  <si>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</si>
  <si>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</si>
  <si>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</si>
  <si>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</si>
  <si>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</si>
  <si>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</si>
  <si>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</si>
  <si>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</si>
  <si>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</si>
  <si>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</si>
  <si>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</si>
  <si>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</si>
  <si>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</si>
  <si>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</si>
  <si>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</si>
  <si>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</si>
  <si>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</si>
  <si>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</si>
  <si>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</si>
  <si>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</si>
  <si>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</si>
  <si>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</si>
  <si>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</si>
  <si>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</si>
  <si>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</si>
  <si>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</si>
  <si>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</si>
  <si>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</si>
  <si>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</si>
  <si>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</si>
  <si>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</si>
  <si>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</si>
  <si>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</si>
  <si>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</si>
  <si>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</si>
  <si>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</si>
  <si>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</si>
  <si>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</si>
  <si>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</si>
  <si>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</si>
  <si>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</si>
  <si>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</si>
  <si>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</si>
  <si>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</si>
  <si>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</si>
  <si>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</si>
  <si>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</si>
  <si>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</si>
  <si>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</si>
  <si>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</si>
  <si>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</si>
  <si>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</si>
  <si>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</si>
  <si>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</si>
  <si>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</si>
  <si>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</si>
  <si>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</si>
  <si>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</si>
  <si>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</si>
  <si>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</si>
  <si>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</si>
  <si>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</si>
  <si>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</si>
  <si>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</si>
  <si>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</si>
  <si>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</si>
  <si>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</si>
  <si>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</si>
  <si>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</si>
  <si>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</si>
  <si>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</si>
  <si>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</si>
  <si>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</si>
  <si>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</si>
  <si>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</si>
  <si>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</si>
  <si>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</si>
  <si>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</si>
  <si>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</si>
  <si>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</si>
  <si>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</si>
  <si>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</si>
  <si>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</si>
  <si>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</si>
  <si>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</si>
  <si>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</si>
  <si>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</si>
  <si>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</si>
  <si>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</si>
  <si>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</si>
  <si>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</si>
  <si>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</si>
  <si>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</si>
  <si>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</si>
  <si>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</si>
  <si>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</si>
  <si>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</si>
  <si>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</si>
  <si>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</si>
  <si>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</si>
  <si>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</si>
  <si>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</si>
  <si>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</si>
  <si>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</si>
  <si>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</si>
  <si>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</si>
  <si>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</si>
  <si>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</si>
  <si>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</si>
  <si>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</si>
  <si>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</si>
  <si>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</si>
  <si>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</si>
  <si>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</si>
  <si>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</si>
  <si>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</si>
  <si>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</si>
  <si>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</si>
  <si>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</si>
  <si>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</si>
  <si>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</si>
  <si>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</si>
  <si>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</si>
  <si>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</si>
  <si>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</si>
  <si>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</si>
  <si>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</si>
  <si>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</si>
  <si>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</si>
  <si>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</si>
  <si>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</si>
  <si>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</si>
  <si>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</si>
  <si>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</si>
  <si>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</si>
  <si>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</si>
  <si>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</si>
  <si>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</si>
  <si>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</si>
  <si>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</si>
  <si>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</si>
  <si>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</si>
  <si>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</si>
  <si>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</si>
  <si>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</si>
  <si>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</si>
  <si>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</si>
  <si>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</si>
  <si>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</si>
  <si>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</si>
  <si>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</si>
  <si>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</si>
  <si>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</si>
  <si>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</si>
  <si>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</si>
  <si>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</si>
  <si>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</si>
  <si>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</si>
  <si>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</si>
  <si>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</si>
  <si>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</si>
  <si>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</si>
  <si>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</si>
  <si>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</si>
  <si>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</si>
  <si>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</si>
  <si>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</si>
  <si>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</si>
  <si>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</si>
  <si>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</si>
  <si>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</si>
  <si>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</si>
  <si>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</si>
  <si>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</si>
  <si>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</si>
  <si>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</si>
  <si>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</si>
  <si>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</si>
  <si>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</si>
  <si>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</si>
  <si>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</si>
  <si>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</si>
  <si>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</si>
  <si>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</si>
  <si>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</si>
  <si>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</si>
  <si>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</si>
  <si>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</si>
  <si>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</si>
  <si>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</si>
  <si>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</si>
  <si>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</si>
  <si>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</si>
  <si>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</si>
  <si>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</si>
  <si>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</si>
  <si>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</si>
  <si>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</si>
  <si>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</si>
  <si>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</si>
  <si>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</si>
  <si>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</si>
  <si>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</si>
  <si>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</si>
  <si>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</si>
  <si>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</si>
  <si>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</si>
  <si>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</si>
  <si>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</si>
  <si>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</si>
  <si>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</si>
  <si>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</si>
  <si>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</si>
  <si>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</si>
  <si>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</si>
  <si>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</si>
  <si>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</si>
  <si>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</si>
  <si>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</si>
  <si>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</si>
  <si>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</si>
  <si>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</si>
  <si>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</si>
  <si>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</si>
  <si>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</si>
  <si>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</si>
  <si>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</si>
  <si>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</si>
  <si>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</si>
  <si>
    <t>04-Aug</t>
  </si>
  <si>
    <t>17-Sep</t>
  </si>
  <si>
    <t>25-Oct</t>
  </si>
  <si>
    <t>24-Oct</t>
  </si>
  <si>
    <t>29-Jun</t>
  </si>
  <si>
    <t>20-Apr</t>
  </si>
  <si>
    <t>09-Jun</t>
  </si>
  <si>
    <t>11-Jun</t>
  </si>
  <si>
    <t>31-DEC</t>
  </si>
  <si>
    <t>01-JAN</t>
  </si>
  <si>
    <t>23-Sep</t>
  </si>
  <si>
    <t>05-Jan</t>
  </si>
  <si>
    <t>27-Nov</t>
  </si>
  <si>
    <t>16-Jun</t>
  </si>
  <si>
    <t>18-May</t>
  </si>
  <si>
    <t>21-Apr</t>
  </si>
  <si>
    <t>02-OCT</t>
  </si>
  <si>
    <t>21-Dec</t>
  </si>
  <si>
    <t>03-Dec</t>
  </si>
  <si>
    <t>07-Nov</t>
  </si>
  <si>
    <t>10-Nov</t>
  </si>
  <si>
    <t>28-Nov</t>
  </si>
  <si>
    <t>14-Nov</t>
  </si>
  <si>
    <t>18-Apr</t>
  </si>
  <si>
    <t>26-Oct</t>
  </si>
  <si>
    <t>29-Dec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</si>
</sst>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9" x14ac:knownFonts="1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u/>
      <sz val="12"/>
      <color theme="10"/>
      <name val="SWISS"/>
    </font>
    <font>
      <u/>
      <sz val="12"/>
      <color theme="11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indexed="63"/>
      </bottom>
      <diagonal/>
    </border>
    <border>
      <left style="thin">
        <color auto="1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indexed="8"/>
      </right>
      <top/>
      <bottom style="double">
        <color auto="1"/>
      </bottom>
      <diagonal/>
    </border>
    <border>
      <left style="thin">
        <color indexed="8"/>
      </left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indexed="22"/>
      </right>
      <top style="hair">
        <color auto="1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/>
      <top style="thin">
        <color auto="1"/>
      </top>
      <bottom/>
      <diagonal/>
    </border>
    <border>
      <left/>
      <right style="double">
        <color indexed="8"/>
      </right>
      <top style="thin">
        <color auto="1"/>
      </top>
      <bottom/>
      <diagonal/>
    </border>
    <border>
      <left style="double">
        <color indexed="8"/>
      </left>
      <right style="double">
        <color indexed="8"/>
      </right>
      <top style="thin">
        <color auto="1"/>
      </top>
      <bottom/>
      <diagonal/>
    </border>
    <border>
      <left style="double">
        <color indexed="8"/>
      </left>
      <right style="thin">
        <color indexed="8"/>
      </right>
      <top/>
      <bottom style="thin">
        <color auto="1"/>
      </bottom>
      <diagonal/>
    </border>
    <border>
      <left/>
      <right style="double">
        <color indexed="8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1105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0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1" fontId="11" fillId="0" borderId="0" xfId="0" applyNumberFormat="1" applyFont="1" applyProtection="1">
      <protection locked="0"/>
    </xf>
    <xf numFmtId="170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0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3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3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0"/>
    </xf>
    <xf numFmtId="173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0" fontId="11" fillId="0" borderId="0" xfId="0" applyFont="1" applyBorder="1" applyProtection="1">
      <protection locked="0"/>
    </xf>
    <xf numFmtId="171" fontId="11" fillId="0" borderId="4" xfId="0" applyNumberFormat="1" applyFont="1" applyBorder="1" applyProtection="1">
      <protection locked="0"/>
    </xf>
    <xf numFmtId="173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0" fontId="11" fillId="0" borderId="0" xfId="0" applyFont="1" applyFill="1" applyBorder="1" applyProtection="1">
      <protection locked="0"/>
    </xf>
    <xf numFmtId="170" fontId="11" fillId="0" borderId="0" xfId="0" applyNumberFormat="1" applyFont="1" applyFill="1" applyBorder="1" applyProtection="1">
      <protection locked="0"/>
    </xf>
    <xf numFmtId="16" fontId="11" fillId="0" borderId="0" xfId="0" applyNumberFormat="1" applyFont="1" applyBorder="1" applyProtection="1">
      <protection locked="0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0"/>
    </xf>
    <xf numFmtId="2" fontId="11" fillId="0" borderId="37" xfId="0" applyNumberFormat="1" applyFont="1" applyBorder="1" applyProtection="1">
      <protection locked="0"/>
    </xf>
    <xf numFmtId="171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1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Border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9" fillId="0" borderId="0" xfId="0" applyFont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49" fontId="11" fillId="0" borderId="0" xfId="0" applyNumberFormat="1" applyFont="1" applyBorder="1" applyProtection="1">
      <protection locked="0"/>
    </xf>
    <xf numFmtId="173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3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0" fontId="0" fillId="0" borderId="14" xfId="0" applyFill="1" applyBorder="1"/>
    <xf numFmtId="2" fontId="11" fillId="0" borderId="18" xfId="0" applyNumberFormat="1" applyFont="1" applyBorder="1" applyProtection="1">
      <protection locked="0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0" fontId="11" fillId="0" borderId="37" xfId="0" applyNumberFormat="1" applyFont="1" applyBorder="1" applyProtection="1">
      <protection locked="0"/>
    </xf>
    <xf numFmtId="18" fontId="11" fillId="0" borderId="0" xfId="0" applyNumberFormat="1" applyFont="1" applyProtection="1">
      <protection locked="0"/>
    </xf>
    <xf numFmtId="18" fontId="11" fillId="0" borderId="2" xfId="0" applyNumberFormat="1" applyFont="1" applyBorder="1" applyProtection="1">
      <protection locked="0"/>
    </xf>
    <xf numFmtId="18" fontId="11" fillId="0" borderId="7" xfId="0" applyNumberFormat="1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0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0"/>
    </xf>
    <xf numFmtId="18" fontId="11" fillId="0" borderId="5" xfId="0" applyNumberFormat="1" applyFont="1" applyBorder="1" applyProtection="1">
      <protection locked="0"/>
    </xf>
    <xf numFmtId="18" fontId="11" fillId="0" borderId="6" xfId="0" applyNumberFormat="1" applyFont="1" applyBorder="1" applyProtection="1">
      <protection locked="0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171" fontId="11" fillId="0" borderId="0" xfId="0" applyNumberFormat="1" applyFont="1" applyBorder="1" applyProtection="1">
      <protection locked="0"/>
    </xf>
    <xf numFmtId="170" fontId="11" fillId="0" borderId="0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170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0"/>
    </xf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0" xfId="0" applyNumberFormat="1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0"/>
    </xf>
    <xf numFmtId="1" fontId="11" fillId="0" borderId="0" xfId="0" applyNumberFormat="1" applyFont="1" applyFill="1" applyBorder="1" applyProtection="1">
      <protection locked="0"/>
    </xf>
    <xf numFmtId="1" fontId="11" fillId="0" borderId="0" xfId="0" applyNumberFormat="1" applyFont="1" applyFill="1" applyProtection="1">
      <protection locked="0"/>
    </xf>
    <xf numFmtId="2" fontId="11" fillId="0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0" fontId="11" fillId="0" borderId="3" xfId="0" applyFont="1" applyFill="1" applyBorder="1" applyProtection="1">
      <protection locked="0"/>
    </xf>
    <xf numFmtId="0" fontId="11" fillId="0" borderId="7" xfId="0" applyFont="1" applyFill="1" applyBorder="1" applyProtection="1">
      <protection locked="0"/>
    </xf>
    <xf numFmtId="0" fontId="0" fillId="0" borderId="0" xfId="0" applyFill="1"/>
    <xf numFmtId="171" fontId="11" fillId="0" borderId="3" xfId="0" applyNumberFormat="1" applyFont="1" applyFill="1" applyBorder="1" applyProtection="1">
      <protection locked="0"/>
    </xf>
    <xf numFmtId="2" fontId="11" fillId="0" borderId="17" xfId="0" applyNumberFormat="1" applyFont="1" applyFill="1" applyBorder="1" applyProtection="1">
      <protection locked="0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0"/>
    </xf>
    <xf numFmtId="173" fontId="11" fillId="0" borderId="3" xfId="0" applyNumberFormat="1" applyFont="1" applyFill="1" applyBorder="1" applyProtection="1">
      <protection locked="0"/>
    </xf>
    <xf numFmtId="49" fontId="11" fillId="0" borderId="0" xfId="0" applyNumberFormat="1" applyFont="1" applyFill="1" applyProtection="1">
      <protection locked="0"/>
    </xf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Border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0"/>
    </xf>
    <xf numFmtId="0" fontId="11" fillId="2" borderId="0" xfId="0" applyFont="1" applyFill="1" applyProtection="1">
      <protection locked="0"/>
    </xf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0" fillId="0" borderId="0" xfId="0" applyFill="1" applyBorder="1"/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0"/>
    </xf>
    <xf numFmtId="174" fontId="11" fillId="2" borderId="0" xfId="0" applyNumberFormat="1" applyFont="1" applyFill="1" applyBorder="1" applyProtection="1">
      <protection locked="0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Border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11" fillId="0" borderId="3" xfId="0" applyNumberFormat="1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0"/>
    </xf>
    <xf numFmtId="177" fontId="11" fillId="0" borderId="5" xfId="0" applyNumberFormat="1" applyFont="1" applyBorder="1" applyAlignment="1" applyProtection="1">
      <alignment horizontal="right"/>
      <protection locked="0"/>
    </xf>
    <xf numFmtId="177" fontId="11" fillId="0" borderId="30" xfId="0" applyNumberFormat="1" applyFont="1" applyBorder="1" applyAlignment="1" applyProtection="1">
      <alignment horizontal="right"/>
      <protection locked="0"/>
    </xf>
    <xf numFmtId="177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0"/>
    </xf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70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 applyProtection="1">
      <alignment horizontal="right"/>
      <protection locked="0"/>
    </xf>
    <xf numFmtId="170" fontId="11" fillId="0" borderId="6" xfId="0" applyNumberFormat="1" applyFont="1" applyBorder="1" applyAlignment="1" applyProtection="1">
      <alignment horizontal="right"/>
      <protection locked="0"/>
    </xf>
    <xf numFmtId="170" fontId="11" fillId="0" borderId="37" xfId="0" applyNumberFormat="1" applyFont="1" applyBorder="1" applyAlignment="1" applyProtection="1">
      <alignment horizontal="right"/>
      <protection locked="0"/>
    </xf>
    <xf numFmtId="171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0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171" fontId="11" fillId="0" borderId="0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170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3">
    <cellStyle name="Comma 2" xfId="1"/>
    <cellStyle name="Comma 2 2" xfId="2"/>
    <cellStyle name="Comma 2 3" xfId="3"/>
    <cellStyle name="Followed Hyperlink" xfId="12" builtinId="9" hidden="1"/>
    <cellStyle name="Hyperlink" xfId="11" builtinId="8" hidden="1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2.xml"/><Relationship Id="rId14" Type="http://schemas.openxmlformats.org/officeDocument/2006/relationships/chartsheet" Target="chartsheets/sheet3.xml"/><Relationship Id="rId15" Type="http://schemas.openxmlformats.org/officeDocument/2006/relationships/chartsheet" Target="chartsheets/sheet4.xml"/><Relationship Id="rId16" Type="http://schemas.openxmlformats.org/officeDocument/2006/relationships/chartsheet" Target="chartsheets/sheet5.xml"/><Relationship Id="rId17" Type="http://schemas.openxmlformats.org/officeDocument/2006/relationships/chartsheet" Target="chartsheets/sheet6.xml"/><Relationship Id="rId18" Type="http://schemas.openxmlformats.org/officeDocument/2006/relationships/chartsheet" Target="chartsheets/sheet7.xml"/><Relationship Id="rId19" Type="http://schemas.openxmlformats.org/officeDocument/2006/relationships/chartsheet" Target="chartsheets/sheet8.xml"/><Relationship Id="rId63" Type="http://schemas.openxmlformats.org/officeDocument/2006/relationships/chartsheet" Target="chartsheets/sheet52.xml"/><Relationship Id="rId64" Type="http://schemas.openxmlformats.org/officeDocument/2006/relationships/worksheet" Target="worksheets/sheet12.xml"/><Relationship Id="rId65" Type="http://schemas.openxmlformats.org/officeDocument/2006/relationships/worksheet" Target="worksheets/sheet13.xml"/><Relationship Id="rId66" Type="http://schemas.openxmlformats.org/officeDocument/2006/relationships/worksheet" Target="worksheets/sheet14.xml"/><Relationship Id="rId67" Type="http://schemas.openxmlformats.org/officeDocument/2006/relationships/worksheet" Target="worksheets/sheet15.xml"/><Relationship Id="rId68" Type="http://schemas.openxmlformats.org/officeDocument/2006/relationships/worksheet" Target="worksheets/sheet16.xml"/><Relationship Id="rId69" Type="http://schemas.openxmlformats.org/officeDocument/2006/relationships/worksheet" Target="worksheets/sheet17.xml"/><Relationship Id="rId50" Type="http://schemas.openxmlformats.org/officeDocument/2006/relationships/chartsheet" Target="chartsheets/sheet39.xml"/><Relationship Id="rId51" Type="http://schemas.openxmlformats.org/officeDocument/2006/relationships/chartsheet" Target="chartsheets/sheet40.xml"/><Relationship Id="rId52" Type="http://schemas.openxmlformats.org/officeDocument/2006/relationships/chartsheet" Target="chartsheets/sheet41.xml"/><Relationship Id="rId53" Type="http://schemas.openxmlformats.org/officeDocument/2006/relationships/chartsheet" Target="chartsheets/sheet42.xml"/><Relationship Id="rId54" Type="http://schemas.openxmlformats.org/officeDocument/2006/relationships/chartsheet" Target="chartsheets/sheet43.xml"/><Relationship Id="rId55" Type="http://schemas.openxmlformats.org/officeDocument/2006/relationships/chartsheet" Target="chartsheets/sheet44.xml"/><Relationship Id="rId56" Type="http://schemas.openxmlformats.org/officeDocument/2006/relationships/chartsheet" Target="chartsheets/sheet45.xml"/><Relationship Id="rId57" Type="http://schemas.openxmlformats.org/officeDocument/2006/relationships/chartsheet" Target="chartsheets/sheet46.xml"/><Relationship Id="rId58" Type="http://schemas.openxmlformats.org/officeDocument/2006/relationships/chartsheet" Target="chartsheets/sheet47.xml"/><Relationship Id="rId59" Type="http://schemas.openxmlformats.org/officeDocument/2006/relationships/chartsheet" Target="chartsheets/sheet48.xml"/><Relationship Id="rId40" Type="http://schemas.openxmlformats.org/officeDocument/2006/relationships/chartsheet" Target="chartsheets/sheet29.xml"/><Relationship Id="rId41" Type="http://schemas.openxmlformats.org/officeDocument/2006/relationships/chartsheet" Target="chartsheets/sheet30.xml"/><Relationship Id="rId42" Type="http://schemas.openxmlformats.org/officeDocument/2006/relationships/chartsheet" Target="chartsheets/sheet31.xml"/><Relationship Id="rId43" Type="http://schemas.openxmlformats.org/officeDocument/2006/relationships/chartsheet" Target="chartsheets/sheet32.xml"/><Relationship Id="rId44" Type="http://schemas.openxmlformats.org/officeDocument/2006/relationships/chartsheet" Target="chartsheets/sheet33.xml"/><Relationship Id="rId45" Type="http://schemas.openxmlformats.org/officeDocument/2006/relationships/chartsheet" Target="chartsheets/sheet34.xml"/><Relationship Id="rId46" Type="http://schemas.openxmlformats.org/officeDocument/2006/relationships/chartsheet" Target="chartsheets/sheet35.xml"/><Relationship Id="rId47" Type="http://schemas.openxmlformats.org/officeDocument/2006/relationships/chartsheet" Target="chartsheets/sheet36.xml"/><Relationship Id="rId48" Type="http://schemas.openxmlformats.org/officeDocument/2006/relationships/chartsheet" Target="chartsheets/sheet37.xml"/><Relationship Id="rId49" Type="http://schemas.openxmlformats.org/officeDocument/2006/relationships/chartsheet" Target="chartsheets/sheet38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chartsheet" Target="chartsheets/sheet19.xml"/><Relationship Id="rId31" Type="http://schemas.openxmlformats.org/officeDocument/2006/relationships/chartsheet" Target="chartsheets/sheet20.xml"/><Relationship Id="rId32" Type="http://schemas.openxmlformats.org/officeDocument/2006/relationships/chartsheet" Target="chartsheets/sheet21.xml"/><Relationship Id="rId33" Type="http://schemas.openxmlformats.org/officeDocument/2006/relationships/chartsheet" Target="chartsheets/sheet22.xml"/><Relationship Id="rId34" Type="http://schemas.openxmlformats.org/officeDocument/2006/relationships/chartsheet" Target="chartsheets/sheet23.xml"/><Relationship Id="rId35" Type="http://schemas.openxmlformats.org/officeDocument/2006/relationships/chartsheet" Target="chartsheets/sheet24.xml"/><Relationship Id="rId36" Type="http://schemas.openxmlformats.org/officeDocument/2006/relationships/chartsheet" Target="chartsheets/sheet25.xml"/><Relationship Id="rId37" Type="http://schemas.openxmlformats.org/officeDocument/2006/relationships/chartsheet" Target="chartsheets/sheet26.xml"/><Relationship Id="rId38" Type="http://schemas.openxmlformats.org/officeDocument/2006/relationships/chartsheet" Target="chartsheets/sheet27.xml"/><Relationship Id="rId39" Type="http://schemas.openxmlformats.org/officeDocument/2006/relationships/chartsheet" Target="chartsheets/sheet28.xml"/><Relationship Id="rId70" Type="http://schemas.openxmlformats.org/officeDocument/2006/relationships/worksheet" Target="worksheets/sheet18.xml"/><Relationship Id="rId71" Type="http://schemas.openxmlformats.org/officeDocument/2006/relationships/worksheet" Target="worksheets/sheet19.xml"/><Relationship Id="rId72" Type="http://schemas.openxmlformats.org/officeDocument/2006/relationships/worksheet" Target="worksheets/sheet20.xml"/><Relationship Id="rId20" Type="http://schemas.openxmlformats.org/officeDocument/2006/relationships/chartsheet" Target="chartsheets/sheet9.xml"/><Relationship Id="rId21" Type="http://schemas.openxmlformats.org/officeDocument/2006/relationships/chartsheet" Target="chartsheets/sheet10.xml"/><Relationship Id="rId22" Type="http://schemas.openxmlformats.org/officeDocument/2006/relationships/chartsheet" Target="chartsheets/sheet11.xml"/><Relationship Id="rId23" Type="http://schemas.openxmlformats.org/officeDocument/2006/relationships/chartsheet" Target="chartsheets/sheet12.xml"/><Relationship Id="rId24" Type="http://schemas.openxmlformats.org/officeDocument/2006/relationships/chartsheet" Target="chartsheets/sheet13.xml"/><Relationship Id="rId25" Type="http://schemas.openxmlformats.org/officeDocument/2006/relationships/chartsheet" Target="chartsheets/sheet14.xml"/><Relationship Id="rId26" Type="http://schemas.openxmlformats.org/officeDocument/2006/relationships/chartsheet" Target="chartsheets/sheet15.xml"/><Relationship Id="rId27" Type="http://schemas.openxmlformats.org/officeDocument/2006/relationships/chartsheet" Target="chartsheets/sheet16.xml"/><Relationship Id="rId28" Type="http://schemas.openxmlformats.org/officeDocument/2006/relationships/chartsheet" Target="chartsheets/sheet17.xml"/><Relationship Id="rId29" Type="http://schemas.openxmlformats.org/officeDocument/2006/relationships/chartsheet" Target="chartsheets/sheet18.xml"/><Relationship Id="rId73" Type="http://schemas.openxmlformats.org/officeDocument/2006/relationships/worksheet" Target="worksheets/sheet21.xml"/><Relationship Id="rId74" Type="http://schemas.openxmlformats.org/officeDocument/2006/relationships/worksheet" Target="worksheets/sheet22.xml"/><Relationship Id="rId75" Type="http://schemas.openxmlformats.org/officeDocument/2006/relationships/theme" Target="theme/theme1.xml"/><Relationship Id="rId76" Type="http://schemas.openxmlformats.org/officeDocument/2006/relationships/styles" Target="styles.xml"/><Relationship Id="rId77" Type="http://schemas.openxmlformats.org/officeDocument/2006/relationships/sharedStrings" Target="sharedStrings.xml"/><Relationship Id="rId78" Type="http://schemas.openxmlformats.org/officeDocument/2006/relationships/calcChain" Target="calcChain.xml"/><Relationship Id="rId60" Type="http://schemas.openxmlformats.org/officeDocument/2006/relationships/chartsheet" Target="chartsheets/sheet49.xml"/><Relationship Id="rId61" Type="http://schemas.openxmlformats.org/officeDocument/2006/relationships/chartsheet" Target="chartsheets/sheet50.xml"/><Relationship Id="rId62" Type="http://schemas.openxmlformats.org/officeDocument/2006/relationships/chartsheet" Target="chartsheets/sheet5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35633.77725273476</c:v>
                </c:pt>
                <c:pt idx="1">
                  <c:v>39973.37984611908</c:v>
                </c:pt>
                <c:pt idx="2">
                  <c:v>40059.65703255733</c:v>
                </c:pt>
                <c:pt idx="3">
                  <c:v>40963.30037797427</c:v>
                </c:pt>
                <c:pt idx="4">
                  <c:v>40619.29512213902</c:v>
                </c:pt>
                <c:pt idx="5">
                  <c:v>32236.97946844643</c:v>
                </c:pt>
                <c:pt idx="6">
                  <c:v>55298.79172092942</c:v>
                </c:pt>
                <c:pt idx="7">
                  <c:v>32045.15356817093</c:v>
                </c:pt>
                <c:pt idx="8">
                  <c:v>32078.43186362644</c:v>
                </c:pt>
                <c:pt idx="9">
                  <c:v>33387.00760742425</c:v>
                </c:pt>
                <c:pt idx="10">
                  <c:v>32538.03131873174</c:v>
                </c:pt>
                <c:pt idx="11">
                  <c:v>33691.32101724521</c:v>
                </c:pt>
                <c:pt idx="12">
                  <c:v>22337.88701631672</c:v>
                </c:pt>
                <c:pt idx="13">
                  <c:v>17390.85107639005</c:v>
                </c:pt>
                <c:pt idx="14">
                  <c:v>34608.77536286996</c:v>
                </c:pt>
                <c:pt idx="15">
                  <c:v>24986.58198931527</c:v>
                </c:pt>
                <c:pt idx="16">
                  <c:v>23544.16069212475</c:v>
                </c:pt>
                <c:pt idx="17">
                  <c:v>20320.87396303024</c:v>
                </c:pt>
                <c:pt idx="18">
                  <c:v>17281.27104560368</c:v>
                </c:pt>
                <c:pt idx="19">
                  <c:v>19430.37848085709</c:v>
                </c:pt>
                <c:pt idx="20">
                  <c:v>15687.07957894525</c:v>
                </c:pt>
              </c:numCache>
            </c:numRef>
          </c:val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34750.0</c:v>
                </c:pt>
                <c:pt idx="1">
                  <c:v>39379.0</c:v>
                </c:pt>
                <c:pt idx="2">
                  <c:v>38745.0</c:v>
                </c:pt>
                <c:pt idx="3">
                  <c:v>39708.0</c:v>
                </c:pt>
                <c:pt idx="4">
                  <c:v>39358.0</c:v>
                </c:pt>
                <c:pt idx="5">
                  <c:v>30547.0</c:v>
                </c:pt>
                <c:pt idx="6">
                  <c:v>54064.0</c:v>
                </c:pt>
                <c:pt idx="7">
                  <c:v>30846.0</c:v>
                </c:pt>
                <c:pt idx="8">
                  <c:v>31668.0</c:v>
                </c:pt>
                <c:pt idx="9">
                  <c:v>32530.0</c:v>
                </c:pt>
                <c:pt idx="10">
                  <c:v>31932.0</c:v>
                </c:pt>
                <c:pt idx="11">
                  <c:v>33032.0</c:v>
                </c:pt>
                <c:pt idx="12">
                  <c:v>22817.0</c:v>
                </c:pt>
                <c:pt idx="13">
                  <c:v>17872.0</c:v>
                </c:pt>
                <c:pt idx="14">
                  <c:v>35971.0</c:v>
                </c:pt>
                <c:pt idx="15">
                  <c:v>25389.0</c:v>
                </c:pt>
                <c:pt idx="16">
                  <c:v>24293.0</c:v>
                </c:pt>
                <c:pt idx="17">
                  <c:v>20408.0</c:v>
                </c:pt>
                <c:pt idx="18">
                  <c:v>17540.0</c:v>
                </c:pt>
                <c:pt idx="19">
                  <c:v>19878.0</c:v>
                </c:pt>
                <c:pt idx="20">
                  <c:v>15802.0</c:v>
                </c:pt>
              </c:numCache>
            </c:numRef>
          </c:val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34755.0</c:v>
                </c:pt>
                <c:pt idx="1">
                  <c:v>39384.0</c:v>
                </c:pt>
                <c:pt idx="2">
                  <c:v>38792.0</c:v>
                </c:pt>
                <c:pt idx="3">
                  <c:v>39438.0</c:v>
                </c:pt>
                <c:pt idx="4">
                  <c:v>39265.0</c:v>
                </c:pt>
                <c:pt idx="5">
                  <c:v>30548.0</c:v>
                </c:pt>
                <c:pt idx="6">
                  <c:v>54016.0</c:v>
                </c:pt>
                <c:pt idx="7">
                  <c:v>30876.0</c:v>
                </c:pt>
                <c:pt idx="8">
                  <c:v>31699.0</c:v>
                </c:pt>
                <c:pt idx="9">
                  <c:v>32910.0</c:v>
                </c:pt>
                <c:pt idx="10">
                  <c:v>31811.0</c:v>
                </c:pt>
                <c:pt idx="11">
                  <c:v>32973.0</c:v>
                </c:pt>
                <c:pt idx="12">
                  <c:v>22822.0</c:v>
                </c:pt>
                <c:pt idx="13">
                  <c:v>17870.0</c:v>
                </c:pt>
                <c:pt idx="14">
                  <c:v>35970.0</c:v>
                </c:pt>
                <c:pt idx="15">
                  <c:v>25390.0</c:v>
                </c:pt>
                <c:pt idx="16">
                  <c:v>24307.0</c:v>
                </c:pt>
                <c:pt idx="17">
                  <c:v>20421.0</c:v>
                </c:pt>
                <c:pt idx="18">
                  <c:v>17537.0</c:v>
                </c:pt>
                <c:pt idx="19">
                  <c:v>19874.0</c:v>
                </c:pt>
                <c:pt idx="20">
                  <c:v>15791.0</c:v>
                </c:pt>
              </c:numCache>
            </c:numRef>
          </c:val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34745.63754248564</c:v>
                </c:pt>
                <c:pt idx="1">
                  <c:v>39290.36408912097</c:v>
                </c:pt>
                <c:pt idx="2">
                  <c:v>39079.10019748696</c:v>
                </c:pt>
                <c:pt idx="3">
                  <c:v>40143.37358954951</c:v>
                </c:pt>
                <c:pt idx="4">
                  <c:v>39783.0185463824</c:v>
                </c:pt>
                <c:pt idx="5">
                  <c:v>31145.11364675133</c:v>
                </c:pt>
                <c:pt idx="6">
                  <c:v>54704.71096220979</c:v>
                </c:pt>
                <c:pt idx="7">
                  <c:v>31012.68097538665</c:v>
                </c:pt>
                <c:pt idx="8">
                  <c:v>0.0</c:v>
                </c:pt>
                <c:pt idx="9">
                  <c:v>32735.50462655642</c:v>
                </c:pt>
                <c:pt idx="10">
                  <c:v>31772.39698072281</c:v>
                </c:pt>
                <c:pt idx="11">
                  <c:v>33031.64527349522</c:v>
                </c:pt>
                <c:pt idx="12">
                  <c:v>23034.60810979028</c:v>
                </c:pt>
                <c:pt idx="13">
                  <c:v>17996.11115614378</c:v>
                </c:pt>
                <c:pt idx="14">
                  <c:v>35732.48380559298</c:v>
                </c:pt>
                <c:pt idx="15">
                  <c:v>25017.17761858384</c:v>
                </c:pt>
                <c:pt idx="16">
                  <c:v>24077.7247180935</c:v>
                </c:pt>
                <c:pt idx="17">
                  <c:v>20701.56030443071</c:v>
                </c:pt>
                <c:pt idx="18">
                  <c:v>17741.94318833821</c:v>
                </c:pt>
                <c:pt idx="19">
                  <c:v>19061.11250365915</c:v>
                </c:pt>
                <c:pt idx="20">
                  <c:v>16635.72586723816</c:v>
                </c:pt>
              </c:numCache>
            </c:numRef>
          </c:val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</c:v>
                </c:pt>
                <c:pt idx="1">
                  <c:v>39519.56900000127</c:v>
                </c:pt>
                <c:pt idx="2">
                  <c:v>39400.81500000138</c:v>
                </c:pt>
                <c:pt idx="3">
                  <c:v>40535.13700000122</c:v>
                </c:pt>
                <c:pt idx="4">
                  <c:v>40065.26100000124</c:v>
                </c:pt>
                <c:pt idx="5">
                  <c:v>31586.59200000122</c:v>
                </c:pt>
                <c:pt idx="6">
                  <c:v>54843.25800000125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22322.95300000002</c:v>
                </c:pt>
                <c:pt idx="13">
                  <c:v>17434.53700000003</c:v>
                </c:pt>
                <c:pt idx="14">
                  <c:v>34848.63700000001</c:v>
                </c:pt>
                <c:pt idx="15">
                  <c:v>25131.07000000026</c:v>
                </c:pt>
                <c:pt idx="16">
                  <c:v>23619.74399999996</c:v>
                </c:pt>
                <c:pt idx="17">
                  <c:v>20241.713</c:v>
                </c:pt>
                <c:pt idx="18">
                  <c:v>17442.46800000007</c:v>
                </c:pt>
                <c:pt idx="19">
                  <c:v>19536.57200000011</c:v>
                </c:pt>
                <c:pt idx="20">
                  <c:v>15791.08099999998</c:v>
                </c:pt>
              </c:numCache>
            </c:numRef>
          </c:val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35070.0</c:v>
                </c:pt>
                <c:pt idx="1">
                  <c:v>39608.0</c:v>
                </c:pt>
                <c:pt idx="2">
                  <c:v>39457.0</c:v>
                </c:pt>
                <c:pt idx="3">
                  <c:v>40330.0</c:v>
                </c:pt>
                <c:pt idx="4">
                  <c:v>39947.0</c:v>
                </c:pt>
                <c:pt idx="5">
                  <c:v>31742.0</c:v>
                </c:pt>
                <c:pt idx="6">
                  <c:v>55068.0</c:v>
                </c:pt>
                <c:pt idx="7">
                  <c:v>31413.0</c:v>
                </c:pt>
                <c:pt idx="8">
                  <c:v>31503.0</c:v>
                </c:pt>
                <c:pt idx="9">
                  <c:v>33208.0</c:v>
                </c:pt>
                <c:pt idx="10">
                  <c:v>31818.0</c:v>
                </c:pt>
                <c:pt idx="11">
                  <c:v>33248.0</c:v>
                </c:pt>
                <c:pt idx="12">
                  <c:v>23138.0</c:v>
                </c:pt>
                <c:pt idx="13">
                  <c:v>18051.0</c:v>
                </c:pt>
                <c:pt idx="14">
                  <c:v>35845.0</c:v>
                </c:pt>
                <c:pt idx="15">
                  <c:v>25781.0</c:v>
                </c:pt>
                <c:pt idx="16">
                  <c:v>24360.0</c:v>
                </c:pt>
                <c:pt idx="17">
                  <c:v>21323.0</c:v>
                </c:pt>
                <c:pt idx="18">
                  <c:v>17875.0</c:v>
                </c:pt>
                <c:pt idx="19">
                  <c:v>20164.0</c:v>
                </c:pt>
                <c:pt idx="20">
                  <c:v>16339.0</c:v>
                </c:pt>
              </c:numCache>
            </c:numRef>
          </c:val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34997.7828504315</c:v>
                </c:pt>
                <c:pt idx="1">
                  <c:v>39393.13887177261</c:v>
                </c:pt>
                <c:pt idx="2">
                  <c:v>39325.15353882217</c:v>
                </c:pt>
                <c:pt idx="3">
                  <c:v>38614.29855013648</c:v>
                </c:pt>
                <c:pt idx="4">
                  <c:v>38773.44927413717</c:v>
                </c:pt>
                <c:pt idx="5">
                  <c:v>31355.34087991492</c:v>
                </c:pt>
                <c:pt idx="6">
                  <c:v>54912.28831602565</c:v>
                </c:pt>
                <c:pt idx="7">
                  <c:v>30732.14479391676</c:v>
                </c:pt>
                <c:pt idx="8">
                  <c:v>34997.7828504315</c:v>
                </c:pt>
                <c:pt idx="9">
                  <c:v>34997.7828504315</c:v>
                </c:pt>
                <c:pt idx="10">
                  <c:v>32069.00560928496</c:v>
                </c:pt>
                <c:pt idx="11">
                  <c:v>33232.17916284176</c:v>
                </c:pt>
                <c:pt idx="12">
                  <c:v>23053.41421033254</c:v>
                </c:pt>
                <c:pt idx="13">
                  <c:v>18030.77783557915</c:v>
                </c:pt>
                <c:pt idx="14">
                  <c:v>35791.07255108309</c:v>
                </c:pt>
                <c:pt idx="15">
                  <c:v>25788.21519403116</c:v>
                </c:pt>
                <c:pt idx="16">
                  <c:v>24362.73055135583</c:v>
                </c:pt>
                <c:pt idx="17">
                  <c:v>20760.96094955294</c:v>
                </c:pt>
                <c:pt idx="18">
                  <c:v>18434.56012223174</c:v>
                </c:pt>
                <c:pt idx="19">
                  <c:v>20230.76878489183</c:v>
                </c:pt>
                <c:pt idx="20">
                  <c:v>17012.08780708546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497272"/>
        <c:axId val="1783940088"/>
      </c:barChart>
      <c:catAx>
        <c:axId val="212549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94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39400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4972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87670159432069"/>
          <c:y val="0.209244154431756"/>
          <c:w val="0.932488078279893"/>
          <c:h val="0.69722675367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353.5115326702926</c:v>
                </c:pt>
                <c:pt idx="1">
                  <c:v>346.2767003946828</c:v>
                </c:pt>
                <c:pt idx="2">
                  <c:v>383.325360084858</c:v>
                </c:pt>
                <c:pt idx="3">
                  <c:v>37.0486596901751</c:v>
                </c:pt>
                <c:pt idx="4">
                  <c:v>376.1148412975912</c:v>
                </c:pt>
                <c:pt idx="5">
                  <c:v>7.210518787266664</c:v>
                </c:pt>
                <c:pt idx="6">
                  <c:v>-360.1038396137896</c:v>
                </c:pt>
                <c:pt idx="7">
                  <c:v>478.1772243740655</c:v>
                </c:pt>
                <c:pt idx="8">
                  <c:v>-414.0381129989496</c:v>
                </c:pt>
                <c:pt idx="9">
                  <c:v>-406.305445417703</c:v>
                </c:pt>
                <c:pt idx="10">
                  <c:v>-251.8207297555114</c:v>
                </c:pt>
                <c:pt idx="11">
                  <c:v>-340.832687759184</c:v>
                </c:pt>
                <c:pt idx="12">
                  <c:v>-218.0551818769245</c:v>
                </c:pt>
                <c:pt idx="13">
                  <c:v>-240.2765600443579</c:v>
                </c:pt>
                <c:pt idx="14">
                  <c:v>365.2554843700284</c:v>
                </c:pt>
                <c:pt idx="15">
                  <c:v>-728.8880108667117</c:v>
                </c:pt>
                <c:pt idx="16">
                  <c:v>-367.9389727271252</c:v>
                </c:pt>
                <c:pt idx="17">
                  <c:v>-575.6512249141917</c:v>
                </c:pt>
              </c:numCache>
            </c:numRef>
          </c:val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385.0</c:v>
                </c:pt>
                <c:pt idx="1">
                  <c:v>314.0</c:v>
                </c:pt>
                <c:pt idx="2">
                  <c:v>355.0</c:v>
                </c:pt>
                <c:pt idx="3">
                  <c:v>41.0</c:v>
                </c:pt>
                <c:pt idx="4">
                  <c:v>348.0</c:v>
                </c:pt>
                <c:pt idx="5">
                  <c:v>7.0</c:v>
                </c:pt>
                <c:pt idx="6">
                  <c:v>-436.0</c:v>
                </c:pt>
                <c:pt idx="7">
                  <c:v>471.0</c:v>
                </c:pt>
                <c:pt idx="8">
                  <c:v>-441.0</c:v>
                </c:pt>
                <c:pt idx="9">
                  <c:v>-336.0</c:v>
                </c:pt>
                <c:pt idx="10">
                  <c:v>-247.0</c:v>
                </c:pt>
                <c:pt idx="11">
                  <c:v>-308.0</c:v>
                </c:pt>
                <c:pt idx="12">
                  <c:v>-191.0</c:v>
                </c:pt>
                <c:pt idx="13">
                  <c:v>-163.0</c:v>
                </c:pt>
                <c:pt idx="14">
                  <c:v>383.5</c:v>
                </c:pt>
                <c:pt idx="15">
                  <c:v>-752.0</c:v>
                </c:pt>
                <c:pt idx="16">
                  <c:v>-395.0</c:v>
                </c:pt>
                <c:pt idx="17">
                  <c:v>-606.0</c:v>
                </c:pt>
              </c:numCache>
            </c:numRef>
          </c:val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385.0</c:v>
                </c:pt>
                <c:pt idx="1">
                  <c:v>316.0</c:v>
                </c:pt>
                <c:pt idx="2">
                  <c:v>331.0</c:v>
                </c:pt>
                <c:pt idx="3">
                  <c:v>15.0</c:v>
                </c:pt>
                <c:pt idx="4">
                  <c:v>338.0</c:v>
                </c:pt>
                <c:pt idx="5">
                  <c:v>-7.0</c:v>
                </c:pt>
                <c:pt idx="6">
                  <c:v>-435.0</c:v>
                </c:pt>
                <c:pt idx="7">
                  <c:v>469.75</c:v>
                </c:pt>
                <c:pt idx="8">
                  <c:v>-437.0</c:v>
                </c:pt>
                <c:pt idx="9">
                  <c:v>-333.0</c:v>
                </c:pt>
                <c:pt idx="10">
                  <c:v>-206.0</c:v>
                </c:pt>
                <c:pt idx="11">
                  <c:v>-322.0</c:v>
                </c:pt>
                <c:pt idx="12">
                  <c:v>-198.0</c:v>
                </c:pt>
                <c:pt idx="13">
                  <c:v>-163.5</c:v>
                </c:pt>
                <c:pt idx="14">
                  <c:v>383.5</c:v>
                </c:pt>
                <c:pt idx="15">
                  <c:v>-750.0</c:v>
                </c:pt>
                <c:pt idx="16">
                  <c:v>-395.0</c:v>
                </c:pt>
                <c:pt idx="17">
                  <c:v>-606.0</c:v>
                </c:pt>
              </c:numCache>
            </c:numRef>
          </c:val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376.3380000000157</c:v>
                </c:pt>
                <c:pt idx="1">
                  <c:v>348.3790000000195</c:v>
                </c:pt>
                <c:pt idx="2">
                  <c:v>400.9940000000042</c:v>
                </c:pt>
                <c:pt idx="3">
                  <c:v>52.61499999998477</c:v>
                </c:pt>
                <c:pt idx="4">
                  <c:v>386.0610000000065</c:v>
                </c:pt>
                <c:pt idx="5">
                  <c:v>14.93299999999772</c:v>
                </c:pt>
                <c:pt idx="6">
                  <c:v>-357.8729999999873</c:v>
                </c:pt>
                <c:pt idx="7">
                  <c:v>484.9214999999396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-207.3104999999938</c:v>
                </c:pt>
                <c:pt idx="14">
                  <c:v>374.7179999999993</c:v>
                </c:pt>
                <c:pt idx="15">
                  <c:v>-745.624000000034</c:v>
                </c:pt>
                <c:pt idx="16">
                  <c:v>-376.1850000000018</c:v>
                </c:pt>
                <c:pt idx="17">
                  <c:v>-570.5450000000051</c:v>
                </c:pt>
              </c:numCache>
            </c:numRef>
          </c:val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368.0</c:v>
                </c:pt>
                <c:pt idx="1">
                  <c:v>358.0</c:v>
                </c:pt>
                <c:pt idx="2">
                  <c:v>370.0</c:v>
                </c:pt>
                <c:pt idx="3">
                  <c:v>12.0</c:v>
                </c:pt>
                <c:pt idx="4">
                  <c:v>361.0</c:v>
                </c:pt>
                <c:pt idx="5">
                  <c:v>9.0</c:v>
                </c:pt>
                <c:pt idx="6">
                  <c:v>-353.0</c:v>
                </c:pt>
                <c:pt idx="7">
                  <c:v>487.25</c:v>
                </c:pt>
                <c:pt idx="8">
                  <c:v>-421.0</c:v>
                </c:pt>
                <c:pt idx="9">
                  <c:v>-387.0</c:v>
                </c:pt>
                <c:pt idx="10">
                  <c:v>-208.0</c:v>
                </c:pt>
                <c:pt idx="11">
                  <c:v>-353.0</c:v>
                </c:pt>
                <c:pt idx="12">
                  <c:v>-203.0</c:v>
                </c:pt>
                <c:pt idx="13">
                  <c:v>-173.5</c:v>
                </c:pt>
                <c:pt idx="14">
                  <c:v>381.5</c:v>
                </c:pt>
                <c:pt idx="15">
                  <c:v>-733.0</c:v>
                </c:pt>
                <c:pt idx="16">
                  <c:v>-391.0</c:v>
                </c:pt>
                <c:pt idx="17">
                  <c:v>-589.0</c:v>
                </c:pt>
              </c:numCache>
            </c:numRef>
          </c:val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004648"/>
        <c:axId val="2107158056"/>
      </c:barChart>
      <c:catAx>
        <c:axId val="178900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15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1580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20973397901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04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6"/>
          <c:y val="0.932572050027189"/>
          <c:w val="0.741362673727937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75499663540947"/>
          <c:y val="0.169222403480152"/>
          <c:w val="0.89097235209638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</c:v>
                </c:pt>
                <c:pt idx="1">
                  <c:v>99342.1315648492</c:v>
                </c:pt>
                <c:pt idx="2">
                  <c:v>99791.6779672649</c:v>
                </c:pt>
                <c:pt idx="3">
                  <c:v>105012.8714895698</c:v>
                </c:pt>
                <c:pt idx="4">
                  <c:v>102727.9789143217</c:v>
                </c:pt>
                <c:pt idx="5">
                  <c:v>69387.99760512079</c:v>
                </c:pt>
                <c:pt idx="6">
                  <c:v>162974.0625733518</c:v>
                </c:pt>
                <c:pt idx="7">
                  <c:v>68792.82212646992</c:v>
                </c:pt>
                <c:pt idx="8">
                  <c:v>68672.85383253993</c:v>
                </c:pt>
                <c:pt idx="9">
                  <c:v>72609.30740675005</c:v>
                </c:pt>
                <c:pt idx="10">
                  <c:v>69756.31198989314</c:v>
                </c:pt>
                <c:pt idx="11">
                  <c:v>73711.36348082721</c:v>
                </c:pt>
                <c:pt idx="12">
                  <c:v>63357.1062500001</c:v>
                </c:pt>
                <c:pt idx="13">
                  <c:v>48443.43080000006</c:v>
                </c:pt>
                <c:pt idx="14">
                  <c:v>108974.30994</c:v>
                </c:pt>
                <c:pt idx="15">
                  <c:v>63421.54442899998</c:v>
                </c:pt>
                <c:pt idx="16">
                  <c:v>63389.22280399999</c:v>
                </c:pt>
                <c:pt idx="17">
                  <c:v>63292.945402</c:v>
                </c:pt>
                <c:pt idx="18">
                  <c:v>45045.8479500001</c:v>
                </c:pt>
                <c:pt idx="19">
                  <c:v>45112.82702919502</c:v>
                </c:pt>
                <c:pt idx="20">
                  <c:v>44981.35173600002</c:v>
                </c:pt>
              </c:numCache>
            </c:numRef>
          </c:val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</c:v>
                </c:pt>
                <c:pt idx="1">
                  <c:v>97394.78520000001</c:v>
                </c:pt>
                <c:pt idx="2">
                  <c:v>96356.3319</c:v>
                </c:pt>
                <c:pt idx="3">
                  <c:v>100729.9701</c:v>
                </c:pt>
                <c:pt idx="4">
                  <c:v>99027.6453</c:v>
                </c:pt>
                <c:pt idx="5">
                  <c:v>63736.35360000001</c:v>
                </c:pt>
                <c:pt idx="6">
                  <c:v>159807.2061</c:v>
                </c:pt>
                <c:pt idx="7">
                  <c:v>64917.54660000001</c:v>
                </c:pt>
                <c:pt idx="8">
                  <c:v>66779.6109</c:v>
                </c:pt>
                <c:pt idx="9">
                  <c:v>69610.9569</c:v>
                </c:pt>
                <c:pt idx="10">
                  <c:v>67640.7387</c:v>
                </c:pt>
                <c:pt idx="11">
                  <c:v>71380.1085</c:v>
                </c:pt>
                <c:pt idx="12">
                  <c:v>65995.8615</c:v>
                </c:pt>
                <c:pt idx="13">
                  <c:v>50692.81740000001</c:v>
                </c:pt>
                <c:pt idx="14">
                  <c:v>114017.9517</c:v>
                </c:pt>
                <c:pt idx="15">
                  <c:v>66571.21680000001</c:v>
                </c:pt>
                <c:pt idx="16">
                  <c:v>66373.0812</c:v>
                </c:pt>
                <c:pt idx="17">
                  <c:v>65399.1099</c:v>
                </c:pt>
                <c:pt idx="18">
                  <c:v>46634.2617</c:v>
                </c:pt>
                <c:pt idx="19">
                  <c:v>47129.89380000001</c:v>
                </c:pt>
                <c:pt idx="20">
                  <c:v>46239.7491</c:v>
                </c:pt>
              </c:numCache>
            </c:numRef>
          </c:val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77291.93550000001</c:v>
                </c:pt>
                <c:pt idx="1">
                  <c:v>97412.0781</c:v>
                </c:pt>
                <c:pt idx="2">
                  <c:v>96493.2096</c:v>
                </c:pt>
                <c:pt idx="3">
                  <c:v>100993.467</c:v>
                </c:pt>
                <c:pt idx="4">
                  <c:v>99223.14300000001</c:v>
                </c:pt>
                <c:pt idx="5">
                  <c:v>63634.6479</c:v>
                </c:pt>
                <c:pt idx="6">
                  <c:v>159853.809</c:v>
                </c:pt>
                <c:pt idx="7">
                  <c:v>65025.11430000001</c:v>
                </c:pt>
                <c:pt idx="8">
                  <c:v>66843.50670000001</c:v>
                </c:pt>
                <c:pt idx="9">
                  <c:v>70882.1316</c:v>
                </c:pt>
                <c:pt idx="10">
                  <c:v>67219.26090000001</c:v>
                </c:pt>
                <c:pt idx="11">
                  <c:v>71181.09360000001</c:v>
                </c:pt>
                <c:pt idx="12">
                  <c:v>65992.34430000001</c:v>
                </c:pt>
                <c:pt idx="13">
                  <c:v>50690.47260000001</c:v>
                </c:pt>
                <c:pt idx="14">
                  <c:v>114015.3138</c:v>
                </c:pt>
                <c:pt idx="15">
                  <c:v>66565.3548</c:v>
                </c:pt>
                <c:pt idx="16">
                  <c:v>66371.9088</c:v>
                </c:pt>
                <c:pt idx="17">
                  <c:v>65395.0065</c:v>
                </c:pt>
                <c:pt idx="18">
                  <c:v>46630.7445</c:v>
                </c:pt>
                <c:pt idx="19">
                  <c:v>47126.08350000001</c:v>
                </c:pt>
                <c:pt idx="20">
                  <c:v>46235.9388</c:v>
                </c:pt>
              </c:numCache>
            </c:numRef>
          </c:val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</c:v>
                </c:pt>
                <c:pt idx="1">
                  <c:v>96447.5904276855</c:v>
                </c:pt>
                <c:pt idx="2">
                  <c:v>96083.55965320067</c:v>
                </c:pt>
                <c:pt idx="3">
                  <c:v>102211.3603827889</c:v>
                </c:pt>
                <c:pt idx="4">
                  <c:v>99708.5156214712</c:v>
                </c:pt>
                <c:pt idx="5">
                  <c:v>65790.36807340541</c:v>
                </c:pt>
                <c:pt idx="6">
                  <c:v>161248.4449562574</c:v>
                </c:pt>
                <c:pt idx="7">
                  <c:v>65413.84138209153</c:v>
                </c:pt>
                <c:pt idx="8">
                  <c:v>0.0</c:v>
                </c:pt>
                <c:pt idx="9">
                  <c:v>70349.46675334554</c:v>
                </c:pt>
                <c:pt idx="10">
                  <c:v>67141.3523839604</c:v>
                </c:pt>
                <c:pt idx="11">
                  <c:v>71417.30703720485</c:v>
                </c:pt>
                <c:pt idx="12">
                  <c:v>65571.18321994395</c:v>
                </c:pt>
                <c:pt idx="13">
                  <c:v>50354.29005541217</c:v>
                </c:pt>
                <c:pt idx="14">
                  <c:v>112792.6462871451</c:v>
                </c:pt>
                <c:pt idx="15">
                  <c:v>66087.78649344652</c:v>
                </c:pt>
                <c:pt idx="16">
                  <c:v>65850.6754506747</c:v>
                </c:pt>
                <c:pt idx="17">
                  <c:v>64973.31140113525</c:v>
                </c:pt>
                <c:pt idx="18">
                  <c:v>46944.35712325978</c:v>
                </c:pt>
                <c:pt idx="19">
                  <c:v>47296.60530656422</c:v>
                </c:pt>
                <c:pt idx="20">
                  <c:v>46611.89123259368</c:v>
                </c:pt>
              </c:numCache>
            </c:numRef>
          </c:val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</c:v>
                </c:pt>
                <c:pt idx="1">
                  <c:v>97295.86599999971</c:v>
                </c:pt>
                <c:pt idx="2">
                  <c:v>97141.307</c:v>
                </c:pt>
                <c:pt idx="3">
                  <c:v>103712.915</c:v>
                </c:pt>
                <c:pt idx="4">
                  <c:v>100676.21</c:v>
                </c:pt>
                <c:pt idx="5">
                  <c:v>66860.16300000006</c:v>
                </c:pt>
                <c:pt idx="6">
                  <c:v>161200.1790000002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63105.36600000015</c:v>
                </c:pt>
                <c:pt idx="13">
                  <c:v>48439.57</c:v>
                </c:pt>
                <c:pt idx="14">
                  <c:v>108979.0129999996</c:v>
                </c:pt>
                <c:pt idx="15">
                  <c:v>63212.10199999974</c:v>
                </c:pt>
                <c:pt idx="16">
                  <c:v>63157.02999999976</c:v>
                </c:pt>
                <c:pt idx="17">
                  <c:v>63001.55800000002</c:v>
                </c:pt>
                <c:pt idx="18">
                  <c:v>44875.41399999964</c:v>
                </c:pt>
                <c:pt idx="19">
                  <c:v>44979.8419999997</c:v>
                </c:pt>
                <c:pt idx="20">
                  <c:v>44775.1099999999</c:v>
                </c:pt>
              </c:numCache>
            </c:numRef>
          </c:val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78257.0</c:v>
                </c:pt>
                <c:pt idx="1">
                  <c:v>97261.0</c:v>
                </c:pt>
                <c:pt idx="2">
                  <c:v>96957.0</c:v>
                </c:pt>
                <c:pt idx="3">
                  <c:v>102008.0</c:v>
                </c:pt>
                <c:pt idx="4">
                  <c:v>99753.0</c:v>
                </c:pt>
                <c:pt idx="5">
                  <c:v>67389.0</c:v>
                </c:pt>
                <c:pt idx="6">
                  <c:v>162168.0</c:v>
                </c:pt>
                <c:pt idx="7">
                  <c:v>66898.0</c:v>
                </c:pt>
                <c:pt idx="8">
                  <c:v>66175.0</c:v>
                </c:pt>
                <c:pt idx="9">
                  <c:v>71803.0</c:v>
                </c:pt>
                <c:pt idx="10">
                  <c:v>67200.0</c:v>
                </c:pt>
                <c:pt idx="11">
                  <c:v>72029.0</c:v>
                </c:pt>
                <c:pt idx="12">
                  <c:v>65614.0</c:v>
                </c:pt>
                <c:pt idx="13">
                  <c:v>50357.0</c:v>
                </c:pt>
                <c:pt idx="14">
                  <c:v>112781.0</c:v>
                </c:pt>
                <c:pt idx="15">
                  <c:v>66146.0</c:v>
                </c:pt>
                <c:pt idx="16">
                  <c:v>65900.0</c:v>
                </c:pt>
                <c:pt idx="17">
                  <c:v>65155.0</c:v>
                </c:pt>
                <c:pt idx="18">
                  <c:v>47002.0</c:v>
                </c:pt>
                <c:pt idx="19">
                  <c:v>47462.0</c:v>
                </c:pt>
                <c:pt idx="20">
                  <c:v>46668.0</c:v>
                </c:pt>
              </c:numCache>
            </c:numRef>
          </c:val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78253.75277345321</c:v>
                </c:pt>
                <c:pt idx="1">
                  <c:v>97212.3302957055</c:v>
                </c:pt>
                <c:pt idx="2">
                  <c:v>97265.84004212471</c:v>
                </c:pt>
                <c:pt idx="3">
                  <c:v>99785.5687004851</c:v>
                </c:pt>
                <c:pt idx="4">
                  <c:v>100804.516876295</c:v>
                </c:pt>
                <c:pt idx="5">
                  <c:v>66534.720928327</c:v>
                </c:pt>
                <c:pt idx="6">
                  <c:v>162125.7050020839</c:v>
                </c:pt>
                <c:pt idx="7">
                  <c:v>63958.26569725733</c:v>
                </c:pt>
                <c:pt idx="8">
                  <c:v>78253.75277345321</c:v>
                </c:pt>
                <c:pt idx="9">
                  <c:v>78253.75277345321</c:v>
                </c:pt>
                <c:pt idx="10">
                  <c:v>68233.22863214887</c:v>
                </c:pt>
                <c:pt idx="11">
                  <c:v>72183.91206416056</c:v>
                </c:pt>
                <c:pt idx="12">
                  <c:v>65587.86620766509</c:v>
                </c:pt>
                <c:pt idx="13">
                  <c:v>50355.8594111448</c:v>
                </c:pt>
                <c:pt idx="14">
                  <c:v>112795.0776935307</c:v>
                </c:pt>
                <c:pt idx="15">
                  <c:v>66212.42124666768</c:v>
                </c:pt>
                <c:pt idx="16">
                  <c:v>65895.5840496327</c:v>
                </c:pt>
                <c:pt idx="17">
                  <c:v>65025.29473649042</c:v>
                </c:pt>
                <c:pt idx="18">
                  <c:v>47069.62367371374</c:v>
                </c:pt>
                <c:pt idx="19">
                  <c:v>47473.49039409654</c:v>
                </c:pt>
                <c:pt idx="20">
                  <c:v>46710.39046719077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593192"/>
        <c:axId val="-2125043848"/>
      </c:barChart>
      <c:catAx>
        <c:axId val="201959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043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5043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593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9"/>
          <c:y val="0.932572050027189"/>
          <c:w val="0.72133406742581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37328.0</c:v>
                </c:pt>
                <c:pt idx="2">
                  <c:v>40317.6</c:v>
                </c:pt>
                <c:pt idx="3">
                  <c:v>43492.0</c:v>
                </c:pt>
                <c:pt idx="4">
                  <c:v>41651.7</c:v>
                </c:pt>
                <c:pt idx="5">
                  <c:v>32091.73</c:v>
                </c:pt>
                <c:pt idx="6">
                  <c:v>38857.16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27329.6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19834.1</c:v>
                </c:pt>
                <c:pt idx="18">
                  <c:v>19575.0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31401.0</c:v>
                </c:pt>
                <c:pt idx="1">
                  <c:v>36750.0</c:v>
                </c:pt>
                <c:pt idx="2">
                  <c:v>53813.0</c:v>
                </c:pt>
                <c:pt idx="3">
                  <c:v>43628.0</c:v>
                </c:pt>
                <c:pt idx="4">
                  <c:v>50819.0</c:v>
                </c:pt>
                <c:pt idx="5">
                  <c:v>31401.0</c:v>
                </c:pt>
                <c:pt idx="6">
                  <c:v>40613.0</c:v>
                </c:pt>
                <c:pt idx="7">
                  <c:v>40543.0</c:v>
                </c:pt>
                <c:pt idx="8">
                  <c:v>31401.0</c:v>
                </c:pt>
                <c:pt idx="9">
                  <c:v>31401.0</c:v>
                </c:pt>
                <c:pt idx="10">
                  <c:v>31401.0</c:v>
                </c:pt>
                <c:pt idx="11">
                  <c:v>31401.0</c:v>
                </c:pt>
                <c:pt idx="12">
                  <c:v>27707.0</c:v>
                </c:pt>
                <c:pt idx="13">
                  <c:v>31188.0</c:v>
                </c:pt>
                <c:pt idx="14">
                  <c:v>27878.0</c:v>
                </c:pt>
                <c:pt idx="15">
                  <c:v>27868.0</c:v>
                </c:pt>
                <c:pt idx="16">
                  <c:v>27466.0</c:v>
                </c:pt>
                <c:pt idx="17">
                  <c:v>19576.0</c:v>
                </c:pt>
                <c:pt idx="18">
                  <c:v>19766.0</c:v>
                </c:pt>
                <c:pt idx="19">
                  <c:v>19475.0</c:v>
                </c:pt>
              </c:numCache>
            </c:numRef>
          </c:val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31455.0</c:v>
                </c:pt>
                <c:pt idx="1">
                  <c:v>37033.0</c:v>
                </c:pt>
                <c:pt idx="2">
                  <c:v>53823.0</c:v>
                </c:pt>
                <c:pt idx="3">
                  <c:v>64572.0</c:v>
                </c:pt>
                <c:pt idx="4">
                  <c:v>59549.0</c:v>
                </c:pt>
                <c:pt idx="5">
                  <c:v>31454.0</c:v>
                </c:pt>
                <c:pt idx="6">
                  <c:v>41019.0</c:v>
                </c:pt>
                <c:pt idx="7">
                  <c:v>49838.0</c:v>
                </c:pt>
                <c:pt idx="8">
                  <c:v>31455.0</c:v>
                </c:pt>
                <c:pt idx="9">
                  <c:v>31455.0</c:v>
                </c:pt>
                <c:pt idx="10">
                  <c:v>31455.0</c:v>
                </c:pt>
                <c:pt idx="11">
                  <c:v>31455.0</c:v>
                </c:pt>
                <c:pt idx="12">
                  <c:v>27706.0</c:v>
                </c:pt>
                <c:pt idx="13">
                  <c:v>31188.0</c:v>
                </c:pt>
                <c:pt idx="14">
                  <c:v>27878.0</c:v>
                </c:pt>
                <c:pt idx="15">
                  <c:v>27866.0</c:v>
                </c:pt>
                <c:pt idx="16">
                  <c:v>27466.0</c:v>
                </c:pt>
                <c:pt idx="17">
                  <c:v>19575.0</c:v>
                </c:pt>
                <c:pt idx="18">
                  <c:v>19766.0</c:v>
                </c:pt>
                <c:pt idx="19">
                  <c:v>19474.0</c:v>
                </c:pt>
              </c:numCache>
            </c:numRef>
          </c:val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32733.25559688</c:v>
                </c:pt>
                <c:pt idx="1">
                  <c:v>37126.47946857139</c:v>
                </c:pt>
                <c:pt idx="2">
                  <c:v>39765.18284962</c:v>
                </c:pt>
                <c:pt idx="3">
                  <c:v>43445.08081004083</c:v>
                </c:pt>
                <c:pt idx="4">
                  <c:v>41328.27360518833</c:v>
                </c:pt>
                <c:pt idx="5">
                  <c:v>32733.26497119</c:v>
                </c:pt>
                <c:pt idx="6">
                  <c:v>38459.7281861125</c:v>
                </c:pt>
                <c:pt idx="7">
                  <c:v>40728.14220355666</c:v>
                </c:pt>
                <c:pt idx="8">
                  <c:v>0.0</c:v>
                </c:pt>
                <c:pt idx="9">
                  <c:v>32733.25559688</c:v>
                </c:pt>
                <c:pt idx="10">
                  <c:v>32733.25559687944</c:v>
                </c:pt>
                <c:pt idx="11">
                  <c:v>32733.25559687972</c:v>
                </c:pt>
                <c:pt idx="12">
                  <c:v>27646.42561660753</c:v>
                </c:pt>
                <c:pt idx="13">
                  <c:v>31177.75099697222</c:v>
                </c:pt>
                <c:pt idx="14">
                  <c:v>27652.69542885714</c:v>
                </c:pt>
                <c:pt idx="15">
                  <c:v>27658.7917827682</c:v>
                </c:pt>
                <c:pt idx="16">
                  <c:v>27576.513708109</c:v>
                </c:pt>
                <c:pt idx="17">
                  <c:v>19638.76567069981</c:v>
                </c:pt>
                <c:pt idx="18">
                  <c:v>19726.32002443556</c:v>
                </c:pt>
                <c:pt idx="19">
                  <c:v>19539.70810832458</c:v>
                </c:pt>
              </c:numCache>
            </c:numRef>
          </c:val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32502.0</c:v>
                </c:pt>
                <c:pt idx="1">
                  <c:v>37261.0</c:v>
                </c:pt>
                <c:pt idx="2">
                  <c:v>39904.0</c:v>
                </c:pt>
                <c:pt idx="3">
                  <c:v>43978.0</c:v>
                </c:pt>
                <c:pt idx="4">
                  <c:v>41366.0</c:v>
                </c:pt>
                <c:pt idx="5">
                  <c:v>32502.0</c:v>
                </c:pt>
                <c:pt idx="6">
                  <c:v>38322.0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26567.0</c:v>
                </c:pt>
                <c:pt idx="13">
                  <c:v>29948.0</c:v>
                </c:pt>
                <c:pt idx="14">
                  <c:v>26675.0</c:v>
                </c:pt>
                <c:pt idx="15">
                  <c:v>26514.0</c:v>
                </c:pt>
                <c:pt idx="16">
                  <c:v>26683.0</c:v>
                </c:pt>
                <c:pt idx="17">
                  <c:v>18776.0</c:v>
                </c:pt>
                <c:pt idx="18">
                  <c:v>18794.0</c:v>
                </c:pt>
                <c:pt idx="19">
                  <c:v>18764.0</c:v>
                </c:pt>
              </c:numCache>
            </c:numRef>
          </c:val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32072.0</c:v>
                </c:pt>
                <c:pt idx="1">
                  <c:v>36991.0</c:v>
                </c:pt>
                <c:pt idx="2">
                  <c:v>39920.0</c:v>
                </c:pt>
                <c:pt idx="3">
                  <c:v>42415.0</c:v>
                </c:pt>
                <c:pt idx="4">
                  <c:v>41132.0</c:v>
                </c:pt>
                <c:pt idx="5">
                  <c:v>32077.0</c:v>
                </c:pt>
                <c:pt idx="6">
                  <c:v>38451.0</c:v>
                </c:pt>
                <c:pt idx="7">
                  <c:v>40774.0</c:v>
                </c:pt>
                <c:pt idx="8">
                  <c:v>32073.0</c:v>
                </c:pt>
                <c:pt idx="9">
                  <c:v>32072.0</c:v>
                </c:pt>
                <c:pt idx="10">
                  <c:v>32072.0</c:v>
                </c:pt>
                <c:pt idx="11">
                  <c:v>31777.0</c:v>
                </c:pt>
                <c:pt idx="12">
                  <c:v>27555.0</c:v>
                </c:pt>
                <c:pt idx="13">
                  <c:v>31097.0</c:v>
                </c:pt>
                <c:pt idx="14">
                  <c:v>28343.0</c:v>
                </c:pt>
                <c:pt idx="15">
                  <c:v>27636.0</c:v>
                </c:pt>
                <c:pt idx="16">
                  <c:v>27462.0</c:v>
                </c:pt>
                <c:pt idx="17">
                  <c:v>19626.0</c:v>
                </c:pt>
                <c:pt idx="18">
                  <c:v>19799.0</c:v>
                </c:pt>
                <c:pt idx="19">
                  <c:v>19497.0</c:v>
                </c:pt>
              </c:numCache>
            </c:numRef>
          </c:val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33059.13159618439</c:v>
                </c:pt>
                <c:pt idx="1">
                  <c:v>37373.12973937522</c:v>
                </c:pt>
                <c:pt idx="2">
                  <c:v>40096.66450346692</c:v>
                </c:pt>
                <c:pt idx="3">
                  <c:v>43597.94490431526</c:v>
                </c:pt>
                <c:pt idx="4">
                  <c:v>43597.94490431526</c:v>
                </c:pt>
                <c:pt idx="5">
                  <c:v>33059.09819555203</c:v>
                </c:pt>
                <c:pt idx="6">
                  <c:v>38692.08018657812</c:v>
                </c:pt>
                <c:pt idx="7">
                  <c:v>39122.29538524407</c:v>
                </c:pt>
                <c:pt idx="8">
                  <c:v>33059.13159618439</c:v>
                </c:pt>
                <c:pt idx="9">
                  <c:v>33059.13159618439</c:v>
                </c:pt>
                <c:pt idx="10">
                  <c:v>33059.13159618417</c:v>
                </c:pt>
                <c:pt idx="11">
                  <c:v>33059.13159618445</c:v>
                </c:pt>
                <c:pt idx="12">
                  <c:v>27656.3849759671</c:v>
                </c:pt>
                <c:pt idx="13">
                  <c:v>31194.48970923463</c:v>
                </c:pt>
                <c:pt idx="14">
                  <c:v>27731.13806410482</c:v>
                </c:pt>
                <c:pt idx="15">
                  <c:v>27698.35064659975</c:v>
                </c:pt>
                <c:pt idx="16">
                  <c:v>27564.79756733809</c:v>
                </c:pt>
                <c:pt idx="17">
                  <c:v>19688.516857994</c:v>
                </c:pt>
                <c:pt idx="18">
                  <c:v>19820.56369712435</c:v>
                </c:pt>
                <c:pt idx="19">
                  <c:v>19570.14779249464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008616"/>
        <c:axId val="1790122968"/>
      </c:barChart>
      <c:catAx>
        <c:axId val="178800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122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122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411092985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008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5153.950000000001</c:v>
                </c:pt>
                <c:pt idx="1">
                  <c:v>8143.55</c:v>
                </c:pt>
                <c:pt idx="2">
                  <c:v>11317.95</c:v>
                </c:pt>
                <c:pt idx="3">
                  <c:v>3174.400000000001</c:v>
                </c:pt>
                <c:pt idx="4">
                  <c:v>9477.649999999998</c:v>
                </c:pt>
                <c:pt idx="5">
                  <c:v>1840.300000000003</c:v>
                </c:pt>
                <c:pt idx="6">
                  <c:v>-82.3199999999997</c:v>
                </c:pt>
                <c:pt idx="7">
                  <c:v>6683.110000000004</c:v>
                </c:pt>
                <c:pt idx="8">
                  <c:v>9004.549999999999</c:v>
                </c:pt>
                <c:pt idx="9">
                  <c:v>-82.3199999999997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-4688.540000000001</c:v>
                </c:pt>
                <c:pt idx="14">
                  <c:v>3107.540000000001</c:v>
                </c:pt>
                <c:pt idx="15">
                  <c:v>410.1700000000019</c:v>
                </c:pt>
                <c:pt idx="16">
                  <c:v>-7651.41</c:v>
                </c:pt>
                <c:pt idx="17">
                  <c:v>500.2000000000007</c:v>
                </c:pt>
              </c:numCache>
            </c:numRef>
          </c:val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5349.0</c:v>
                </c:pt>
                <c:pt idx="1">
                  <c:v>22412.0</c:v>
                </c:pt>
                <c:pt idx="2">
                  <c:v>12227.0</c:v>
                </c:pt>
                <c:pt idx="3">
                  <c:v>-10185.0</c:v>
                </c:pt>
                <c:pt idx="4">
                  <c:v>19418.0</c:v>
                </c:pt>
                <c:pt idx="5">
                  <c:v>-7191.0</c:v>
                </c:pt>
                <c:pt idx="6">
                  <c:v>0.0</c:v>
                </c:pt>
                <c:pt idx="7">
                  <c:v>9212.0</c:v>
                </c:pt>
                <c:pt idx="8">
                  <c:v>9142.0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-3694.0</c:v>
                </c:pt>
                <c:pt idx="14">
                  <c:v>3481.0</c:v>
                </c:pt>
                <c:pt idx="15">
                  <c:v>-412.0</c:v>
                </c:pt>
                <c:pt idx="16">
                  <c:v>-8131.0</c:v>
                </c:pt>
                <c:pt idx="17">
                  <c:v>-291.0</c:v>
                </c:pt>
              </c:numCache>
            </c:numRef>
          </c:val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5578.0</c:v>
                </c:pt>
                <c:pt idx="1">
                  <c:v>22368.0</c:v>
                </c:pt>
                <c:pt idx="2">
                  <c:v>33117.0</c:v>
                </c:pt>
                <c:pt idx="3">
                  <c:v>10749.0</c:v>
                </c:pt>
                <c:pt idx="4">
                  <c:v>28094.0</c:v>
                </c:pt>
                <c:pt idx="5">
                  <c:v>5023.0</c:v>
                </c:pt>
                <c:pt idx="6">
                  <c:v>-1.0</c:v>
                </c:pt>
                <c:pt idx="7">
                  <c:v>9564.0</c:v>
                </c:pt>
                <c:pt idx="8">
                  <c:v>18383.0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-3749.0</c:v>
                </c:pt>
                <c:pt idx="14">
                  <c:v>3482.0</c:v>
                </c:pt>
                <c:pt idx="15">
                  <c:v>-412.0</c:v>
                </c:pt>
                <c:pt idx="16">
                  <c:v>-8131.0</c:v>
                </c:pt>
                <c:pt idx="17">
                  <c:v>-292.0</c:v>
                </c:pt>
              </c:numCache>
            </c:numRef>
          </c:val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</c:v>
                </c:pt>
                <c:pt idx="1">
                  <c:v>7031.927252740006</c:v>
                </c:pt>
                <c:pt idx="2">
                  <c:v>10711.82521316084</c:v>
                </c:pt>
                <c:pt idx="3">
                  <c:v>3679.897960420829</c:v>
                </c:pt>
                <c:pt idx="4">
                  <c:v>8595.018008308335</c:v>
                </c:pt>
                <c:pt idx="5">
                  <c:v>2116.8072048525</c:v>
                </c:pt>
                <c:pt idx="6">
                  <c:v>0.00937431000420474</c:v>
                </c:pt>
                <c:pt idx="7">
                  <c:v>5726.472589232504</c:v>
                </c:pt>
                <c:pt idx="8">
                  <c:v>7994.886606676667</c:v>
                </c:pt>
                <c:pt idx="9">
                  <c:v>0.0</c:v>
                </c:pt>
                <c:pt idx="10">
                  <c:v>0.0</c:v>
                </c:pt>
                <c:pt idx="11">
                  <c:v>-5.5297277867794E-10</c:v>
                </c:pt>
                <c:pt idx="12">
                  <c:v>-2.7648638933897E-10</c:v>
                </c:pt>
                <c:pt idx="13">
                  <c:v>-5086.829980272468</c:v>
                </c:pt>
                <c:pt idx="14">
                  <c:v>3531.325380364695</c:v>
                </c:pt>
                <c:pt idx="15">
                  <c:v>-76.18172074813628</c:v>
                </c:pt>
                <c:pt idx="16">
                  <c:v>-8007.659945907722</c:v>
                </c:pt>
                <c:pt idx="17">
                  <c:v>-186.6119161109746</c:v>
                </c:pt>
              </c:numCache>
            </c:numRef>
          </c:val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4759.0</c:v>
                </c:pt>
                <c:pt idx="1">
                  <c:v>7402.0</c:v>
                </c:pt>
                <c:pt idx="2">
                  <c:v>11476.0</c:v>
                </c:pt>
                <c:pt idx="3">
                  <c:v>4074.0</c:v>
                </c:pt>
                <c:pt idx="4">
                  <c:v>8864.0</c:v>
                </c:pt>
                <c:pt idx="5">
                  <c:v>2612.0</c:v>
                </c:pt>
                <c:pt idx="6">
                  <c:v>0.0</c:v>
                </c:pt>
                <c:pt idx="7">
                  <c:v>5820.0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-5935.0</c:v>
                </c:pt>
                <c:pt idx="14">
                  <c:v>3381.0</c:v>
                </c:pt>
                <c:pt idx="15">
                  <c:v>8.0</c:v>
                </c:pt>
                <c:pt idx="16">
                  <c:v>-7791.0</c:v>
                </c:pt>
                <c:pt idx="17">
                  <c:v>-30.0</c:v>
                </c:pt>
              </c:numCache>
            </c:numRef>
          </c:val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4919.0</c:v>
                </c:pt>
                <c:pt idx="1">
                  <c:v>7848.0</c:v>
                </c:pt>
                <c:pt idx="2">
                  <c:v>10343.0</c:v>
                </c:pt>
                <c:pt idx="3">
                  <c:v>2495.0</c:v>
                </c:pt>
                <c:pt idx="4">
                  <c:v>9060.0</c:v>
                </c:pt>
                <c:pt idx="5">
                  <c:v>1283.0</c:v>
                </c:pt>
                <c:pt idx="6">
                  <c:v>5.0</c:v>
                </c:pt>
                <c:pt idx="7">
                  <c:v>6379.0</c:v>
                </c:pt>
                <c:pt idx="8">
                  <c:v>8702.0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-295.0</c:v>
                </c:pt>
                <c:pt idx="13">
                  <c:v>-4517.0</c:v>
                </c:pt>
                <c:pt idx="14">
                  <c:v>3542.0</c:v>
                </c:pt>
                <c:pt idx="15">
                  <c:v>-881.0</c:v>
                </c:pt>
                <c:pt idx="16">
                  <c:v>-7929.0</c:v>
                </c:pt>
                <c:pt idx="17">
                  <c:v>-302.0</c:v>
                </c:pt>
              </c:numCache>
            </c:numRef>
          </c:val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4313.998143190831</c:v>
                </c:pt>
                <c:pt idx="1">
                  <c:v>7037.532907282533</c:v>
                </c:pt>
                <c:pt idx="2">
                  <c:v>10538.81330813087</c:v>
                </c:pt>
                <c:pt idx="3">
                  <c:v>3501.280400848336</c:v>
                </c:pt>
                <c:pt idx="4">
                  <c:v>10538.81330813087</c:v>
                </c:pt>
                <c:pt idx="5">
                  <c:v>0.0</c:v>
                </c:pt>
                <c:pt idx="6">
                  <c:v>-0.0334006323610083</c:v>
                </c:pt>
                <c:pt idx="7">
                  <c:v>5632.948590393731</c:v>
                </c:pt>
                <c:pt idx="8">
                  <c:v>6063.163789059683</c:v>
                </c:pt>
                <c:pt idx="9">
                  <c:v>0.0</c:v>
                </c:pt>
                <c:pt idx="10">
                  <c:v>0.0</c:v>
                </c:pt>
                <c:pt idx="11">
                  <c:v>-2.11002770811319E-10</c:v>
                </c:pt>
                <c:pt idx="12">
                  <c:v>6.54836185276508E-11</c:v>
                </c:pt>
                <c:pt idx="13">
                  <c:v>-5402.746620217283</c:v>
                </c:pt>
                <c:pt idx="14">
                  <c:v>3538.104733267526</c:v>
                </c:pt>
                <c:pt idx="15">
                  <c:v>-166.3404967667338</c:v>
                </c:pt>
                <c:pt idx="16">
                  <c:v>-7967.868117973103</c:v>
                </c:pt>
                <c:pt idx="17">
                  <c:v>-250.4159046297027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035304"/>
        <c:axId val="1789474648"/>
      </c:barChart>
      <c:catAx>
        <c:axId val="210703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474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4746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410549211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5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75499663540947"/>
          <c:y val="0.169222403480152"/>
          <c:w val="0.89097235209638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</c:v>
                </c:pt>
                <c:pt idx="1">
                  <c:v>56256.3774670001</c:v>
                </c:pt>
                <c:pt idx="2">
                  <c:v>62859.20532199988</c:v>
                </c:pt>
                <c:pt idx="3">
                  <c:v>63083.37649899991</c:v>
                </c:pt>
                <c:pt idx="4">
                  <c:v>63032.60606199993</c:v>
                </c:pt>
                <c:pt idx="5">
                  <c:v>50370.8303759998</c:v>
                </c:pt>
                <c:pt idx="6">
                  <c:v>134976.8351469997</c:v>
                </c:pt>
                <c:pt idx="7">
                  <c:v>41952.35951499995</c:v>
                </c:pt>
                <c:pt idx="8">
                  <c:v>45676.64557699998</c:v>
                </c:pt>
                <c:pt idx="9">
                  <c:v>50389.82465900003</c:v>
                </c:pt>
                <c:pt idx="10">
                  <c:v>47863.34624500004</c:v>
                </c:pt>
                <c:pt idx="11">
                  <c:v>50876.07248300011</c:v>
                </c:pt>
                <c:pt idx="12">
                  <c:v>45043.8000000001</c:v>
                </c:pt>
                <c:pt idx="13">
                  <c:v>34443.23438000007</c:v>
                </c:pt>
                <c:pt idx="14">
                  <c:v>77489.43209999999</c:v>
                </c:pt>
                <c:pt idx="15">
                  <c:v>45109.61408999998</c:v>
                </c:pt>
                <c:pt idx="16">
                  <c:v>45076.03124799997</c:v>
                </c:pt>
                <c:pt idx="17">
                  <c:v>44979.01034200005</c:v>
                </c:pt>
                <c:pt idx="18">
                  <c:v>45045.8479500001</c:v>
                </c:pt>
                <c:pt idx="19">
                  <c:v>45111.84727100002</c:v>
                </c:pt>
                <c:pt idx="20">
                  <c:v>44981.35173600002</c:v>
                </c:pt>
              </c:numCache>
            </c:numRef>
          </c:val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55796.86080000001</c:v>
                </c:pt>
                <c:pt idx="1">
                  <c:v>56300.99280000001</c:v>
                </c:pt>
                <c:pt idx="2">
                  <c:v>62697.021</c:v>
                </c:pt>
                <c:pt idx="3">
                  <c:v>63311.0655</c:v>
                </c:pt>
                <c:pt idx="4">
                  <c:v>63053.4306</c:v>
                </c:pt>
                <c:pt idx="5">
                  <c:v>47684.43900000001</c:v>
                </c:pt>
                <c:pt idx="6">
                  <c:v>134919.792</c:v>
                </c:pt>
                <c:pt idx="7">
                  <c:v>41419.13340000001</c:v>
                </c:pt>
                <c:pt idx="8">
                  <c:v>47658.6462</c:v>
                </c:pt>
                <c:pt idx="9">
                  <c:v>49666.08810000001</c:v>
                </c:pt>
                <c:pt idx="10">
                  <c:v>47731.335</c:v>
                </c:pt>
                <c:pt idx="11">
                  <c:v>50592.5772</c:v>
                </c:pt>
                <c:pt idx="12">
                  <c:v>47649.8532</c:v>
                </c:pt>
                <c:pt idx="13">
                  <c:v>36595.58670000001</c:v>
                </c:pt>
                <c:pt idx="14">
                  <c:v>82305.7041</c:v>
                </c:pt>
                <c:pt idx="15">
                  <c:v>48101.5203</c:v>
                </c:pt>
                <c:pt idx="16">
                  <c:v>47962.2978</c:v>
                </c:pt>
                <c:pt idx="17">
                  <c:v>47217.5307</c:v>
                </c:pt>
                <c:pt idx="18">
                  <c:v>46573.59</c:v>
                </c:pt>
                <c:pt idx="19">
                  <c:v>47022.9123</c:v>
                </c:pt>
                <c:pt idx="20">
                  <c:v>46214.2494</c:v>
                </c:pt>
              </c:numCache>
            </c:numRef>
          </c:val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56312.71680000001</c:v>
                </c:pt>
                <c:pt idx="2">
                  <c:v>62746.848</c:v>
                </c:pt>
                <c:pt idx="3">
                  <c:v>63327.7722</c:v>
                </c:pt>
                <c:pt idx="4">
                  <c:v>63110.58510000001</c:v>
                </c:pt>
                <c:pt idx="5">
                  <c:v>47676.5253</c:v>
                </c:pt>
                <c:pt idx="6">
                  <c:v>134939.7228</c:v>
                </c:pt>
                <c:pt idx="7">
                  <c:v>41437.0125</c:v>
                </c:pt>
                <c:pt idx="8">
                  <c:v>47659.81860000001</c:v>
                </c:pt>
                <c:pt idx="9">
                  <c:v>50612.21490000001</c:v>
                </c:pt>
                <c:pt idx="10">
                  <c:v>47454.06240000001</c:v>
                </c:pt>
                <c:pt idx="11">
                  <c:v>50492.0439</c:v>
                </c:pt>
                <c:pt idx="12">
                  <c:v>47646.04290000001</c:v>
                </c:pt>
                <c:pt idx="13">
                  <c:v>36593.24190000001</c:v>
                </c:pt>
                <c:pt idx="14">
                  <c:v>82303.0662</c:v>
                </c:pt>
                <c:pt idx="15">
                  <c:v>48095.6583</c:v>
                </c:pt>
                <c:pt idx="16">
                  <c:v>47961.4185</c:v>
                </c:pt>
                <c:pt idx="17">
                  <c:v>47213.4273</c:v>
                </c:pt>
                <c:pt idx="18">
                  <c:v>46570.0728</c:v>
                </c:pt>
                <c:pt idx="19">
                  <c:v>47019.10200000001</c:v>
                </c:pt>
                <c:pt idx="20">
                  <c:v>46210.4391</c:v>
                </c:pt>
              </c:numCache>
            </c:numRef>
          </c:val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55251.95742021956</c:v>
                </c:pt>
                <c:pt idx="1">
                  <c:v>55225.15795316546</c:v>
                </c:pt>
                <c:pt idx="2">
                  <c:v>62043.45307329508</c:v>
                </c:pt>
                <c:pt idx="3">
                  <c:v>63778.65557241312</c:v>
                </c:pt>
                <c:pt idx="4">
                  <c:v>62885.83555349286</c:v>
                </c:pt>
                <c:pt idx="5">
                  <c:v>48545.01229577285</c:v>
                </c:pt>
                <c:pt idx="6">
                  <c:v>135287.1959337007</c:v>
                </c:pt>
                <c:pt idx="7">
                  <c:v>40687.7467572759</c:v>
                </c:pt>
                <c:pt idx="8">
                  <c:v>0.0</c:v>
                </c:pt>
                <c:pt idx="9">
                  <c:v>49523.92791302942</c:v>
                </c:pt>
                <c:pt idx="10">
                  <c:v>46738.5816060462</c:v>
                </c:pt>
                <c:pt idx="11">
                  <c:v>50060.17520239358</c:v>
                </c:pt>
                <c:pt idx="12">
                  <c:v>47491.24021176299</c:v>
                </c:pt>
                <c:pt idx="13">
                  <c:v>36475.58770985163</c:v>
                </c:pt>
                <c:pt idx="14">
                  <c:v>81566.34010242532</c:v>
                </c:pt>
                <c:pt idx="15">
                  <c:v>47986.35900445208</c:v>
                </c:pt>
                <c:pt idx="16">
                  <c:v>47757.69969283971</c:v>
                </c:pt>
                <c:pt idx="17">
                  <c:v>46929.73770952506</c:v>
                </c:pt>
                <c:pt idx="18">
                  <c:v>46944.35597704516</c:v>
                </c:pt>
                <c:pt idx="19">
                  <c:v>47288.04715409951</c:v>
                </c:pt>
                <c:pt idx="20">
                  <c:v>46611.89123259368</c:v>
                </c:pt>
              </c:numCache>
            </c:numRef>
          </c:val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55209.46500000005</c:v>
                </c:pt>
                <c:pt idx="1">
                  <c:v>55185.07200000003</c:v>
                </c:pt>
                <c:pt idx="2">
                  <c:v>62008.8040000002</c:v>
                </c:pt>
                <c:pt idx="3">
                  <c:v>62649.4590000002</c:v>
                </c:pt>
                <c:pt idx="4">
                  <c:v>62380.56000000029</c:v>
                </c:pt>
                <c:pt idx="5">
                  <c:v>48588.80199999983</c:v>
                </c:pt>
                <c:pt idx="6">
                  <c:v>134205.7070000008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44874.22499999965</c:v>
                </c:pt>
                <c:pt idx="13">
                  <c:v>34448.15099999952</c:v>
                </c:pt>
                <c:pt idx="14">
                  <c:v>77498.9850000003</c:v>
                </c:pt>
                <c:pt idx="15">
                  <c:v>44976.7239999997</c:v>
                </c:pt>
                <c:pt idx="16">
                  <c:v>44924.11300000032</c:v>
                </c:pt>
                <c:pt idx="17">
                  <c:v>44775.1049999999</c:v>
                </c:pt>
                <c:pt idx="18">
                  <c:v>44874.22499999965</c:v>
                </c:pt>
                <c:pt idx="19">
                  <c:v>44976.7469999997</c:v>
                </c:pt>
                <c:pt idx="20">
                  <c:v>44775.1049999999</c:v>
                </c:pt>
              </c:numCache>
            </c:numRef>
          </c:val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55191.0</c:v>
                </c:pt>
                <c:pt idx="1">
                  <c:v>55083.0</c:v>
                </c:pt>
                <c:pt idx="2">
                  <c:v>62734.0</c:v>
                </c:pt>
                <c:pt idx="3">
                  <c:v>61822.0</c:v>
                </c:pt>
                <c:pt idx="4">
                  <c:v>61406.0</c:v>
                </c:pt>
                <c:pt idx="5">
                  <c:v>48768.0</c:v>
                </c:pt>
                <c:pt idx="6">
                  <c:v>134697.0</c:v>
                </c:pt>
                <c:pt idx="7">
                  <c:v>41181.0</c:v>
                </c:pt>
                <c:pt idx="8">
                  <c:v>45585.0</c:v>
                </c:pt>
                <c:pt idx="9">
                  <c:v>49984.0</c:v>
                </c:pt>
                <c:pt idx="10">
                  <c:v>46143.0</c:v>
                </c:pt>
                <c:pt idx="11">
                  <c:v>49785.0</c:v>
                </c:pt>
                <c:pt idx="12">
                  <c:v>47530.0</c:v>
                </c:pt>
                <c:pt idx="13">
                  <c:v>36480.0</c:v>
                </c:pt>
                <c:pt idx="14">
                  <c:v>81563.0</c:v>
                </c:pt>
                <c:pt idx="15">
                  <c:v>48059.0</c:v>
                </c:pt>
                <c:pt idx="16">
                  <c:v>47795.0</c:v>
                </c:pt>
                <c:pt idx="17">
                  <c:v>47110.0</c:v>
                </c:pt>
                <c:pt idx="18">
                  <c:v>47002.0</c:v>
                </c:pt>
                <c:pt idx="19">
                  <c:v>47460.0</c:v>
                </c:pt>
                <c:pt idx="20">
                  <c:v>46668.0</c:v>
                </c:pt>
              </c:numCache>
            </c:numRef>
          </c:val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55131.30612495067</c:v>
                </c:pt>
                <c:pt idx="1">
                  <c:v>55031.00088075807</c:v>
                </c:pt>
                <c:pt idx="2">
                  <c:v>61652.67190204716</c:v>
                </c:pt>
                <c:pt idx="3">
                  <c:v>52152.28855988808</c:v>
                </c:pt>
                <c:pt idx="4">
                  <c:v>52916.04984461197</c:v>
                </c:pt>
                <c:pt idx="5">
                  <c:v>48304.76503215442</c:v>
                </c:pt>
                <c:pt idx="6">
                  <c:v>134680.2468864008</c:v>
                </c:pt>
                <c:pt idx="7">
                  <c:v>41821.5299690996</c:v>
                </c:pt>
                <c:pt idx="8">
                  <c:v>55131.30612495067</c:v>
                </c:pt>
                <c:pt idx="9">
                  <c:v>55131.30612495067</c:v>
                </c:pt>
                <c:pt idx="10">
                  <c:v>46862.8567739456</c:v>
                </c:pt>
                <c:pt idx="11">
                  <c:v>49858.8341130592</c:v>
                </c:pt>
                <c:pt idx="12">
                  <c:v>47355.50127284247</c:v>
                </c:pt>
                <c:pt idx="13">
                  <c:v>36365.26991434349</c:v>
                </c:pt>
                <c:pt idx="14">
                  <c:v>81315.6422313972</c:v>
                </c:pt>
                <c:pt idx="15">
                  <c:v>47982.78133943553</c:v>
                </c:pt>
                <c:pt idx="16">
                  <c:v>47663.32054806159</c:v>
                </c:pt>
                <c:pt idx="17">
                  <c:v>46792.8939135959</c:v>
                </c:pt>
                <c:pt idx="18">
                  <c:v>47069.62367371374</c:v>
                </c:pt>
                <c:pt idx="19">
                  <c:v>47473.49039409654</c:v>
                </c:pt>
                <c:pt idx="20">
                  <c:v>46710.39046719077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889656"/>
        <c:axId val="1789700216"/>
      </c:barChart>
      <c:catAx>
        <c:axId val="178988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700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700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89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9"/>
          <c:y val="0.932572050027189"/>
          <c:w val="0.72133406742581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-405.3709720000334</c:v>
                </c:pt>
                <c:pt idx="1">
                  <c:v>6197.456882999744</c:v>
                </c:pt>
                <c:pt idx="2">
                  <c:v>6421.628059999784</c:v>
                </c:pt>
                <c:pt idx="3">
                  <c:v>224.1711770000402</c:v>
                </c:pt>
                <c:pt idx="4">
                  <c:v>6370.8576229998</c:v>
                </c:pt>
                <c:pt idx="5">
                  <c:v>50.77043699998467</c:v>
                </c:pt>
                <c:pt idx="6">
                  <c:v>-1572.729515750083</c:v>
                </c:pt>
                <c:pt idx="7">
                  <c:v>19578.7716769999</c:v>
                </c:pt>
                <c:pt idx="8">
                  <c:v>-14709.38892400018</c:v>
                </c:pt>
                <c:pt idx="9">
                  <c:v>-10985.10286200015</c:v>
                </c:pt>
                <c:pt idx="10">
                  <c:v>-6271.923780000099</c:v>
                </c:pt>
                <c:pt idx="11">
                  <c:v>-8798.402194000089</c:v>
                </c:pt>
                <c:pt idx="12">
                  <c:v>-5785.675956000028</c:v>
                </c:pt>
                <c:pt idx="13">
                  <c:v>-11617.94843900004</c:v>
                </c:pt>
                <c:pt idx="14">
                  <c:v>10761.54942999998</c:v>
                </c:pt>
                <c:pt idx="15">
                  <c:v>-130.6037479999359</c:v>
                </c:pt>
                <c:pt idx="16">
                  <c:v>2.047950000000128</c:v>
                </c:pt>
                <c:pt idx="17">
                  <c:v>-130.4955349999946</c:v>
                </c:pt>
              </c:numCache>
            </c:numRef>
          </c:val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504.1319999999978</c:v>
                </c:pt>
                <c:pt idx="1">
                  <c:v>6900.16019999999</c:v>
                </c:pt>
                <c:pt idx="2">
                  <c:v>7514.204699999995</c:v>
                </c:pt>
                <c:pt idx="3">
                  <c:v>614.0445000000036</c:v>
                </c:pt>
                <c:pt idx="4">
                  <c:v>7256.56979999999</c:v>
                </c:pt>
                <c:pt idx="5">
                  <c:v>257.6349000000046</c:v>
                </c:pt>
                <c:pt idx="6">
                  <c:v>-2028.105450000001</c:v>
                </c:pt>
                <c:pt idx="7">
                  <c:v>19780.7328</c:v>
                </c:pt>
                <c:pt idx="8">
                  <c:v>-14377.7274</c:v>
                </c:pt>
                <c:pt idx="9">
                  <c:v>-8138.214600000006</c:v>
                </c:pt>
                <c:pt idx="10">
                  <c:v>-6130.772700000001</c:v>
                </c:pt>
                <c:pt idx="11">
                  <c:v>-8065.52580000001</c:v>
                </c:pt>
                <c:pt idx="12">
                  <c:v>-5204.28360000001</c:v>
                </c:pt>
                <c:pt idx="13">
                  <c:v>-8147.007600000012</c:v>
                </c:pt>
                <c:pt idx="14">
                  <c:v>11427.52935</c:v>
                </c:pt>
                <c:pt idx="15">
                  <c:v>-883.9896000000008</c:v>
                </c:pt>
                <c:pt idx="16">
                  <c:v>-1076.263199999994</c:v>
                </c:pt>
                <c:pt idx="17">
                  <c:v>-808.662900000003</c:v>
                </c:pt>
              </c:numCache>
            </c:numRef>
          </c:val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</c:v>
                </c:pt>
                <c:pt idx="1">
                  <c:v>6942.073499999999</c:v>
                </c:pt>
                <c:pt idx="2">
                  <c:v>7522.9977</c:v>
                </c:pt>
                <c:pt idx="3">
                  <c:v>580.9242000000013</c:v>
                </c:pt>
                <c:pt idx="4">
                  <c:v>7305.810600000011</c:v>
                </c:pt>
                <c:pt idx="5">
                  <c:v>217.1870999999883</c:v>
                </c:pt>
                <c:pt idx="6">
                  <c:v>-2032.0623</c:v>
                </c:pt>
                <c:pt idx="7">
                  <c:v>19783.737075</c:v>
                </c:pt>
                <c:pt idx="8">
                  <c:v>-14367.762</c:v>
                </c:pt>
                <c:pt idx="9">
                  <c:v>-8144.955899999986</c:v>
                </c:pt>
                <c:pt idx="10">
                  <c:v>-5192.559599999993</c:v>
                </c:pt>
                <c:pt idx="11">
                  <c:v>-8350.71209999999</c:v>
                </c:pt>
                <c:pt idx="12">
                  <c:v>-5312.730599999995</c:v>
                </c:pt>
                <c:pt idx="13">
                  <c:v>-8158.731599999985</c:v>
                </c:pt>
                <c:pt idx="14">
                  <c:v>11427.456075</c:v>
                </c:pt>
                <c:pt idx="15">
                  <c:v>-882.2309999999924</c:v>
                </c:pt>
                <c:pt idx="16">
                  <c:v>-1075.970100000013</c:v>
                </c:pt>
                <c:pt idx="17">
                  <c:v>-808.662900000003</c:v>
                </c:pt>
              </c:numCache>
            </c:numRef>
          </c:val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-26.79946705409384</c:v>
                </c:pt>
                <c:pt idx="1">
                  <c:v>6791.495653075522</c:v>
                </c:pt>
                <c:pt idx="2">
                  <c:v>8526.69815219356</c:v>
                </c:pt>
                <c:pt idx="3">
                  <c:v>1735.202499118037</c:v>
                </c:pt>
                <c:pt idx="4">
                  <c:v>7633.878133273305</c:v>
                </c:pt>
                <c:pt idx="5">
                  <c:v>892.8200189202544</c:v>
                </c:pt>
                <c:pt idx="6">
                  <c:v>-1676.736281111675</c:v>
                </c:pt>
                <c:pt idx="7">
                  <c:v>20008.80962837028</c:v>
                </c:pt>
                <c:pt idx="8">
                  <c:v>-14564.21066294365</c:v>
                </c:pt>
                <c:pt idx="9">
                  <c:v>0.0</c:v>
                </c:pt>
                <c:pt idx="10">
                  <c:v>-5728.029507190142</c:v>
                </c:pt>
                <c:pt idx="11">
                  <c:v>-8513.375814173363</c:v>
                </c:pt>
                <c:pt idx="12">
                  <c:v>-5191.782217825974</c:v>
                </c:pt>
                <c:pt idx="13">
                  <c:v>-7760.717208456568</c:v>
                </c:pt>
                <c:pt idx="14">
                  <c:v>11272.68809814342</c:v>
                </c:pt>
                <c:pt idx="15">
                  <c:v>-1056.621294927027</c:v>
                </c:pt>
                <c:pt idx="16">
                  <c:v>-546.8842347178215</c:v>
                </c:pt>
                <c:pt idx="17">
                  <c:v>-676.1559215058369</c:v>
                </c:pt>
              </c:numCache>
            </c:numRef>
          </c:val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-24.39300000001822</c:v>
                </c:pt>
                <c:pt idx="1">
                  <c:v>6799.339000000145</c:v>
                </c:pt>
                <c:pt idx="2">
                  <c:v>7439.994000000144</c:v>
                </c:pt>
                <c:pt idx="3">
                  <c:v>640.6549999999988</c:v>
                </c:pt>
                <c:pt idx="4">
                  <c:v>7171.095000000241</c:v>
                </c:pt>
                <c:pt idx="5">
                  <c:v>268.898999999903</c:v>
                </c:pt>
                <c:pt idx="6">
                  <c:v>-1655.165750000053</c:v>
                </c:pt>
                <c:pt idx="7">
                  <c:v>19749.0605000002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-10335.2400000004</c:v>
                </c:pt>
                <c:pt idx="14">
                  <c:v>10762.7085000002</c:v>
                </c:pt>
                <c:pt idx="15">
                  <c:v>-201.6189999997951</c:v>
                </c:pt>
                <c:pt idx="16">
                  <c:v>0.0</c:v>
                </c:pt>
                <c:pt idx="17">
                  <c:v>-201.6419999998034</c:v>
                </c:pt>
              </c:numCache>
            </c:numRef>
          </c:val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-108.0</c:v>
                </c:pt>
                <c:pt idx="1">
                  <c:v>7543.0</c:v>
                </c:pt>
                <c:pt idx="2">
                  <c:v>6631.0</c:v>
                </c:pt>
                <c:pt idx="3">
                  <c:v>-912.0</c:v>
                </c:pt>
                <c:pt idx="4">
                  <c:v>6215.0</c:v>
                </c:pt>
                <c:pt idx="5">
                  <c:v>416.0</c:v>
                </c:pt>
                <c:pt idx="6">
                  <c:v>-1605.75</c:v>
                </c:pt>
                <c:pt idx="7">
                  <c:v>19876.5</c:v>
                </c:pt>
                <c:pt idx="8">
                  <c:v>-14010.0</c:v>
                </c:pt>
                <c:pt idx="9">
                  <c:v>-9606.0</c:v>
                </c:pt>
                <c:pt idx="10">
                  <c:v>-5207.0</c:v>
                </c:pt>
                <c:pt idx="11">
                  <c:v>-9048.0</c:v>
                </c:pt>
                <c:pt idx="12">
                  <c:v>-5406.0</c:v>
                </c:pt>
                <c:pt idx="13">
                  <c:v>-7661.0</c:v>
                </c:pt>
                <c:pt idx="14">
                  <c:v>11270.75</c:v>
                </c:pt>
                <c:pt idx="15">
                  <c:v>-949.0</c:v>
                </c:pt>
                <c:pt idx="16">
                  <c:v>-528.0</c:v>
                </c:pt>
                <c:pt idx="17">
                  <c:v>-792.0</c:v>
                </c:pt>
              </c:numCache>
            </c:numRef>
          </c:val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-100.3052441926047</c:v>
                </c:pt>
                <c:pt idx="1">
                  <c:v>6521.365777096486</c:v>
                </c:pt>
                <c:pt idx="2">
                  <c:v>-2979.017565062582</c:v>
                </c:pt>
                <c:pt idx="3">
                  <c:v>-9500.383342159067</c:v>
                </c:pt>
                <c:pt idx="4">
                  <c:v>-2215.256280338697</c:v>
                </c:pt>
                <c:pt idx="5">
                  <c:v>-763.7612847238852</c:v>
                </c:pt>
                <c:pt idx="6">
                  <c:v>-1706.635273199063</c:v>
                </c:pt>
                <c:pt idx="7">
                  <c:v>19887.23519036254</c:v>
                </c:pt>
                <c:pt idx="8">
                  <c:v>-13309.77615585107</c:v>
                </c:pt>
                <c:pt idx="9">
                  <c:v>0.0</c:v>
                </c:pt>
                <c:pt idx="10">
                  <c:v>0.0</c:v>
                </c:pt>
                <c:pt idx="11">
                  <c:v>-8268.449351005067</c:v>
                </c:pt>
                <c:pt idx="12">
                  <c:v>-5272.47201189147</c:v>
                </c:pt>
                <c:pt idx="13">
                  <c:v>-7775.804852108202</c:v>
                </c:pt>
                <c:pt idx="14">
                  <c:v>11237.59307926343</c:v>
                </c:pt>
                <c:pt idx="15">
                  <c:v>-1189.887425839632</c:v>
                </c:pt>
                <c:pt idx="16">
                  <c:v>-285.8775991287257</c:v>
                </c:pt>
                <c:pt idx="17">
                  <c:v>-763.099926905772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212616"/>
        <c:axId val="1790215528"/>
      </c:barChart>
      <c:catAx>
        <c:axId val="179021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21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2155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0473040380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212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31315.6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</c:v>
                </c:pt>
                <c:pt idx="14">
                  <c:v>19415.9</c:v>
                </c:pt>
                <c:pt idx="15">
                  <c:v>19488.8</c:v>
                </c:pt>
                <c:pt idx="16">
                  <c:v>19702.7</c:v>
                </c:pt>
                <c:pt idx="17">
                  <c:v>19834.1</c:v>
                </c:pt>
                <c:pt idx="18">
                  <c:v>19575.0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23203.0</c:v>
                </c:pt>
                <c:pt idx="1">
                  <c:v>23080.0</c:v>
                </c:pt>
                <c:pt idx="2">
                  <c:v>31119.0</c:v>
                </c:pt>
                <c:pt idx="3">
                  <c:v>33410.0</c:v>
                </c:pt>
                <c:pt idx="4">
                  <c:v>32086.0</c:v>
                </c:pt>
                <c:pt idx="5">
                  <c:v>23203.0</c:v>
                </c:pt>
                <c:pt idx="6">
                  <c:v>32111.0</c:v>
                </c:pt>
                <c:pt idx="7">
                  <c:v>23203.0</c:v>
                </c:pt>
                <c:pt idx="8">
                  <c:v>23203.0</c:v>
                </c:pt>
                <c:pt idx="9">
                  <c:v>23203.0</c:v>
                </c:pt>
                <c:pt idx="10">
                  <c:v>23203.0</c:v>
                </c:pt>
                <c:pt idx="11">
                  <c:v>23203.0</c:v>
                </c:pt>
                <c:pt idx="12">
                  <c:v>20009.0</c:v>
                </c:pt>
                <c:pt idx="13">
                  <c:v>22513.0</c:v>
                </c:pt>
                <c:pt idx="14">
                  <c:v>20159.0</c:v>
                </c:pt>
                <c:pt idx="15">
                  <c:v>20137.0</c:v>
                </c:pt>
                <c:pt idx="16">
                  <c:v>19850.0</c:v>
                </c:pt>
                <c:pt idx="17">
                  <c:v>19576.0</c:v>
                </c:pt>
                <c:pt idx="18">
                  <c:v>19766.0</c:v>
                </c:pt>
                <c:pt idx="19">
                  <c:v>19475.0</c:v>
                </c:pt>
              </c:numCache>
            </c:numRef>
          </c:val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23205.0</c:v>
                </c:pt>
                <c:pt idx="1">
                  <c:v>23119.0</c:v>
                </c:pt>
                <c:pt idx="2">
                  <c:v>31072.0</c:v>
                </c:pt>
                <c:pt idx="3">
                  <c:v>34490.0</c:v>
                </c:pt>
                <c:pt idx="4">
                  <c:v>32086.0</c:v>
                </c:pt>
                <c:pt idx="5">
                  <c:v>23205.0</c:v>
                </c:pt>
                <c:pt idx="6">
                  <c:v>32065.0</c:v>
                </c:pt>
                <c:pt idx="7">
                  <c:v>23205.0</c:v>
                </c:pt>
                <c:pt idx="8">
                  <c:v>23205.0</c:v>
                </c:pt>
                <c:pt idx="9">
                  <c:v>23205.0</c:v>
                </c:pt>
                <c:pt idx="10">
                  <c:v>23205.0</c:v>
                </c:pt>
                <c:pt idx="11">
                  <c:v>23205.0</c:v>
                </c:pt>
                <c:pt idx="12">
                  <c:v>20008.0</c:v>
                </c:pt>
                <c:pt idx="13">
                  <c:v>22513.0</c:v>
                </c:pt>
                <c:pt idx="14">
                  <c:v>20154.0</c:v>
                </c:pt>
                <c:pt idx="15">
                  <c:v>20135.0</c:v>
                </c:pt>
                <c:pt idx="16">
                  <c:v>19850.0</c:v>
                </c:pt>
                <c:pt idx="17">
                  <c:v>19575.0</c:v>
                </c:pt>
                <c:pt idx="18">
                  <c:v>19766.0</c:v>
                </c:pt>
                <c:pt idx="19">
                  <c:v>19474.0</c:v>
                </c:pt>
              </c:numCache>
            </c:numRef>
          </c:val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23530.80746431392</c:v>
                </c:pt>
                <c:pt idx="1">
                  <c:v>23276.4590699335</c:v>
                </c:pt>
                <c:pt idx="2">
                  <c:v>31972.0849269</c:v>
                </c:pt>
                <c:pt idx="3">
                  <c:v>34764.77940612556</c:v>
                </c:pt>
                <c:pt idx="4">
                  <c:v>32887.78425523139</c:v>
                </c:pt>
                <c:pt idx="5">
                  <c:v>23530.80708457439</c:v>
                </c:pt>
                <c:pt idx="6">
                  <c:v>32620.91310326278</c:v>
                </c:pt>
                <c:pt idx="7">
                  <c:v>23530.80745694558</c:v>
                </c:pt>
                <c:pt idx="8">
                  <c:v>0.0</c:v>
                </c:pt>
                <c:pt idx="9">
                  <c:v>23530.80746431389</c:v>
                </c:pt>
                <c:pt idx="10">
                  <c:v>23530.8074643135</c:v>
                </c:pt>
                <c:pt idx="11">
                  <c:v>23530.80746431375</c:v>
                </c:pt>
                <c:pt idx="12">
                  <c:v>19849.29009131633</c:v>
                </c:pt>
                <c:pt idx="13">
                  <c:v>22290.31167751489</c:v>
                </c:pt>
                <c:pt idx="14">
                  <c:v>19999.29364949639</c:v>
                </c:pt>
                <c:pt idx="15">
                  <c:v>19933.50620142164</c:v>
                </c:pt>
                <c:pt idx="16">
                  <c:v>19663.67219173705</c:v>
                </c:pt>
                <c:pt idx="17">
                  <c:v>19638.76567069981</c:v>
                </c:pt>
                <c:pt idx="18">
                  <c:v>19726.32002443556</c:v>
                </c:pt>
                <c:pt idx="19">
                  <c:v>19539.70810832458</c:v>
                </c:pt>
              </c:numCache>
            </c:numRef>
          </c:val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23457.0</c:v>
                </c:pt>
                <c:pt idx="1">
                  <c:v>23078.0</c:v>
                </c:pt>
                <c:pt idx="2">
                  <c:v>31134.0</c:v>
                </c:pt>
                <c:pt idx="3">
                  <c:v>33997.0</c:v>
                </c:pt>
                <c:pt idx="4">
                  <c:v>32940.0</c:v>
                </c:pt>
                <c:pt idx="5">
                  <c:v>23457.0</c:v>
                </c:pt>
                <c:pt idx="6">
                  <c:v>31981.0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18776.0</c:v>
                </c:pt>
                <c:pt idx="13">
                  <c:v>21121.0</c:v>
                </c:pt>
                <c:pt idx="14">
                  <c:v>18969.0</c:v>
                </c:pt>
                <c:pt idx="15">
                  <c:v>18785.0</c:v>
                </c:pt>
                <c:pt idx="16">
                  <c:v>18759.0</c:v>
                </c:pt>
                <c:pt idx="17">
                  <c:v>18776.0</c:v>
                </c:pt>
                <c:pt idx="18">
                  <c:v>18794.0</c:v>
                </c:pt>
                <c:pt idx="19">
                  <c:v>18759.0</c:v>
                </c:pt>
              </c:numCache>
            </c:numRef>
          </c:val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22908.0</c:v>
                </c:pt>
                <c:pt idx="1">
                  <c:v>22649.0</c:v>
                </c:pt>
                <c:pt idx="2">
                  <c:v>30967.0</c:v>
                </c:pt>
                <c:pt idx="3">
                  <c:v>33421.0</c:v>
                </c:pt>
                <c:pt idx="4">
                  <c:v>32180.0</c:v>
                </c:pt>
                <c:pt idx="5">
                  <c:v>22876.0</c:v>
                </c:pt>
                <c:pt idx="6">
                  <c:v>32179.0</c:v>
                </c:pt>
                <c:pt idx="7">
                  <c:v>22877.0</c:v>
                </c:pt>
                <c:pt idx="8">
                  <c:v>22893.0</c:v>
                </c:pt>
                <c:pt idx="9">
                  <c:v>22893.0</c:v>
                </c:pt>
                <c:pt idx="10">
                  <c:v>22893.0</c:v>
                </c:pt>
                <c:pt idx="11">
                  <c:v>22875.0</c:v>
                </c:pt>
                <c:pt idx="12">
                  <c:v>19818.0</c:v>
                </c:pt>
                <c:pt idx="13">
                  <c:v>22269.0</c:v>
                </c:pt>
                <c:pt idx="14">
                  <c:v>20378.0</c:v>
                </c:pt>
                <c:pt idx="15">
                  <c:v>19920.0</c:v>
                </c:pt>
                <c:pt idx="16">
                  <c:v>19661.0</c:v>
                </c:pt>
                <c:pt idx="17">
                  <c:v>19626.0</c:v>
                </c:pt>
                <c:pt idx="18">
                  <c:v>19799.0</c:v>
                </c:pt>
                <c:pt idx="19">
                  <c:v>19497.0</c:v>
                </c:pt>
              </c:numCache>
            </c:numRef>
          </c:val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23463.69408669614</c:v>
                </c:pt>
                <c:pt idx="1">
                  <c:v>23145.34508751796</c:v>
                </c:pt>
                <c:pt idx="2">
                  <c:v>31528.63454002377</c:v>
                </c:pt>
                <c:pt idx="3">
                  <c:v>34692.60154282556</c:v>
                </c:pt>
                <c:pt idx="4">
                  <c:v>34808.52834333202</c:v>
                </c:pt>
                <c:pt idx="5">
                  <c:v>23463.64573534825</c:v>
                </c:pt>
                <c:pt idx="6">
                  <c:v>32409.63769977677</c:v>
                </c:pt>
                <c:pt idx="7">
                  <c:v>23463.69408618572</c:v>
                </c:pt>
                <c:pt idx="8">
                  <c:v>23463.69408669614</c:v>
                </c:pt>
                <c:pt idx="9">
                  <c:v>23463.69408669614</c:v>
                </c:pt>
                <c:pt idx="10">
                  <c:v>23463.69408669601</c:v>
                </c:pt>
                <c:pt idx="11">
                  <c:v>23463.69408669653</c:v>
                </c:pt>
                <c:pt idx="12">
                  <c:v>19795.77887115617</c:v>
                </c:pt>
                <c:pt idx="13">
                  <c:v>22227.94896259771</c:v>
                </c:pt>
                <c:pt idx="14">
                  <c:v>20012.46101380371</c:v>
                </c:pt>
                <c:pt idx="15">
                  <c:v>19901.78821468385</c:v>
                </c:pt>
                <c:pt idx="16">
                  <c:v>19599.0613228048</c:v>
                </c:pt>
                <c:pt idx="17">
                  <c:v>19688.516857994</c:v>
                </c:pt>
                <c:pt idx="18">
                  <c:v>19820.56369712435</c:v>
                </c:pt>
                <c:pt idx="19">
                  <c:v>19570.14779249464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655736"/>
        <c:axId val="1790658984"/>
      </c:barChart>
      <c:catAx>
        <c:axId val="179065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65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658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411092985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655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</c:v>
                </c:pt>
                <c:pt idx="1">
                  <c:v>43085.75409784911</c:v>
                </c:pt>
                <c:pt idx="2">
                  <c:v>36932.47264526503</c:v>
                </c:pt>
                <c:pt idx="3">
                  <c:v>41929.49499056984</c:v>
                </c:pt>
                <c:pt idx="4">
                  <c:v>39695.3728523218</c:v>
                </c:pt>
                <c:pt idx="5">
                  <c:v>19017.16722912099</c:v>
                </c:pt>
                <c:pt idx="6">
                  <c:v>27997.22742635203</c:v>
                </c:pt>
                <c:pt idx="7">
                  <c:v>26840.46261146998</c:v>
                </c:pt>
                <c:pt idx="8">
                  <c:v>22996.20825553995</c:v>
                </c:pt>
                <c:pt idx="9">
                  <c:v>22219.48274775002</c:v>
                </c:pt>
                <c:pt idx="10">
                  <c:v>21892.9657448931</c:v>
                </c:pt>
                <c:pt idx="11">
                  <c:v>22835.29099782711</c:v>
                </c:pt>
                <c:pt idx="12">
                  <c:v>18313.30624999999</c:v>
                </c:pt>
                <c:pt idx="13">
                  <c:v>14000.19641999999</c:v>
                </c:pt>
                <c:pt idx="14">
                  <c:v>31484.87784000004</c:v>
                </c:pt>
                <c:pt idx="15">
                  <c:v>18311.930339</c:v>
                </c:pt>
                <c:pt idx="16">
                  <c:v>18313.19155600001</c:v>
                </c:pt>
                <c:pt idx="17">
                  <c:v>18313.93505999995</c:v>
                </c:pt>
                <c:pt idx="18">
                  <c:v>0.0</c:v>
                </c:pt>
                <c:pt idx="19">
                  <c:v>0.97975819500045</c:v>
                </c:pt>
                <c:pt idx="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</c:v>
                </c:pt>
                <c:pt idx="1">
                  <c:v>41093.79240000001</c:v>
                </c:pt>
                <c:pt idx="2">
                  <c:v>33659.3109</c:v>
                </c:pt>
                <c:pt idx="3">
                  <c:v>37418.9046</c:v>
                </c:pt>
                <c:pt idx="4">
                  <c:v>35974.2147</c:v>
                </c:pt>
                <c:pt idx="5">
                  <c:v>16051.9146</c:v>
                </c:pt>
                <c:pt idx="6">
                  <c:v>24887.4141</c:v>
                </c:pt>
                <c:pt idx="7">
                  <c:v>23498.4132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</c:v>
                </c:pt>
                <c:pt idx="11">
                  <c:v>20787.5313</c:v>
                </c:pt>
                <c:pt idx="12">
                  <c:v>18346.0083</c:v>
                </c:pt>
                <c:pt idx="13">
                  <c:v>14097.2307</c:v>
                </c:pt>
                <c:pt idx="14">
                  <c:v>31712.2476</c:v>
                </c:pt>
                <c:pt idx="15">
                  <c:v>18469.6965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60.67170000000001</c:v>
                </c:pt>
                <c:pt idx="19">
                  <c:v>106.9815</c:v>
                </c:pt>
                <c:pt idx="20">
                  <c:v>25.4997</c:v>
                </c:pt>
              </c:numCache>
            </c:numRef>
          </c:val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</c:v>
                </c:pt>
                <c:pt idx="1">
                  <c:v>41099.3613</c:v>
                </c:pt>
                <c:pt idx="2">
                  <c:v>33746.3616</c:v>
                </c:pt>
                <c:pt idx="3">
                  <c:v>37665.6948</c:v>
                </c:pt>
                <c:pt idx="4">
                  <c:v>36112.5579</c:v>
                </c:pt>
                <c:pt idx="5">
                  <c:v>15958.1226</c:v>
                </c:pt>
                <c:pt idx="6">
                  <c:v>24914.0862</c:v>
                </c:pt>
                <c:pt idx="7">
                  <c:v>23588.1018</c:v>
                </c:pt>
                <c:pt idx="8">
                  <c:v>19183.6881</c:v>
                </c:pt>
                <c:pt idx="9">
                  <c:v>20269.9167</c:v>
                </c:pt>
                <c:pt idx="10">
                  <c:v>19765.1985</c:v>
                </c:pt>
                <c:pt idx="11">
                  <c:v>20689.0497</c:v>
                </c:pt>
                <c:pt idx="12">
                  <c:v>18346.3014</c:v>
                </c:pt>
                <c:pt idx="13">
                  <c:v>14097.2307</c:v>
                </c:pt>
                <c:pt idx="14">
                  <c:v>31712.2476</c:v>
                </c:pt>
                <c:pt idx="15">
                  <c:v>18469.6965</c:v>
                </c:pt>
                <c:pt idx="16">
                  <c:v>18410.4903</c:v>
                </c:pt>
                <c:pt idx="17">
                  <c:v>18181.5792</c:v>
                </c:pt>
                <c:pt idx="18">
                  <c:v>60.67170000000001</c:v>
                </c:pt>
                <c:pt idx="19">
                  <c:v>106.9815</c:v>
                </c:pt>
                <c:pt idx="20">
                  <c:v>25.4997</c:v>
                </c:pt>
              </c:numCache>
            </c:numRef>
          </c:val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22065.9922913018</c:v>
                </c:pt>
                <c:pt idx="1">
                  <c:v>41222.43247451971</c:v>
                </c:pt>
                <c:pt idx="2">
                  <c:v>34040.10657990558</c:v>
                </c:pt>
                <c:pt idx="3">
                  <c:v>38432.70481037565</c:v>
                </c:pt>
                <c:pt idx="4">
                  <c:v>36822.68006797769</c:v>
                </c:pt>
                <c:pt idx="5">
                  <c:v>17245.35577763254</c:v>
                </c:pt>
                <c:pt idx="6">
                  <c:v>25961.24902255602</c:v>
                </c:pt>
                <c:pt idx="7">
                  <c:v>24726.09462481555</c:v>
                </c:pt>
                <c:pt idx="8">
                  <c:v>0.0</c:v>
                </c:pt>
                <c:pt idx="9">
                  <c:v>20825.53884031582</c:v>
                </c:pt>
                <c:pt idx="10">
                  <c:v>20402.77077791387</c:v>
                </c:pt>
                <c:pt idx="11">
                  <c:v>21357.13183481101</c:v>
                </c:pt>
                <c:pt idx="12">
                  <c:v>18079.94300818073</c:v>
                </c:pt>
                <c:pt idx="13">
                  <c:v>13878.70234556049</c:v>
                </c:pt>
                <c:pt idx="14">
                  <c:v>31226.30618471974</c:v>
                </c:pt>
                <c:pt idx="15">
                  <c:v>18101.42748899444</c:v>
                </c:pt>
                <c:pt idx="16">
                  <c:v>18092.97575783489</c:v>
                </c:pt>
                <c:pt idx="17">
                  <c:v>18043.5736916102</c:v>
                </c:pt>
                <c:pt idx="18">
                  <c:v>0.00114621461067935</c:v>
                </c:pt>
                <c:pt idx="19">
                  <c:v>8.558152464700564</c:v>
                </c:pt>
                <c:pt idx="20">
                  <c:v>3.45486518603543E-12</c:v>
                </c:pt>
              </c:numCache>
            </c:numRef>
          </c:val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22535.14300000004</c:v>
                </c:pt>
                <c:pt idx="1">
                  <c:v>42110.83600000003</c:v>
                </c:pt>
                <c:pt idx="2">
                  <c:v>35132.59200000003</c:v>
                </c:pt>
                <c:pt idx="3">
                  <c:v>41063.37299999988</c:v>
                </c:pt>
                <c:pt idx="4">
                  <c:v>38295.62399999995</c:v>
                </c:pt>
                <c:pt idx="5">
                  <c:v>18271.39399999997</c:v>
                </c:pt>
                <c:pt idx="6">
                  <c:v>26994.48199999998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18231.14099999994</c:v>
                </c:pt>
                <c:pt idx="13">
                  <c:v>13991.41799999998</c:v>
                </c:pt>
                <c:pt idx="14">
                  <c:v>31479.85599999992</c:v>
                </c:pt>
                <c:pt idx="15">
                  <c:v>18235.13300000021</c:v>
                </c:pt>
                <c:pt idx="16">
                  <c:v>18233.15099999999</c:v>
                </c:pt>
                <c:pt idx="17">
                  <c:v>18226.50899999994</c:v>
                </c:pt>
                <c:pt idx="18">
                  <c:v>1.185999999999998</c:v>
                </c:pt>
                <c:pt idx="19">
                  <c:v>3.09</c:v>
                </c:pt>
                <c:pt idx="20">
                  <c:v>0.004</c:v>
                </c:pt>
              </c:numCache>
            </c:numRef>
          </c:val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23067.0</c:v>
                </c:pt>
                <c:pt idx="1">
                  <c:v>42178.0</c:v>
                </c:pt>
                <c:pt idx="2">
                  <c:v>34224.0</c:v>
                </c:pt>
                <c:pt idx="3">
                  <c:v>40186.0</c:v>
                </c:pt>
                <c:pt idx="4">
                  <c:v>38346.0</c:v>
                </c:pt>
                <c:pt idx="5">
                  <c:v>18621.0</c:v>
                </c:pt>
                <c:pt idx="6">
                  <c:v>27470.0</c:v>
                </c:pt>
                <c:pt idx="7">
                  <c:v>25717.0</c:v>
                </c:pt>
                <c:pt idx="8">
                  <c:v>20590.0</c:v>
                </c:pt>
                <c:pt idx="9">
                  <c:v>21855.0</c:v>
                </c:pt>
                <c:pt idx="10">
                  <c:v>21057.0</c:v>
                </c:pt>
                <c:pt idx="11">
                  <c:v>22244.0</c:v>
                </c:pt>
                <c:pt idx="12">
                  <c:v>18084.0</c:v>
                </c:pt>
                <c:pt idx="13">
                  <c:v>13877.0</c:v>
                </c:pt>
                <c:pt idx="14">
                  <c:v>31217.0</c:v>
                </c:pt>
                <c:pt idx="15">
                  <c:v>18087.0</c:v>
                </c:pt>
                <c:pt idx="16">
                  <c:v>18104.0</c:v>
                </c:pt>
                <c:pt idx="17">
                  <c:v>18045.0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23122.4466485027</c:v>
                </c:pt>
                <c:pt idx="1">
                  <c:v>42181.3294149475</c:v>
                </c:pt>
                <c:pt idx="2">
                  <c:v>35613.1681400775</c:v>
                </c:pt>
                <c:pt idx="3">
                  <c:v>47633.28014059737</c:v>
                </c:pt>
                <c:pt idx="4">
                  <c:v>47888.46703168315</c:v>
                </c:pt>
                <c:pt idx="5">
                  <c:v>18229.95589617262</c:v>
                </c:pt>
                <c:pt idx="6">
                  <c:v>27445.45811568273</c:v>
                </c:pt>
                <c:pt idx="7">
                  <c:v>22136.73572815779</c:v>
                </c:pt>
                <c:pt idx="8">
                  <c:v>23122.4466485027</c:v>
                </c:pt>
                <c:pt idx="9">
                  <c:v>23122.4466485027</c:v>
                </c:pt>
                <c:pt idx="10">
                  <c:v>21370.37185820317</c:v>
                </c:pt>
                <c:pt idx="11">
                  <c:v>22325.07795110127</c:v>
                </c:pt>
                <c:pt idx="12">
                  <c:v>18232.36493482251</c:v>
                </c:pt>
                <c:pt idx="13">
                  <c:v>13990.58949680132</c:v>
                </c:pt>
                <c:pt idx="14">
                  <c:v>31479.43546213345</c:v>
                </c:pt>
                <c:pt idx="15">
                  <c:v>18229.63990723228</c:v>
                </c:pt>
                <c:pt idx="16">
                  <c:v>18232.26350157115</c:v>
                </c:pt>
                <c:pt idx="17">
                  <c:v>18232.4008228944</c:v>
                </c:pt>
                <c:pt idx="18">
                  <c:v>2.59795910140817E-12</c:v>
                </c:pt>
                <c:pt idx="19">
                  <c:v>1.13444980816742E-12</c:v>
                </c:pt>
                <c:pt idx="20">
                  <c:v>4.39809499295864E-12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980696"/>
        <c:axId val="1785983864"/>
      </c:barChart>
      <c:catAx>
        <c:axId val="178598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983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9838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980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</c:v>
                </c:pt>
                <c:pt idx="1">
                  <c:v>13167.35360252305</c:v>
                </c:pt>
                <c:pt idx="2">
                  <c:v>18164.37594782786</c:v>
                </c:pt>
                <c:pt idx="3">
                  <c:v>4997.022345304816</c:v>
                </c:pt>
                <c:pt idx="4">
                  <c:v>15930.25380957983</c:v>
                </c:pt>
                <c:pt idx="5">
                  <c:v>2234.122138248036</c:v>
                </c:pt>
                <c:pt idx="6">
                  <c:v>-4747.951813620995</c:v>
                </c:pt>
                <c:pt idx="7">
                  <c:v>4232.108383610052</c:v>
                </c:pt>
                <c:pt idx="8">
                  <c:v>3075.343568727996</c:v>
                </c:pt>
                <c:pt idx="9">
                  <c:v>-768.9107872020286</c:v>
                </c:pt>
                <c:pt idx="10">
                  <c:v>-1545.63629499196</c:v>
                </c:pt>
                <c:pt idx="11">
                  <c:v>-1872.153297848887</c:v>
                </c:pt>
                <c:pt idx="12">
                  <c:v>-929.8280449148697</c:v>
                </c:pt>
                <c:pt idx="13">
                  <c:v>-5451.812792741988</c:v>
                </c:pt>
                <c:pt idx="14">
                  <c:v>17484.68142000006</c:v>
                </c:pt>
                <c:pt idx="15">
                  <c:v>2.004720999953861</c:v>
                </c:pt>
                <c:pt idx="16">
                  <c:v>-18313.30624999999</c:v>
                </c:pt>
                <c:pt idx="17">
                  <c:v>-0.97975819500045</c:v>
                </c:pt>
              </c:numCache>
            </c:numRef>
          </c:val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</c:v>
                </c:pt>
                <c:pt idx="1">
                  <c:v>12172.7361</c:v>
                </c:pt>
                <c:pt idx="2">
                  <c:v>15932.3298</c:v>
                </c:pt>
                <c:pt idx="3">
                  <c:v>3759.593699999998</c:v>
                </c:pt>
                <c:pt idx="4">
                  <c:v>14487.6399</c:v>
                </c:pt>
                <c:pt idx="5">
                  <c:v>1444.689899999998</c:v>
                </c:pt>
                <c:pt idx="6">
                  <c:v>-5434.6602</c:v>
                </c:pt>
                <c:pt idx="7">
                  <c:v>3400.8393</c:v>
                </c:pt>
                <c:pt idx="8">
                  <c:v>2011.838400000001</c:v>
                </c:pt>
                <c:pt idx="9">
                  <c:v>-2365.610100000002</c:v>
                </c:pt>
                <c:pt idx="10">
                  <c:v>-1541.706000000002</c:v>
                </c:pt>
                <c:pt idx="11">
                  <c:v>-1577.1711</c:v>
                </c:pt>
                <c:pt idx="12">
                  <c:v>-699.0434999999998</c:v>
                </c:pt>
                <c:pt idx="13">
                  <c:v>-3140.566500000001</c:v>
                </c:pt>
                <c:pt idx="14">
                  <c:v>17615.0169</c:v>
                </c:pt>
                <c:pt idx="15">
                  <c:v>-288.1173000000017</c:v>
                </c:pt>
                <c:pt idx="16">
                  <c:v>-18285.3366</c:v>
                </c:pt>
                <c:pt idx="17">
                  <c:v>-81.4818</c:v>
                </c:pt>
              </c:numCache>
            </c:numRef>
          </c:val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</c:v>
                </c:pt>
                <c:pt idx="3">
                  <c:v>3919.333200000001</c:v>
                </c:pt>
                <c:pt idx="4">
                  <c:v>14625.3969</c:v>
                </c:pt>
                <c:pt idx="5">
                  <c:v>1553.136900000005</c:v>
                </c:pt>
                <c:pt idx="6">
                  <c:v>-5529.038400000003</c:v>
                </c:pt>
                <c:pt idx="7">
                  <c:v>3426.925199999998</c:v>
                </c:pt>
                <c:pt idx="8">
                  <c:v>2100.9408</c:v>
                </c:pt>
                <c:pt idx="9">
                  <c:v>-2303.472900000001</c:v>
                </c:pt>
                <c:pt idx="10">
                  <c:v>-1217.244300000002</c:v>
                </c:pt>
                <c:pt idx="11">
                  <c:v>-1721.962500000001</c:v>
                </c:pt>
                <c:pt idx="12">
                  <c:v>-798.1113000000004</c:v>
                </c:pt>
                <c:pt idx="13">
                  <c:v>-3140.859600000003</c:v>
                </c:pt>
                <c:pt idx="14">
                  <c:v>17615.0169</c:v>
                </c:pt>
                <c:pt idx="15">
                  <c:v>-288.1173000000017</c:v>
                </c:pt>
                <c:pt idx="16">
                  <c:v>-18285.6297</c:v>
                </c:pt>
                <c:pt idx="17">
                  <c:v>-81.4818</c:v>
                </c:pt>
              </c:numCache>
            </c:numRef>
          </c:val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</c:v>
                </c:pt>
                <c:pt idx="1">
                  <c:v>11974.1142886038</c:v>
                </c:pt>
                <c:pt idx="2">
                  <c:v>16366.71251907386</c:v>
                </c:pt>
                <c:pt idx="3">
                  <c:v>4392.59823047006</c:v>
                </c:pt>
                <c:pt idx="4">
                  <c:v>14756.6877766759</c:v>
                </c:pt>
                <c:pt idx="5">
                  <c:v>1610.024742397953</c:v>
                </c:pt>
                <c:pt idx="6">
                  <c:v>-4820.636513669254</c:v>
                </c:pt>
                <c:pt idx="7">
                  <c:v>3895.256731254231</c:v>
                </c:pt>
                <c:pt idx="8">
                  <c:v>2660.102333513758</c:v>
                </c:pt>
                <c:pt idx="9">
                  <c:v>0.0</c:v>
                </c:pt>
                <c:pt idx="10">
                  <c:v>-1240.453450985973</c:v>
                </c:pt>
                <c:pt idx="11">
                  <c:v>-1663.221513387918</c:v>
                </c:pt>
                <c:pt idx="12">
                  <c:v>-708.8604564907837</c:v>
                </c:pt>
                <c:pt idx="13">
                  <c:v>-3986.049283121061</c:v>
                </c:pt>
                <c:pt idx="14">
                  <c:v>17347.60383915926</c:v>
                </c:pt>
                <c:pt idx="15">
                  <c:v>-57.85379738424308</c:v>
                </c:pt>
                <c:pt idx="16">
                  <c:v>-18079.94186196612</c:v>
                </c:pt>
                <c:pt idx="17">
                  <c:v>-8.558152464697109</c:v>
                </c:pt>
              </c:numCache>
            </c:numRef>
          </c:val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19575.693</c:v>
                </c:pt>
                <c:pt idx="1">
                  <c:v>12597.44899999999</c:v>
                </c:pt>
                <c:pt idx="2">
                  <c:v>18528.22999999985</c:v>
                </c:pt>
                <c:pt idx="3">
                  <c:v>5930.780999999857</c:v>
                </c:pt>
                <c:pt idx="4">
                  <c:v>15760.48099999992</c:v>
                </c:pt>
                <c:pt idx="5">
                  <c:v>2767.748999999931</c:v>
                </c:pt>
                <c:pt idx="6">
                  <c:v>-4263.749000000062</c:v>
                </c:pt>
                <c:pt idx="7">
                  <c:v>4459.338999999942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-4304.002000000098</c:v>
                </c:pt>
                <c:pt idx="14">
                  <c:v>17488.43799999995</c:v>
                </c:pt>
                <c:pt idx="15">
                  <c:v>-8.624000000269007</c:v>
                </c:pt>
                <c:pt idx="16">
                  <c:v>-18229.95499999994</c:v>
                </c:pt>
                <c:pt idx="17">
                  <c:v>-3.086</c:v>
                </c:pt>
              </c:numCache>
            </c:numRef>
          </c:val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19111.0</c:v>
                </c:pt>
                <c:pt idx="1">
                  <c:v>11157.0</c:v>
                </c:pt>
                <c:pt idx="2">
                  <c:v>17119.0</c:v>
                </c:pt>
                <c:pt idx="3">
                  <c:v>5962.0</c:v>
                </c:pt>
                <c:pt idx="4">
                  <c:v>15279.0</c:v>
                </c:pt>
                <c:pt idx="5">
                  <c:v>1840.0</c:v>
                </c:pt>
                <c:pt idx="6">
                  <c:v>-4446.0</c:v>
                </c:pt>
                <c:pt idx="7">
                  <c:v>4403.0</c:v>
                </c:pt>
                <c:pt idx="8">
                  <c:v>2650.0</c:v>
                </c:pt>
                <c:pt idx="9">
                  <c:v>-2477.0</c:v>
                </c:pt>
                <c:pt idx="10">
                  <c:v>-1212.0</c:v>
                </c:pt>
                <c:pt idx="11">
                  <c:v>-2010.0</c:v>
                </c:pt>
                <c:pt idx="12">
                  <c:v>-823.0</c:v>
                </c:pt>
                <c:pt idx="13">
                  <c:v>-4983.0</c:v>
                </c:pt>
                <c:pt idx="14">
                  <c:v>17340.0</c:v>
                </c:pt>
                <c:pt idx="15">
                  <c:v>-42.0</c:v>
                </c:pt>
                <c:pt idx="16">
                  <c:v>-18084.0</c:v>
                </c:pt>
                <c:pt idx="17">
                  <c:v>-2.0</c:v>
                </c:pt>
              </c:numCache>
            </c:numRef>
          </c:val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19058.88276644481</c:v>
                </c:pt>
                <c:pt idx="1">
                  <c:v>12490.7214915748</c:v>
                </c:pt>
                <c:pt idx="2">
                  <c:v>24510.83349209467</c:v>
                </c:pt>
                <c:pt idx="3">
                  <c:v>12020.11200051987</c:v>
                </c:pt>
                <c:pt idx="4">
                  <c:v>24766.02038318046</c:v>
                </c:pt>
                <c:pt idx="5">
                  <c:v>-255.1868910857884</c:v>
                </c:pt>
                <c:pt idx="6">
                  <c:v>-4892.490752330072</c:v>
                </c:pt>
                <c:pt idx="7">
                  <c:v>4323.011467180033</c:v>
                </c:pt>
                <c:pt idx="8">
                  <c:v>-985.7109203449072</c:v>
                </c:pt>
                <c:pt idx="9">
                  <c:v>0.0</c:v>
                </c:pt>
                <c:pt idx="10">
                  <c:v>0.0</c:v>
                </c:pt>
                <c:pt idx="11">
                  <c:v>-1752.074790299524</c:v>
                </c:pt>
                <c:pt idx="12">
                  <c:v>-797.3686974014236</c:v>
                </c:pt>
                <c:pt idx="13">
                  <c:v>-4890.081713680185</c:v>
                </c:pt>
                <c:pt idx="14">
                  <c:v>17488.84596533213</c:v>
                </c:pt>
                <c:pt idx="15">
                  <c:v>2.76091566211835</c:v>
                </c:pt>
                <c:pt idx="16">
                  <c:v>-18232.3649348225</c:v>
                </c:pt>
                <c:pt idx="17">
                  <c:v>3.26364518479122E-12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36968"/>
        <c:axId val="1785811304"/>
      </c:barChart>
      <c:catAx>
        <c:axId val="178583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811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113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0473040380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836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</c:v>
                </c:pt>
                <c:pt idx="1">
                  <c:v>15907.0</c:v>
                </c:pt>
                <c:pt idx="2">
                  <c:v>23147.3</c:v>
                </c:pt>
                <c:pt idx="3">
                  <c:v>27825.2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</c:v>
                </c:pt>
                <c:pt idx="10">
                  <c:v>9635.7</c:v>
                </c:pt>
                <c:pt idx="11">
                  <c:v>9635.7</c:v>
                </c:pt>
                <c:pt idx="12">
                  <c:v>7965.46</c:v>
                </c:pt>
                <c:pt idx="13">
                  <c:v>8892.559999999999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1.64313E-11</c:v>
                </c:pt>
                <c:pt idx="18">
                  <c:v>627.186</c:v>
                </c:pt>
                <c:pt idx="19">
                  <c:v>1.81188E-11</c:v>
                </c:pt>
              </c:numCache>
            </c:numRef>
          </c:val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9304.0</c:v>
                </c:pt>
                <c:pt idx="1">
                  <c:v>15139.0</c:v>
                </c:pt>
                <c:pt idx="2">
                  <c:v>31497.0</c:v>
                </c:pt>
                <c:pt idx="3">
                  <c:v>26941.0</c:v>
                </c:pt>
                <c:pt idx="4">
                  <c:v>30451.0</c:v>
                </c:pt>
                <c:pt idx="5">
                  <c:v>9303.0</c:v>
                </c:pt>
                <c:pt idx="6">
                  <c:v>10026.0</c:v>
                </c:pt>
                <c:pt idx="7">
                  <c:v>25578.0</c:v>
                </c:pt>
                <c:pt idx="8">
                  <c:v>9304.0</c:v>
                </c:pt>
                <c:pt idx="9">
                  <c:v>9304.0</c:v>
                </c:pt>
                <c:pt idx="10">
                  <c:v>11105.0</c:v>
                </c:pt>
                <c:pt idx="11">
                  <c:v>9304.0</c:v>
                </c:pt>
                <c:pt idx="12">
                  <c:v>7733.0</c:v>
                </c:pt>
                <c:pt idx="13">
                  <c:v>8723.0</c:v>
                </c:pt>
                <c:pt idx="14">
                  <c:v>7785.0</c:v>
                </c:pt>
                <c:pt idx="15">
                  <c:v>7760.0</c:v>
                </c:pt>
                <c:pt idx="16">
                  <c:v>7663.0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9394.0</c:v>
                </c:pt>
                <c:pt idx="1">
                  <c:v>15270.0</c:v>
                </c:pt>
                <c:pt idx="2">
                  <c:v>31503.0</c:v>
                </c:pt>
                <c:pt idx="3">
                  <c:v>40809.0</c:v>
                </c:pt>
                <c:pt idx="4">
                  <c:v>36011.0</c:v>
                </c:pt>
                <c:pt idx="5">
                  <c:v>9393.0</c:v>
                </c:pt>
                <c:pt idx="6">
                  <c:v>10336.0</c:v>
                </c:pt>
                <c:pt idx="7">
                  <c:v>32396.0</c:v>
                </c:pt>
                <c:pt idx="8">
                  <c:v>9391.0</c:v>
                </c:pt>
                <c:pt idx="9">
                  <c:v>9394.0</c:v>
                </c:pt>
                <c:pt idx="10">
                  <c:v>11101.0</c:v>
                </c:pt>
                <c:pt idx="11">
                  <c:v>9391.0</c:v>
                </c:pt>
                <c:pt idx="12">
                  <c:v>7733.0</c:v>
                </c:pt>
                <c:pt idx="13">
                  <c:v>8723.0</c:v>
                </c:pt>
                <c:pt idx="14">
                  <c:v>7785.0</c:v>
                </c:pt>
                <c:pt idx="15">
                  <c:v>7760.0</c:v>
                </c:pt>
                <c:pt idx="16">
                  <c:v>7663.0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10234.82171783453</c:v>
                </c:pt>
                <c:pt idx="1">
                  <c:v>16274.83792331119</c:v>
                </c:pt>
                <c:pt idx="2">
                  <c:v>22195.47116675536</c:v>
                </c:pt>
                <c:pt idx="3">
                  <c:v>27134.31486847675</c:v>
                </c:pt>
                <c:pt idx="4">
                  <c:v>23911.24149551114</c:v>
                </c:pt>
                <c:pt idx="5">
                  <c:v>10235.35316054958</c:v>
                </c:pt>
                <c:pt idx="6">
                  <c:v>8520.317635819167</c:v>
                </c:pt>
                <c:pt idx="7">
                  <c:v>26317.28180201317</c:v>
                </c:pt>
                <c:pt idx="8">
                  <c:v>0.0</c:v>
                </c:pt>
                <c:pt idx="9">
                  <c:v>10234.82171783447</c:v>
                </c:pt>
                <c:pt idx="10">
                  <c:v>11073.77391164736</c:v>
                </c:pt>
                <c:pt idx="11">
                  <c:v>10234.8217178345</c:v>
                </c:pt>
                <c:pt idx="12">
                  <c:v>7838.720337217</c:v>
                </c:pt>
                <c:pt idx="13">
                  <c:v>8954.791800866973</c:v>
                </c:pt>
                <c:pt idx="14">
                  <c:v>7698.534155604889</c:v>
                </c:pt>
                <c:pt idx="15">
                  <c:v>7769.770236030278</c:v>
                </c:pt>
                <c:pt idx="16">
                  <c:v>7947.39192678147</c:v>
                </c:pt>
                <c:pt idx="17">
                  <c:v>1.058729622971214</c:v>
                </c:pt>
                <c:pt idx="18">
                  <c:v>1654.951418653042</c:v>
                </c:pt>
                <c:pt idx="19">
                  <c:v>8.27842288547092E-12</c:v>
                </c:pt>
              </c:numCache>
            </c:numRef>
          </c:val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10375.0</c:v>
                </c:pt>
                <c:pt idx="1">
                  <c:v>16112.0</c:v>
                </c:pt>
                <c:pt idx="2">
                  <c:v>21697.0</c:v>
                </c:pt>
                <c:pt idx="3">
                  <c:v>28184.0</c:v>
                </c:pt>
                <c:pt idx="4">
                  <c:v>24225.0</c:v>
                </c:pt>
                <c:pt idx="5">
                  <c:v>10755.0</c:v>
                </c:pt>
                <c:pt idx="6">
                  <c:v>8859.0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7805.0</c:v>
                </c:pt>
                <c:pt idx="13">
                  <c:v>8850.0</c:v>
                </c:pt>
                <c:pt idx="14">
                  <c:v>7726.0</c:v>
                </c:pt>
                <c:pt idx="15">
                  <c:v>7743.0</c:v>
                </c:pt>
                <c:pt idx="16">
                  <c:v>7938.0</c:v>
                </c:pt>
                <c:pt idx="17">
                  <c:v>179.0</c:v>
                </c:pt>
                <c:pt idx="18">
                  <c:v>845.0</c:v>
                </c:pt>
                <c:pt idx="19">
                  <c:v>4.0</c:v>
                </c:pt>
              </c:numCache>
            </c:numRef>
          </c:val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10392.0</c:v>
                </c:pt>
                <c:pt idx="1">
                  <c:v>16077.0</c:v>
                </c:pt>
                <c:pt idx="2">
                  <c:v>21929.0</c:v>
                </c:pt>
                <c:pt idx="3">
                  <c:v>27488.0</c:v>
                </c:pt>
                <c:pt idx="4">
                  <c:v>23794.0</c:v>
                </c:pt>
                <c:pt idx="5">
                  <c:v>11603.0</c:v>
                </c:pt>
                <c:pt idx="6">
                  <c:v>8934.0</c:v>
                </c:pt>
                <c:pt idx="7">
                  <c:v>26645.0</c:v>
                </c:pt>
                <c:pt idx="8">
                  <c:v>10377.0</c:v>
                </c:pt>
                <c:pt idx="9">
                  <c:v>10394.0</c:v>
                </c:pt>
                <c:pt idx="10">
                  <c:v>10394.0</c:v>
                </c:pt>
                <c:pt idx="11">
                  <c:v>10139.0</c:v>
                </c:pt>
                <c:pt idx="12">
                  <c:v>7762.0</c:v>
                </c:pt>
                <c:pt idx="13">
                  <c:v>8874.0</c:v>
                </c:pt>
                <c:pt idx="14">
                  <c:v>7964.0</c:v>
                </c:pt>
                <c:pt idx="15">
                  <c:v>7745.0</c:v>
                </c:pt>
                <c:pt idx="16">
                  <c:v>7820.0</c:v>
                </c:pt>
                <c:pt idx="17">
                  <c:v>35.9</c:v>
                </c:pt>
                <c:pt idx="18">
                  <c:v>1181.0</c:v>
                </c:pt>
                <c:pt idx="1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10596.29529817346</c:v>
                </c:pt>
                <c:pt idx="1">
                  <c:v>16645.11384839078</c:v>
                </c:pt>
                <c:pt idx="2">
                  <c:v>22755.86725017477</c:v>
                </c:pt>
                <c:pt idx="3">
                  <c:v>27596.70048440273</c:v>
                </c:pt>
                <c:pt idx="4">
                  <c:v>27596.70048440273</c:v>
                </c:pt>
                <c:pt idx="5">
                  <c:v>10596.86771524745</c:v>
                </c:pt>
                <c:pt idx="6">
                  <c:v>8908.310945704601</c:v>
                </c:pt>
                <c:pt idx="7">
                  <c:v>22715.83717911654</c:v>
                </c:pt>
                <c:pt idx="8">
                  <c:v>10596.29529817346</c:v>
                </c:pt>
                <c:pt idx="9">
                  <c:v>10596.29529817346</c:v>
                </c:pt>
                <c:pt idx="10">
                  <c:v>11373.71790076788</c:v>
                </c:pt>
                <c:pt idx="11">
                  <c:v>10596.29529817362</c:v>
                </c:pt>
                <c:pt idx="12">
                  <c:v>7908.9775784558</c:v>
                </c:pt>
                <c:pt idx="13">
                  <c:v>9048.211895428791</c:v>
                </c:pt>
                <c:pt idx="14">
                  <c:v>7785.237435416895</c:v>
                </c:pt>
                <c:pt idx="15">
                  <c:v>7850.181341861824</c:v>
                </c:pt>
                <c:pt idx="16">
                  <c:v>8006.535783071218</c:v>
                </c:pt>
                <c:pt idx="17">
                  <c:v>5.45696821063757E-12</c:v>
                </c:pt>
                <c:pt idx="18">
                  <c:v>3.63797880709171E-12</c:v>
                </c:pt>
                <c:pt idx="19">
                  <c:v>1.2732925824821E-11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569304"/>
        <c:axId val="2125919672"/>
      </c:barChart>
      <c:catAx>
        <c:axId val="212556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919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59196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411092985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569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45091630471829"/>
          <c:y val="0.169222403480152"/>
          <c:w val="0.92385561682703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</c:v>
                </c:pt>
                <c:pt idx="1">
                  <c:v>4425.879779822579</c:v>
                </c:pt>
                <c:pt idx="2">
                  <c:v>5329.523125239516</c:v>
                </c:pt>
                <c:pt idx="3">
                  <c:v>903.6433454169382</c:v>
                </c:pt>
                <c:pt idx="4">
                  <c:v>4985.51786940427</c:v>
                </c:pt>
                <c:pt idx="5">
                  <c:v>344.0052558352472</c:v>
                </c:pt>
                <c:pt idx="6">
                  <c:v>-3396.797784288327</c:v>
                </c:pt>
                <c:pt idx="7">
                  <c:v>4916.253617048666</c:v>
                </c:pt>
                <c:pt idx="8">
                  <c:v>-3588.623684563827</c:v>
                </c:pt>
                <c:pt idx="9">
                  <c:v>-3555.34538910832</c:v>
                </c:pt>
                <c:pt idx="10">
                  <c:v>-2246.769645310502</c:v>
                </c:pt>
                <c:pt idx="11">
                  <c:v>-3095.745934003011</c:v>
                </c:pt>
                <c:pt idx="12">
                  <c:v>-1942.456235489546</c:v>
                </c:pt>
                <c:pt idx="13">
                  <c:v>-6647.945118209018</c:v>
                </c:pt>
                <c:pt idx="14">
                  <c:v>4304.481071619977</c:v>
                </c:pt>
                <c:pt idx="15">
                  <c:v>-4665.708026285028</c:v>
                </c:pt>
                <c:pt idx="16">
                  <c:v>-5056.615970713042</c:v>
                </c:pt>
                <c:pt idx="17">
                  <c:v>-3743.298901911836</c:v>
                </c:pt>
              </c:numCache>
            </c:numRef>
          </c:val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4629.0</c:v>
                </c:pt>
                <c:pt idx="1">
                  <c:v>3995.0</c:v>
                </c:pt>
                <c:pt idx="2">
                  <c:v>4958.0</c:v>
                </c:pt>
                <c:pt idx="3">
                  <c:v>963.0</c:v>
                </c:pt>
                <c:pt idx="4">
                  <c:v>4608.0</c:v>
                </c:pt>
                <c:pt idx="5">
                  <c:v>350.0</c:v>
                </c:pt>
                <c:pt idx="6">
                  <c:v>-4203.0</c:v>
                </c:pt>
                <c:pt idx="7">
                  <c:v>4828.5</c:v>
                </c:pt>
                <c:pt idx="8">
                  <c:v>-3904.0</c:v>
                </c:pt>
                <c:pt idx="9">
                  <c:v>-3082.0</c:v>
                </c:pt>
                <c:pt idx="10">
                  <c:v>-2220.0</c:v>
                </c:pt>
                <c:pt idx="11">
                  <c:v>-2818.0</c:v>
                </c:pt>
                <c:pt idx="12">
                  <c:v>-1718.0</c:v>
                </c:pt>
                <c:pt idx="13">
                  <c:v>-5966.5</c:v>
                </c:pt>
                <c:pt idx="14">
                  <c:v>4524.75</c:v>
                </c:pt>
                <c:pt idx="15">
                  <c:v>-4981.0</c:v>
                </c:pt>
                <c:pt idx="16">
                  <c:v>-5277.0</c:v>
                </c:pt>
                <c:pt idx="17">
                  <c:v>-4076.0</c:v>
                </c:pt>
              </c:numCache>
            </c:numRef>
          </c:val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4629.0</c:v>
                </c:pt>
                <c:pt idx="1">
                  <c:v>4037.0</c:v>
                </c:pt>
                <c:pt idx="2">
                  <c:v>4683.0</c:v>
                </c:pt>
                <c:pt idx="3">
                  <c:v>646.0</c:v>
                </c:pt>
                <c:pt idx="4">
                  <c:v>4510.0</c:v>
                </c:pt>
                <c:pt idx="5">
                  <c:v>173.0</c:v>
                </c:pt>
                <c:pt idx="6">
                  <c:v>-4207.0</c:v>
                </c:pt>
                <c:pt idx="7">
                  <c:v>4815.25</c:v>
                </c:pt>
                <c:pt idx="8">
                  <c:v>-3879.0</c:v>
                </c:pt>
                <c:pt idx="9">
                  <c:v>-3056.0</c:v>
                </c:pt>
                <c:pt idx="10">
                  <c:v>-1845.0</c:v>
                </c:pt>
                <c:pt idx="11">
                  <c:v>-2944.0</c:v>
                </c:pt>
                <c:pt idx="12">
                  <c:v>-1782.0</c:v>
                </c:pt>
                <c:pt idx="13">
                  <c:v>-5966.5</c:v>
                </c:pt>
                <c:pt idx="14">
                  <c:v>4525.0</c:v>
                </c:pt>
                <c:pt idx="15">
                  <c:v>-4969.0</c:v>
                </c:pt>
                <c:pt idx="16">
                  <c:v>-5285.0</c:v>
                </c:pt>
                <c:pt idx="17">
                  <c:v>-4083.0</c:v>
                </c:pt>
              </c:numCache>
            </c:numRef>
          </c:val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</c:v>
                </c:pt>
                <c:pt idx="1">
                  <c:v>4333.462655001327</c:v>
                </c:pt>
                <c:pt idx="2">
                  <c:v>5397.736047063874</c:v>
                </c:pt>
                <c:pt idx="3">
                  <c:v>1064.273392062547</c:v>
                </c:pt>
                <c:pt idx="4">
                  <c:v>5037.381003896764</c:v>
                </c:pt>
                <c:pt idx="5">
                  <c:v>360.3550431671101</c:v>
                </c:pt>
                <c:pt idx="6">
                  <c:v>-3600.523895734306</c:v>
                </c:pt>
                <c:pt idx="7">
                  <c:v>4989.768354931039</c:v>
                </c:pt>
                <c:pt idx="8">
                  <c:v>-3732.95656709899</c:v>
                </c:pt>
                <c:pt idx="9">
                  <c:v>0.0</c:v>
                </c:pt>
                <c:pt idx="10">
                  <c:v>-2010.132915929222</c:v>
                </c:pt>
                <c:pt idx="11">
                  <c:v>-2973.240561762828</c:v>
                </c:pt>
                <c:pt idx="12">
                  <c:v>-1713.99226899042</c:v>
                </c:pt>
                <c:pt idx="13">
                  <c:v>-5855.514716347681</c:v>
                </c:pt>
                <c:pt idx="14">
                  <c:v>4434.093162362302</c:v>
                </c:pt>
                <c:pt idx="15">
                  <c:v>-4315.617314153121</c:v>
                </c:pt>
                <c:pt idx="16">
                  <c:v>-5292.664921452065</c:v>
                </c:pt>
                <c:pt idx="17">
                  <c:v>-2425.386636420997</c:v>
                </c:pt>
              </c:numCache>
            </c:numRef>
          </c:val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</c:v>
                </c:pt>
                <c:pt idx="1">
                  <c:v>4424.404000000133</c:v>
                </c:pt>
                <c:pt idx="2">
                  <c:v>5558.725999999973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469.8759999999893</c:v>
                </c:pt>
                <c:pt idx="6">
                  <c:v>-3389.819000000036</c:v>
                </c:pt>
                <c:pt idx="7">
                  <c:v>4966.71175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-6326.729000000614</c:v>
                </c:pt>
                <c:pt idx="14">
                  <c:v>4353.524999999995</c:v>
                </c:pt>
                <c:pt idx="15">
                  <c:v>-4889.357000000266</c:v>
                </c:pt>
                <c:pt idx="16">
                  <c:v>-4880.484999999953</c:v>
                </c:pt>
                <c:pt idx="17">
                  <c:v>-3745.491000000123</c:v>
                </c:pt>
              </c:numCache>
            </c:numRef>
          </c:val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4538.0</c:v>
                </c:pt>
                <c:pt idx="1">
                  <c:v>4387.0</c:v>
                </c:pt>
                <c:pt idx="2">
                  <c:v>5260.0</c:v>
                </c:pt>
                <c:pt idx="3">
                  <c:v>873.0</c:v>
                </c:pt>
                <c:pt idx="4">
                  <c:v>4877.0</c:v>
                </c:pt>
                <c:pt idx="5">
                  <c:v>383.0</c:v>
                </c:pt>
                <c:pt idx="6">
                  <c:v>-3328.0</c:v>
                </c:pt>
                <c:pt idx="7">
                  <c:v>4999.5</c:v>
                </c:pt>
                <c:pt idx="8">
                  <c:v>-3657.0</c:v>
                </c:pt>
                <c:pt idx="9">
                  <c:v>-3567.0</c:v>
                </c:pt>
                <c:pt idx="10">
                  <c:v>-1862.0</c:v>
                </c:pt>
                <c:pt idx="11">
                  <c:v>-3252.0</c:v>
                </c:pt>
                <c:pt idx="12">
                  <c:v>-1822.0</c:v>
                </c:pt>
                <c:pt idx="13">
                  <c:v>-5966.0</c:v>
                </c:pt>
                <c:pt idx="14">
                  <c:v>4448.5</c:v>
                </c:pt>
                <c:pt idx="15">
                  <c:v>-4458.0</c:v>
                </c:pt>
                <c:pt idx="16">
                  <c:v>-5263.0</c:v>
                </c:pt>
                <c:pt idx="17">
                  <c:v>-3825.0</c:v>
                </c:pt>
              </c:numCache>
            </c:numRef>
          </c:val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4395.356021341118</c:v>
                </c:pt>
                <c:pt idx="1">
                  <c:v>4327.370688390678</c:v>
                </c:pt>
                <c:pt idx="2">
                  <c:v>3616.515699704985</c:v>
                </c:pt>
                <c:pt idx="3">
                  <c:v>-710.8549886856927</c:v>
                </c:pt>
                <c:pt idx="4">
                  <c:v>3775.666423705683</c:v>
                </c:pt>
                <c:pt idx="5">
                  <c:v>-159.1507240006977</c:v>
                </c:pt>
                <c:pt idx="6">
                  <c:v>-3642.441970516578</c:v>
                </c:pt>
                <c:pt idx="7">
                  <c:v>4978.62636639854</c:v>
                </c:pt>
                <c:pt idx="8">
                  <c:v>-4265.638056514737</c:v>
                </c:pt>
                <c:pt idx="9">
                  <c:v>0.0</c:v>
                </c:pt>
                <c:pt idx="10">
                  <c:v>0.0</c:v>
                </c:pt>
                <c:pt idx="11">
                  <c:v>-2928.777241146534</c:v>
                </c:pt>
                <c:pt idx="12">
                  <c:v>-1765.603687589733</c:v>
                </c:pt>
                <c:pt idx="13">
                  <c:v>-5972.184320049476</c:v>
                </c:pt>
                <c:pt idx="14">
                  <c:v>4440.073678875984</c:v>
                </c:pt>
                <c:pt idx="15">
                  <c:v>-5027.254244478226</c:v>
                </c:pt>
                <c:pt idx="16">
                  <c:v>-4618.854088100801</c:v>
                </c:pt>
                <c:pt idx="17">
                  <c:v>-3218.680977806373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904872"/>
        <c:axId val="2126025272"/>
      </c:barChart>
      <c:catAx>
        <c:axId val="-212690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02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60252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096252242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904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"/>
          <c:y val="0.932572050027189"/>
          <c:w val="0.7324904087322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6271.3</c:v>
                </c:pt>
                <c:pt idx="1">
                  <c:v>13511.6</c:v>
                </c:pt>
                <c:pt idx="2">
                  <c:v>18189.5</c:v>
                </c:pt>
                <c:pt idx="3">
                  <c:v>4677.900000000001</c:v>
                </c:pt>
                <c:pt idx="4">
                  <c:v>15212.6</c:v>
                </c:pt>
                <c:pt idx="5">
                  <c:v>2976.900000000001</c:v>
                </c:pt>
                <c:pt idx="6">
                  <c:v>115.5599999999995</c:v>
                </c:pt>
                <c:pt idx="7">
                  <c:v>-360.5400000000009</c:v>
                </c:pt>
                <c:pt idx="8">
                  <c:v>17439.6</c:v>
                </c:pt>
                <c:pt idx="9">
                  <c:v>1503.199999999999</c:v>
                </c:pt>
                <c:pt idx="10">
                  <c:v>115.3400000000001</c:v>
                </c:pt>
                <c:pt idx="11">
                  <c:v>0.0</c:v>
                </c:pt>
                <c:pt idx="12">
                  <c:v>0.0</c:v>
                </c:pt>
                <c:pt idx="13">
                  <c:v>-1670.240000000001</c:v>
                </c:pt>
                <c:pt idx="14">
                  <c:v>927.0999999999994</c:v>
                </c:pt>
                <c:pt idx="15">
                  <c:v>123.3699999999999</c:v>
                </c:pt>
                <c:pt idx="16">
                  <c:v>-7965.459999999984</c:v>
                </c:pt>
                <c:pt idx="17">
                  <c:v>-627.185999999982</c:v>
                </c:pt>
              </c:numCache>
            </c:numRef>
          </c:val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5835.0</c:v>
                </c:pt>
                <c:pt idx="1">
                  <c:v>22193.0</c:v>
                </c:pt>
                <c:pt idx="2">
                  <c:v>17637.0</c:v>
                </c:pt>
                <c:pt idx="3">
                  <c:v>-4556.0</c:v>
                </c:pt>
                <c:pt idx="4">
                  <c:v>21147.0</c:v>
                </c:pt>
                <c:pt idx="5">
                  <c:v>-3510.0</c:v>
                </c:pt>
                <c:pt idx="6">
                  <c:v>-1.0</c:v>
                </c:pt>
                <c:pt idx="7">
                  <c:v>722.0</c:v>
                </c:pt>
                <c:pt idx="8">
                  <c:v>16274.0</c:v>
                </c:pt>
                <c:pt idx="9">
                  <c:v>0.0</c:v>
                </c:pt>
                <c:pt idx="10">
                  <c:v>0.0</c:v>
                </c:pt>
                <c:pt idx="11">
                  <c:v>1801.0</c:v>
                </c:pt>
                <c:pt idx="12">
                  <c:v>0.0</c:v>
                </c:pt>
                <c:pt idx="13">
                  <c:v>-1571.0</c:v>
                </c:pt>
                <c:pt idx="14">
                  <c:v>990.0</c:v>
                </c:pt>
                <c:pt idx="15">
                  <c:v>-122.0</c:v>
                </c:pt>
                <c:pt idx="16">
                  <c:v>-7733.0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5876.0</c:v>
                </c:pt>
                <c:pt idx="1">
                  <c:v>22109.0</c:v>
                </c:pt>
                <c:pt idx="2">
                  <c:v>31415.0</c:v>
                </c:pt>
                <c:pt idx="3">
                  <c:v>9306.0</c:v>
                </c:pt>
                <c:pt idx="4">
                  <c:v>26617.0</c:v>
                </c:pt>
                <c:pt idx="5">
                  <c:v>4798.0</c:v>
                </c:pt>
                <c:pt idx="6">
                  <c:v>-1.0</c:v>
                </c:pt>
                <c:pt idx="7">
                  <c:v>942.0</c:v>
                </c:pt>
                <c:pt idx="8">
                  <c:v>23002.0</c:v>
                </c:pt>
                <c:pt idx="9">
                  <c:v>-3.0</c:v>
                </c:pt>
                <c:pt idx="10">
                  <c:v>0.0</c:v>
                </c:pt>
                <c:pt idx="11">
                  <c:v>1707.0</c:v>
                </c:pt>
                <c:pt idx="12">
                  <c:v>-3.0</c:v>
                </c:pt>
                <c:pt idx="13">
                  <c:v>-1661.0</c:v>
                </c:pt>
                <c:pt idx="14">
                  <c:v>990.0</c:v>
                </c:pt>
                <c:pt idx="15">
                  <c:v>-122.0</c:v>
                </c:pt>
                <c:pt idx="16">
                  <c:v>-7733.0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</c:v>
                </c:pt>
                <c:pt idx="1">
                  <c:v>11960.64944892083</c:v>
                </c:pt>
                <c:pt idx="2">
                  <c:v>16899.49315064222</c:v>
                </c:pt>
                <c:pt idx="3">
                  <c:v>4938.843701721387</c:v>
                </c:pt>
                <c:pt idx="4">
                  <c:v>13676.41977767661</c:v>
                </c:pt>
                <c:pt idx="5">
                  <c:v>3223.073372965613</c:v>
                </c:pt>
                <c:pt idx="6">
                  <c:v>0.531442715055164</c:v>
                </c:pt>
                <c:pt idx="7">
                  <c:v>-1714.504082015363</c:v>
                </c:pt>
                <c:pt idx="8">
                  <c:v>16082.46008417864</c:v>
                </c:pt>
                <c:pt idx="9">
                  <c:v>0.0</c:v>
                </c:pt>
                <c:pt idx="10">
                  <c:v>-5.63886715099215E-11</c:v>
                </c:pt>
                <c:pt idx="11">
                  <c:v>838.9521938128328</c:v>
                </c:pt>
                <c:pt idx="12">
                  <c:v>-2.91038304567337E-11</c:v>
                </c:pt>
                <c:pt idx="13">
                  <c:v>-2396.10138061753</c:v>
                </c:pt>
                <c:pt idx="14">
                  <c:v>1116.071463649973</c:v>
                </c:pt>
                <c:pt idx="15">
                  <c:v>248.857771176583</c:v>
                </c:pt>
                <c:pt idx="16">
                  <c:v>-7837.661607594028</c:v>
                </c:pt>
                <c:pt idx="17">
                  <c:v>-1654.951418653033</c:v>
                </c:pt>
              </c:numCache>
            </c:numRef>
          </c:val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5737.0</c:v>
                </c:pt>
                <c:pt idx="1">
                  <c:v>11322.0</c:v>
                </c:pt>
                <c:pt idx="2">
                  <c:v>17809.0</c:v>
                </c:pt>
                <c:pt idx="3">
                  <c:v>6487.0</c:v>
                </c:pt>
                <c:pt idx="4">
                  <c:v>13850.0</c:v>
                </c:pt>
                <c:pt idx="5">
                  <c:v>3959.0</c:v>
                </c:pt>
                <c:pt idx="6">
                  <c:v>380.0</c:v>
                </c:pt>
                <c:pt idx="7">
                  <c:v>-1516.0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-2570.0</c:v>
                </c:pt>
                <c:pt idx="14">
                  <c:v>1045.0</c:v>
                </c:pt>
                <c:pt idx="15">
                  <c:v>212.0</c:v>
                </c:pt>
                <c:pt idx="16">
                  <c:v>-7626.0</c:v>
                </c:pt>
                <c:pt idx="17">
                  <c:v>-841.0</c:v>
                </c:pt>
              </c:numCache>
            </c:numRef>
          </c:val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5685.0</c:v>
                </c:pt>
                <c:pt idx="1">
                  <c:v>11537.0</c:v>
                </c:pt>
                <c:pt idx="2">
                  <c:v>17096.0</c:v>
                </c:pt>
                <c:pt idx="3">
                  <c:v>5559.0</c:v>
                </c:pt>
                <c:pt idx="4">
                  <c:v>13402.0</c:v>
                </c:pt>
                <c:pt idx="5">
                  <c:v>3694.0</c:v>
                </c:pt>
                <c:pt idx="6">
                  <c:v>1211.0</c:v>
                </c:pt>
                <c:pt idx="7">
                  <c:v>-1458.0</c:v>
                </c:pt>
                <c:pt idx="8">
                  <c:v>16253.0</c:v>
                </c:pt>
                <c:pt idx="9">
                  <c:v>-15.0</c:v>
                </c:pt>
                <c:pt idx="10">
                  <c:v>2.0</c:v>
                </c:pt>
                <c:pt idx="11">
                  <c:v>2.0</c:v>
                </c:pt>
                <c:pt idx="12">
                  <c:v>-253.0</c:v>
                </c:pt>
                <c:pt idx="13">
                  <c:v>-2630.0</c:v>
                </c:pt>
                <c:pt idx="14">
                  <c:v>1112.0</c:v>
                </c:pt>
                <c:pt idx="15">
                  <c:v>-144.0</c:v>
                </c:pt>
                <c:pt idx="16">
                  <c:v>-7726.1</c:v>
                </c:pt>
                <c:pt idx="17">
                  <c:v>-1181.0</c:v>
                </c:pt>
              </c:numCache>
            </c:numRef>
          </c:val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6048.818550217322</c:v>
                </c:pt>
                <c:pt idx="1">
                  <c:v>12159.57195200131</c:v>
                </c:pt>
                <c:pt idx="2">
                  <c:v>17000.40518622927</c:v>
                </c:pt>
                <c:pt idx="3">
                  <c:v>4840.83323422796</c:v>
                </c:pt>
                <c:pt idx="4">
                  <c:v>17000.40518622927</c:v>
                </c:pt>
                <c:pt idx="5">
                  <c:v>0.0</c:v>
                </c:pt>
                <c:pt idx="6">
                  <c:v>0.572417073994075</c:v>
                </c:pt>
                <c:pt idx="7">
                  <c:v>-1687.984352468859</c:v>
                </c:pt>
                <c:pt idx="8">
                  <c:v>12119.54188094308</c:v>
                </c:pt>
                <c:pt idx="9">
                  <c:v>0.0</c:v>
                </c:pt>
                <c:pt idx="10">
                  <c:v>0.0</c:v>
                </c:pt>
                <c:pt idx="11">
                  <c:v>777.4226025944226</c:v>
                </c:pt>
                <c:pt idx="12">
                  <c:v>1.56433088704944E-10</c:v>
                </c:pt>
                <c:pt idx="13">
                  <c:v>-2687.31771971766</c:v>
                </c:pt>
                <c:pt idx="14">
                  <c:v>1139.234316972991</c:v>
                </c:pt>
                <c:pt idx="15">
                  <c:v>221.2983476543231</c:v>
                </c:pt>
                <c:pt idx="16">
                  <c:v>-7908.977578455794</c:v>
                </c:pt>
                <c:pt idx="17">
                  <c:v>9.09494701772928E-12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902072"/>
        <c:axId val="1785780552"/>
      </c:barChart>
      <c:catAx>
        <c:axId val="178590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780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780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410549211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902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01024816404054"/>
          <c:y val="0.169222403480152"/>
          <c:w val="0.91826229823380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3.249064041235704</c:v>
                </c:pt>
                <c:pt idx="1">
                  <c:v>3.414586374061005</c:v>
                </c:pt>
                <c:pt idx="2">
                  <c:v>3.419896411537986</c:v>
                </c:pt>
                <c:pt idx="3">
                  <c:v>3.490727111453724</c:v>
                </c:pt>
                <c:pt idx="4">
                  <c:v>3.454274963492675</c:v>
                </c:pt>
                <c:pt idx="5">
                  <c:v>3.248949028195418</c:v>
                </c:pt>
                <c:pt idx="6">
                  <c:v>3.669027515990712</c:v>
                </c:pt>
                <c:pt idx="7">
                  <c:v>3.250274649929833</c:v>
                </c:pt>
                <c:pt idx="8">
                  <c:v>3.239512956113328</c:v>
                </c:pt>
                <c:pt idx="9">
                  <c:v>3.226064103593703</c:v>
                </c:pt>
                <c:pt idx="10">
                  <c:v>3.22079386163105</c:v>
                </c:pt>
                <c:pt idx="11">
                  <c:v>3.231338725100755</c:v>
                </c:pt>
                <c:pt idx="12">
                  <c:v>3.204050610156969</c:v>
                </c:pt>
                <c:pt idx="13">
                  <c:v>3.141841308945432</c:v>
                </c:pt>
                <c:pt idx="14">
                  <c:v>3.551322691728979</c:v>
                </c:pt>
                <c:pt idx="15">
                  <c:v>2.901075093129115</c:v>
                </c:pt>
                <c:pt idx="16">
                  <c:v>3.058057766620351</c:v>
                </c:pt>
                <c:pt idx="17">
                  <c:v>3.483548022301523</c:v>
                </c:pt>
                <c:pt idx="18">
                  <c:v>2.961822827530562</c:v>
                </c:pt>
                <c:pt idx="19">
                  <c:v>2.668001414397516</c:v>
                </c:pt>
                <c:pt idx="20">
                  <c:v>3.22809790901305</c:v>
                </c:pt>
              </c:numCache>
            </c:numRef>
          </c:val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</c:v>
                </c:pt>
                <c:pt idx="1">
                  <c:v>3.417480795817397</c:v>
                </c:pt>
                <c:pt idx="2">
                  <c:v>3.457969922842275</c:v>
                </c:pt>
                <c:pt idx="3">
                  <c:v>3.494171295268489</c:v>
                </c:pt>
                <c:pt idx="4">
                  <c:v>3.477338482337243</c:v>
                </c:pt>
                <c:pt idx="5">
                  <c:v>3.240776610565923</c:v>
                </c:pt>
                <c:pt idx="6">
                  <c:v>3.70061147878844</c:v>
                </c:pt>
                <c:pt idx="7">
                  <c:v>3.251404718020635</c:v>
                </c:pt>
                <c:pt idx="8">
                  <c:v>3.212411530690783</c:v>
                </c:pt>
                <c:pt idx="9">
                  <c:v>3.215286692840647</c:v>
                </c:pt>
                <c:pt idx="10">
                  <c:v>3.213031479194376</c:v>
                </c:pt>
                <c:pt idx="11">
                  <c:v>3.222287310400867</c:v>
                </c:pt>
                <c:pt idx="12">
                  <c:v>3.227497139084507</c:v>
                </c:pt>
                <c:pt idx="13">
                  <c:v>3.161385556594949</c:v>
                </c:pt>
                <c:pt idx="14">
                  <c:v>3.577370472515061</c:v>
                </c:pt>
                <c:pt idx="15">
                  <c:v>2.956749580279814</c:v>
                </c:pt>
                <c:pt idx="16">
                  <c:v>3.074393496688128</c:v>
                </c:pt>
                <c:pt idx="17">
                  <c:v>3.530888127632005</c:v>
                </c:pt>
                <c:pt idx="18">
                  <c:v>2.969011377093016</c:v>
                </c:pt>
                <c:pt idx="19">
                  <c:v>2.674795334846765</c:v>
                </c:pt>
                <c:pt idx="20">
                  <c:v>3.233322781623663</c:v>
                </c:pt>
              </c:numCache>
            </c:numRef>
          </c:val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</c:v>
                </c:pt>
                <c:pt idx="1">
                  <c:v>3.417488005192254</c:v>
                </c:pt>
                <c:pt idx="2">
                  <c:v>3.457051074806535</c:v>
                </c:pt>
                <c:pt idx="3">
                  <c:v>3.536433468730303</c:v>
                </c:pt>
                <c:pt idx="4">
                  <c:v>3.49561891844284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</c:v>
                </c:pt>
                <c:pt idx="8">
                  <c:v>3.210697281329555</c:v>
                </c:pt>
                <c:pt idx="9">
                  <c:v>3.217527535179301</c:v>
                </c:pt>
                <c:pt idx="10">
                  <c:v>3.211469155797621</c:v>
                </c:pt>
                <c:pt idx="11">
                  <c:v>3.221884470194179</c:v>
                </c:pt>
                <c:pt idx="12">
                  <c:v>3.2265361707329</c:v>
                </c:pt>
                <c:pt idx="13">
                  <c:v>3.161633668059628</c:v>
                </c:pt>
                <c:pt idx="14">
                  <c:v>3.577399949797622</c:v>
                </c:pt>
                <c:pt idx="15">
                  <c:v>2.955964065899907</c:v>
                </c:pt>
                <c:pt idx="16">
                  <c:v>3.072773555555556</c:v>
                </c:pt>
                <c:pt idx="17">
                  <c:v>3.527999919076392</c:v>
                </c:pt>
                <c:pt idx="18">
                  <c:v>2.969354591186959</c:v>
                </c:pt>
                <c:pt idx="19">
                  <c:v>2.675186393051772</c:v>
                </c:pt>
                <c:pt idx="20">
                  <c:v>3.235545052484255</c:v>
                </c:pt>
              </c:numCache>
            </c:numRef>
          </c:val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3.39266452369366</c:v>
                </c:pt>
                <c:pt idx="2">
                  <c:v>3.405164670145854</c:v>
                </c:pt>
                <c:pt idx="3">
                  <c:v>3.490672354016484</c:v>
                </c:pt>
                <c:pt idx="4">
                  <c:v>3.447625207188421</c:v>
                </c:pt>
                <c:pt idx="5">
                  <c:v>3.243617691130207</c:v>
                </c:pt>
                <c:pt idx="6">
                  <c:v>3.677892619370413</c:v>
                </c:pt>
                <c:pt idx="7">
                  <c:v>3.246249587611548</c:v>
                </c:pt>
                <c:pt idx="8">
                  <c:v>0.0</c:v>
                </c:pt>
                <c:pt idx="9">
                  <c:v>3.216208998839798</c:v>
                </c:pt>
                <c:pt idx="10">
                  <c:v>3.210921706677871</c:v>
                </c:pt>
                <c:pt idx="11">
                  <c:v>3.221413888106587</c:v>
                </c:pt>
                <c:pt idx="12">
                  <c:v>3.21328424983347</c:v>
                </c:pt>
                <c:pt idx="13">
                  <c:v>3.153618339986612</c:v>
                </c:pt>
                <c:pt idx="14">
                  <c:v>3.561590210697587</c:v>
                </c:pt>
                <c:pt idx="15">
                  <c:v>3.004193983898217</c:v>
                </c:pt>
                <c:pt idx="16">
                  <c:v>3.101019706509698</c:v>
                </c:pt>
                <c:pt idx="17">
                  <c:v>3.507962892588687</c:v>
                </c:pt>
                <c:pt idx="18">
                  <c:v>2.999308685495122</c:v>
                </c:pt>
                <c:pt idx="19">
                  <c:v>2.82336326117385</c:v>
                </c:pt>
                <c:pt idx="20">
                  <c:v>3.15695552634079</c:v>
                </c:pt>
              </c:numCache>
            </c:numRef>
          </c:val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</c:v>
                </c:pt>
                <c:pt idx="1">
                  <c:v>3.397243660353513</c:v>
                </c:pt>
                <c:pt idx="2">
                  <c:v>3.405969798633588</c:v>
                </c:pt>
                <c:pt idx="3">
                  <c:v>3.497290712794323</c:v>
                </c:pt>
                <c:pt idx="4">
                  <c:v>3.449547154511589</c:v>
                </c:pt>
                <c:pt idx="5">
                  <c:v>3.228918823845779</c:v>
                </c:pt>
                <c:pt idx="6">
                  <c:v>3.66669562261174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3.192021071010564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2.873303615182988</c:v>
                </c:pt>
                <c:pt idx="16">
                  <c:v>3.036303416165428</c:v>
                </c:pt>
                <c:pt idx="17">
                  <c:v>3.479594642771833</c:v>
                </c:pt>
                <c:pt idx="18">
                  <c:v>2.91557596436289</c:v>
                </c:pt>
                <c:pt idx="19">
                  <c:v>2.640257696630601</c:v>
                </c:pt>
                <c:pt idx="20">
                  <c:v>3.186293116613272</c:v>
                </c:pt>
              </c:numCache>
            </c:numRef>
          </c:val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3.242242081573881</c:v>
                </c:pt>
                <c:pt idx="1">
                  <c:v>3.407247217060251</c:v>
                </c:pt>
                <c:pt idx="2">
                  <c:v>3.417265555453506</c:v>
                </c:pt>
                <c:pt idx="3">
                  <c:v>3.595590435837578</c:v>
                </c:pt>
                <c:pt idx="4">
                  <c:v>3.611594937131222</c:v>
                </c:pt>
                <c:pt idx="5">
                  <c:v>3.246665332937774</c:v>
                </c:pt>
                <c:pt idx="6">
                  <c:v>3.680476326995478</c:v>
                </c:pt>
                <c:pt idx="7">
                  <c:v>3.218827153200782</c:v>
                </c:pt>
                <c:pt idx="8">
                  <c:v>3.242242081573881</c:v>
                </c:pt>
                <c:pt idx="9">
                  <c:v>3.242242081573881</c:v>
                </c:pt>
                <c:pt idx="10">
                  <c:v>3.217499239196409</c:v>
                </c:pt>
                <c:pt idx="11">
                  <c:v>3.226805121923345</c:v>
                </c:pt>
                <c:pt idx="12">
                  <c:v>3.211348452867853</c:v>
                </c:pt>
                <c:pt idx="13">
                  <c:v>3.147240376631587</c:v>
                </c:pt>
                <c:pt idx="14">
                  <c:v>3.555376646901175</c:v>
                </c:pt>
                <c:pt idx="15">
                  <c:v>2.923466760531337</c:v>
                </c:pt>
                <c:pt idx="16">
                  <c:v>3.067085041987645</c:v>
                </c:pt>
                <c:pt idx="17">
                  <c:v>3.50173231289255</c:v>
                </c:pt>
                <c:pt idx="18">
                  <c:v>2.900226331328481</c:v>
                </c:pt>
                <c:pt idx="19">
                  <c:v>2.679575120170809</c:v>
                </c:pt>
                <c:pt idx="20">
                  <c:v>3.099799191202024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633240"/>
        <c:axId val="1789636344"/>
      </c:barChart>
      <c:catAx>
        <c:axId val="178963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636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636344"/>
        <c:scaling>
          <c:orientation val="minMax"/>
          <c:min val="2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98042842523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633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"/>
          <c:y val="0.932572050027189"/>
          <c:w val="0.7492738601903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156058739050515"/>
          <c:y val="0.169222403480152"/>
          <c:w val="0.93680419248370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</c:v>
                </c:pt>
                <c:pt idx="1">
                  <c:v>0.170832370302282</c:v>
                </c:pt>
                <c:pt idx="2">
                  <c:v>0.24166307021802</c:v>
                </c:pt>
                <c:pt idx="3">
                  <c:v>0.0708306999157378</c:v>
                </c:pt>
                <c:pt idx="4">
                  <c:v>0.205210922256971</c:v>
                </c:pt>
                <c:pt idx="5">
                  <c:v>0.0364521479610484</c:v>
                </c:pt>
                <c:pt idx="6">
                  <c:v>-0.000115013040285383</c:v>
                </c:pt>
                <c:pt idx="7">
                  <c:v>0.419963474755008</c:v>
                </c:pt>
                <c:pt idx="8">
                  <c:v>0.00121060869412926</c:v>
                </c:pt>
                <c:pt idx="9">
                  <c:v>-0.00955108512237634</c:v>
                </c:pt>
                <c:pt idx="10">
                  <c:v>-0.0229999376420014</c:v>
                </c:pt>
                <c:pt idx="11">
                  <c:v>-0.0282701796046547</c:v>
                </c:pt>
                <c:pt idx="12">
                  <c:v>-0.0177253161349484</c:v>
                </c:pt>
                <c:pt idx="13">
                  <c:v>-0.0450134310787353</c:v>
                </c:pt>
                <c:pt idx="14">
                  <c:v>0.409481382783547</c:v>
                </c:pt>
                <c:pt idx="15">
                  <c:v>0.582472929172408</c:v>
                </c:pt>
                <c:pt idx="16">
                  <c:v>-0.242227782626407</c:v>
                </c:pt>
                <c:pt idx="17">
                  <c:v>0.560096494615534</c:v>
                </c:pt>
              </c:numCache>
            </c:numRef>
          </c:val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</c:v>
                </c:pt>
                <c:pt idx="1">
                  <c:v>0.220289336332011</c:v>
                </c:pt>
                <c:pt idx="2">
                  <c:v>0.256490708758225</c:v>
                </c:pt>
                <c:pt idx="3">
                  <c:v>0.036201372426214</c:v>
                </c:pt>
                <c:pt idx="4">
                  <c:v>0.239657895826979</c:v>
                </c:pt>
                <c:pt idx="5">
                  <c:v>0.0168328129312463</c:v>
                </c:pt>
                <c:pt idx="6">
                  <c:v>0.00309602405565856</c:v>
                </c:pt>
                <c:pt idx="7">
                  <c:v>0.462930892278176</c:v>
                </c:pt>
                <c:pt idx="8">
                  <c:v>0.0137241315103709</c:v>
                </c:pt>
                <c:pt idx="9">
                  <c:v>-0.0252690558194812</c:v>
                </c:pt>
                <c:pt idx="10">
                  <c:v>-0.0223938936696175</c:v>
                </c:pt>
                <c:pt idx="11">
                  <c:v>-0.0246491073158888</c:v>
                </c:pt>
                <c:pt idx="12">
                  <c:v>-0.0153932761093976</c:v>
                </c:pt>
                <c:pt idx="13">
                  <c:v>-0.0101834474257574</c:v>
                </c:pt>
                <c:pt idx="14">
                  <c:v>0.415984915920112</c:v>
                </c:pt>
                <c:pt idx="15">
                  <c:v>0.574138547352192</c:v>
                </c:pt>
                <c:pt idx="16">
                  <c:v>-0.258485761991491</c:v>
                </c:pt>
                <c:pt idx="17">
                  <c:v>0.558527446776897</c:v>
                </c:pt>
              </c:numCache>
            </c:numRef>
          </c:val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0.180129450218432</c:v>
                </c:pt>
                <c:pt idx="1">
                  <c:v>0.219692519832713</c:v>
                </c:pt>
                <c:pt idx="2">
                  <c:v>0.299074913756481</c:v>
                </c:pt>
                <c:pt idx="3">
                  <c:v>0.0793823939237681</c:v>
                </c:pt>
                <c:pt idx="4">
                  <c:v>0.258260363469017</c:v>
                </c:pt>
                <c:pt idx="5">
                  <c:v>0.0408145502874633</c:v>
                </c:pt>
                <c:pt idx="6">
                  <c:v>-0.00191784417455443</c:v>
                </c:pt>
                <c:pt idx="7">
                  <c:v>0.468451186309561</c:v>
                </c:pt>
                <c:pt idx="8">
                  <c:v>0.0145475412454217</c:v>
                </c:pt>
                <c:pt idx="9">
                  <c:v>-0.0266612736442671</c:v>
                </c:pt>
                <c:pt idx="10">
                  <c:v>-0.0198310197945211</c:v>
                </c:pt>
                <c:pt idx="11">
                  <c:v>-0.0258893991762013</c:v>
                </c:pt>
                <c:pt idx="12">
                  <c:v>-0.0154740847796431</c:v>
                </c:pt>
                <c:pt idx="13">
                  <c:v>-0.0108223842409219</c:v>
                </c:pt>
                <c:pt idx="14">
                  <c:v>0.415766281737994</c:v>
                </c:pt>
                <c:pt idx="15">
                  <c:v>0.572035853176486</c:v>
                </c:pt>
                <c:pt idx="16">
                  <c:v>-0.257181579545942</c:v>
                </c:pt>
                <c:pt idx="17">
                  <c:v>0.560358659432483</c:v>
                </c:pt>
              </c:numCache>
            </c:numRef>
          </c:val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0.155375095957433</c:v>
                </c:pt>
                <c:pt idx="1">
                  <c:v>0.167875242409627</c:v>
                </c:pt>
                <c:pt idx="2">
                  <c:v>0.253382926280257</c:v>
                </c:pt>
                <c:pt idx="3">
                  <c:v>0.0855076838706292</c:v>
                </c:pt>
                <c:pt idx="4">
                  <c:v>0.210335779452194</c:v>
                </c:pt>
                <c:pt idx="5">
                  <c:v>0.0430471468280626</c:v>
                </c:pt>
                <c:pt idx="6">
                  <c:v>0.00632826339398029</c:v>
                </c:pt>
                <c:pt idx="7">
                  <c:v>0.440603191634187</c:v>
                </c:pt>
                <c:pt idx="8">
                  <c:v>0.0089601598753215</c:v>
                </c:pt>
                <c:pt idx="9">
                  <c:v>0.0</c:v>
                </c:pt>
                <c:pt idx="10">
                  <c:v>-0.021080428896429</c:v>
                </c:pt>
                <c:pt idx="11">
                  <c:v>-0.0263677210583557</c:v>
                </c:pt>
                <c:pt idx="12">
                  <c:v>-0.0158755396296395</c:v>
                </c:pt>
                <c:pt idx="13">
                  <c:v>-0.0240051779027564</c:v>
                </c:pt>
                <c:pt idx="14">
                  <c:v>0.407971870710975</c:v>
                </c:pt>
                <c:pt idx="15">
                  <c:v>0.50376890869047</c:v>
                </c:pt>
                <c:pt idx="16">
                  <c:v>-0.213975564338348</c:v>
                </c:pt>
                <c:pt idx="17">
                  <c:v>0.333592265166941</c:v>
                </c:pt>
              </c:numCache>
            </c:numRef>
          </c:val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</c:v>
                </c:pt>
                <c:pt idx="1">
                  <c:v>0.17958347541332</c:v>
                </c:pt>
                <c:pt idx="2">
                  <c:v>0.270904389574055</c:v>
                </c:pt>
                <c:pt idx="3">
                  <c:v>0.0913209141607347</c:v>
                </c:pt>
                <c:pt idx="4">
                  <c:v>0.223160831291321</c:v>
                </c:pt>
                <c:pt idx="5">
                  <c:v>0.0477435582827343</c:v>
                </c:pt>
                <c:pt idx="6">
                  <c:v>0.00253250062551125</c:v>
                </c:pt>
                <c:pt idx="7">
                  <c:v>0.440309299391472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-0.034365252209704</c:v>
                </c:pt>
                <c:pt idx="14">
                  <c:v>0.397128785702912</c:v>
                </c:pt>
                <c:pt idx="15">
                  <c:v>0.606291027588846</c:v>
                </c:pt>
                <c:pt idx="16">
                  <c:v>-0.276445106647674</c:v>
                </c:pt>
                <c:pt idx="17">
                  <c:v>0.546035419982671</c:v>
                </c:pt>
              </c:numCache>
            </c:numRef>
          </c:val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0.15</c:v>
                </c:pt>
                <c:pt idx="1">
                  <c:v>0.16</c:v>
                </c:pt>
                <c:pt idx="2">
                  <c:v>0.23</c:v>
                </c:pt>
                <c:pt idx="3">
                  <c:v>0.0699999999999998</c:v>
                </c:pt>
                <c:pt idx="4">
                  <c:v>0.19</c:v>
                </c:pt>
                <c:pt idx="5">
                  <c:v>0.04</c:v>
                </c:pt>
                <c:pt idx="6">
                  <c:v>0.0</c:v>
                </c:pt>
                <c:pt idx="7">
                  <c:v>0.43</c:v>
                </c:pt>
                <c:pt idx="8">
                  <c:v>0.0299999999999998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-0.00999999999999978</c:v>
                </c:pt>
                <c:pt idx="13">
                  <c:v>-0.0299999999999998</c:v>
                </c:pt>
                <c:pt idx="14">
                  <c:v>0.41</c:v>
                </c:pt>
                <c:pt idx="15">
                  <c:v>0.49</c:v>
                </c:pt>
                <c:pt idx="16">
                  <c:v>-0.22</c:v>
                </c:pt>
                <c:pt idx="17">
                  <c:v>0.51</c:v>
                </c:pt>
              </c:numCache>
            </c:numRef>
          </c:val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0.16500513548637</c:v>
                </c:pt>
                <c:pt idx="1">
                  <c:v>0.175023473879625</c:v>
                </c:pt>
                <c:pt idx="2">
                  <c:v>0.353348354263697</c:v>
                </c:pt>
                <c:pt idx="3">
                  <c:v>0.178324880384072</c:v>
                </c:pt>
                <c:pt idx="4">
                  <c:v>0.369352855557341</c:v>
                </c:pt>
                <c:pt idx="5">
                  <c:v>-0.0160045012936445</c:v>
                </c:pt>
                <c:pt idx="6">
                  <c:v>0.00442325136389332</c:v>
                </c:pt>
                <c:pt idx="7">
                  <c:v>0.438234245421598</c:v>
                </c:pt>
                <c:pt idx="8">
                  <c:v>-0.0234149283730982</c:v>
                </c:pt>
                <c:pt idx="9">
                  <c:v>0.0</c:v>
                </c:pt>
                <c:pt idx="10">
                  <c:v>0.0</c:v>
                </c:pt>
                <c:pt idx="11">
                  <c:v>-0.024742842377472</c:v>
                </c:pt>
                <c:pt idx="12">
                  <c:v>-0.0154369596505357</c:v>
                </c:pt>
                <c:pt idx="13">
                  <c:v>-0.0308936287060275</c:v>
                </c:pt>
                <c:pt idx="14">
                  <c:v>0.408136270269587</c:v>
                </c:pt>
                <c:pt idx="15">
                  <c:v>0.578265552361213</c:v>
                </c:pt>
                <c:pt idx="16">
                  <c:v>-0.311122121539372</c:v>
                </c:pt>
                <c:pt idx="17">
                  <c:v>0.420224071031216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215928"/>
        <c:axId val="1789219096"/>
      </c:barChart>
      <c:catAx>
        <c:axId val="178921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21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2190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1103903610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2159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"/>
          <c:y val="0.932572050027189"/>
          <c:w val="0.74579868970318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955508752304964"/>
          <c:y val="0.169222403480152"/>
          <c:w val="0.92880969235116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</c:v>
                </c:pt>
                <c:pt idx="1">
                  <c:v>4.143300432397907</c:v>
                </c:pt>
                <c:pt idx="2">
                  <c:v>4.168337537440109</c:v>
                </c:pt>
                <c:pt idx="3">
                  <c:v>4.168337537440109</c:v>
                </c:pt>
                <c:pt idx="4">
                  <c:v>4.168337537440109</c:v>
                </c:pt>
                <c:pt idx="5">
                  <c:v>4.168337537440109</c:v>
                </c:pt>
                <c:pt idx="6">
                  <c:v>4.400964955669798</c:v>
                </c:pt>
                <c:pt idx="7">
                  <c:v>4.076939592996142</c:v>
                </c:pt>
                <c:pt idx="8">
                  <c:v>3.887909616489229</c:v>
                </c:pt>
                <c:pt idx="9">
                  <c:v>3.781288439091487</c:v>
                </c:pt>
                <c:pt idx="10">
                  <c:v>3.781288439091487</c:v>
                </c:pt>
                <c:pt idx="11">
                  <c:v>3.883474871399448</c:v>
                </c:pt>
                <c:pt idx="12">
                  <c:v>4.275140171309128</c:v>
                </c:pt>
                <c:pt idx="13">
                  <c:v>4.692541799547733</c:v>
                </c:pt>
                <c:pt idx="14">
                  <c:v>3.813736262752111</c:v>
                </c:pt>
                <c:pt idx="15">
                  <c:v>3.985508575760874</c:v>
                </c:pt>
                <c:pt idx="16">
                  <c:v>4.717756225439665</c:v>
                </c:pt>
                <c:pt idx="17">
                  <c:v>4.0060722426657</c:v>
                </c:pt>
                <c:pt idx="18">
                  <c:v>3.455978568433944</c:v>
                </c:pt>
                <c:pt idx="19">
                  <c:v>4.250453984471526</c:v>
                </c:pt>
              </c:numCache>
            </c:numRef>
          </c:val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</c:v>
                </c:pt>
                <c:pt idx="1">
                  <c:v>4.141</c:v>
                </c:pt>
                <c:pt idx="2">
                  <c:v>5.143</c:v>
                </c:pt>
                <c:pt idx="3">
                  <c:v>4.109</c:v>
                </c:pt>
                <c:pt idx="4">
                  <c:v>4.621</c:v>
                </c:pt>
                <c:pt idx="5">
                  <c:v>3.889</c:v>
                </c:pt>
                <c:pt idx="6">
                  <c:v>4.428</c:v>
                </c:pt>
                <c:pt idx="7">
                  <c:v>4.088</c:v>
                </c:pt>
                <c:pt idx="8">
                  <c:v>3.903</c:v>
                </c:pt>
                <c:pt idx="9">
                  <c:v>3.807</c:v>
                </c:pt>
                <c:pt idx="10">
                  <c:v>3.805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4.896</c:v>
                </c:pt>
                <c:pt idx="15">
                  <c:v>6.233</c:v>
                </c:pt>
                <c:pt idx="16">
                  <c:v>6.325</c:v>
                </c:pt>
                <c:pt idx="17">
                  <c:v>3.981</c:v>
                </c:pt>
                <c:pt idx="18">
                  <c:v>3.456</c:v>
                </c:pt>
                <c:pt idx="19">
                  <c:v>4.275</c:v>
                </c:pt>
              </c:numCache>
            </c:numRef>
          </c:val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</c:v>
                </c:pt>
                <c:pt idx="1">
                  <c:v>4.128</c:v>
                </c:pt>
                <c:pt idx="2">
                  <c:v>4.967</c:v>
                </c:pt>
                <c:pt idx="3">
                  <c:v>5.595</c:v>
                </c:pt>
                <c:pt idx="4">
                  <c:v>5.339</c:v>
                </c:pt>
                <c:pt idx="5">
                  <c:v>3.863</c:v>
                </c:pt>
                <c:pt idx="6">
                  <c:v>4.427</c:v>
                </c:pt>
                <c:pt idx="7">
                  <c:v>4.776</c:v>
                </c:pt>
                <c:pt idx="8">
                  <c:v>3.855</c:v>
                </c:pt>
                <c:pt idx="9">
                  <c:v>3.759</c:v>
                </c:pt>
                <c:pt idx="10">
                  <c:v>3.759</c:v>
                </c:pt>
                <c:pt idx="11">
                  <c:v>3.759</c:v>
                </c:pt>
                <c:pt idx="12">
                  <c:v>5.301</c:v>
                </c:pt>
                <c:pt idx="13">
                  <c:v>5.301</c:v>
                </c:pt>
                <c:pt idx="14">
                  <c:v>4.652</c:v>
                </c:pt>
                <c:pt idx="15">
                  <c:v>5.678</c:v>
                </c:pt>
                <c:pt idx="16">
                  <c:v>6.031</c:v>
                </c:pt>
                <c:pt idx="17">
                  <c:v>3.85</c:v>
                </c:pt>
                <c:pt idx="18">
                  <c:v>3.455</c:v>
                </c:pt>
                <c:pt idx="19">
                  <c:v>4.428</c:v>
                </c:pt>
              </c:numCache>
            </c:numRef>
          </c:val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</c:v>
                </c:pt>
                <c:pt idx="2">
                  <c:v>3.939505086541806</c:v>
                </c:pt>
                <c:pt idx="3">
                  <c:v>4.07146848747668</c:v>
                </c:pt>
                <c:pt idx="4">
                  <c:v>3.986583649891472</c:v>
                </c:pt>
                <c:pt idx="5">
                  <c:v>4.555230809047135</c:v>
                </c:pt>
                <c:pt idx="6">
                  <c:v>4.455351124565454</c:v>
                </c:pt>
                <c:pt idx="7">
                  <c:v>4.071454562950199</c:v>
                </c:pt>
                <c:pt idx="8">
                  <c:v>0.0</c:v>
                </c:pt>
                <c:pt idx="9">
                  <c:v>3.821362221760544</c:v>
                </c:pt>
                <c:pt idx="10">
                  <c:v>3.792680204502815</c:v>
                </c:pt>
                <c:pt idx="11">
                  <c:v>3.801828909457933</c:v>
                </c:pt>
                <c:pt idx="12">
                  <c:v>4.197963177699092</c:v>
                </c:pt>
                <c:pt idx="13">
                  <c:v>4.68465193104432</c:v>
                </c:pt>
                <c:pt idx="14">
                  <c:v>3.937659569805629</c:v>
                </c:pt>
                <c:pt idx="15">
                  <c:v>4.042381726976312</c:v>
                </c:pt>
                <c:pt idx="16">
                  <c:v>4.704019611688454</c:v>
                </c:pt>
                <c:pt idx="17">
                  <c:v>3.925006332725221</c:v>
                </c:pt>
                <c:pt idx="18">
                  <c:v>3.695884218409809</c:v>
                </c:pt>
                <c:pt idx="19">
                  <c:v>4.166096608414601</c:v>
                </c:pt>
              </c:numCache>
            </c:numRef>
          </c:val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</c:v>
                </c:pt>
                <c:pt idx="1">
                  <c:v>4.127640036730945</c:v>
                </c:pt>
                <c:pt idx="2">
                  <c:v>3.943304699343102</c:v>
                </c:pt>
                <c:pt idx="3">
                  <c:v>4.121946104645067</c:v>
                </c:pt>
                <c:pt idx="4">
                  <c:v>4.017160844841593</c:v>
                </c:pt>
                <c:pt idx="5">
                  <c:v>3.932098765432099</c:v>
                </c:pt>
                <c:pt idx="6">
                  <c:v>4.432010003125977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4.184621884241655</c:v>
                </c:pt>
                <c:pt idx="13">
                  <c:v>4.689584321163268</c:v>
                </c:pt>
                <c:pt idx="14">
                  <c:v>3.801729106628243</c:v>
                </c:pt>
                <c:pt idx="15">
                  <c:v>3.98579845898172</c:v>
                </c:pt>
                <c:pt idx="16">
                  <c:v>4.638054363376252</c:v>
                </c:pt>
                <c:pt idx="17">
                  <c:v>3.840044742729306</c:v>
                </c:pt>
                <c:pt idx="18">
                  <c:v>3.666666666666666</c:v>
                </c:pt>
                <c:pt idx="19">
                  <c:v>4.15648854961832</c:v>
                </c:pt>
              </c:numCache>
            </c:numRef>
          </c:val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4.14</c:v>
                </c:pt>
                <c:pt idx="13">
                  <c:v>4.53</c:v>
                </c:pt>
                <c:pt idx="14">
                  <c:v>3.84</c:v>
                </c:pt>
                <c:pt idx="15">
                  <c:v>4.0</c:v>
                </c:pt>
                <c:pt idx="16">
                  <c:v>4.4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4.967513595139054</c:v>
                </c:pt>
                <c:pt idx="1">
                  <c:v>7.141219434778954</c:v>
                </c:pt>
                <c:pt idx="2">
                  <c:v>3.40945362259771</c:v>
                </c:pt>
                <c:pt idx="3">
                  <c:v>12.4219479926002</c:v>
                </c:pt>
                <c:pt idx="4">
                  <c:v>12.46140895310774</c:v>
                </c:pt>
                <c:pt idx="5">
                  <c:v>5.679212545526898</c:v>
                </c:pt>
                <c:pt idx="6">
                  <c:v>4.967539262776161</c:v>
                </c:pt>
                <c:pt idx="7">
                  <c:v>10.75701000984963</c:v>
                </c:pt>
                <c:pt idx="8">
                  <c:v>4.967513595139054</c:v>
                </c:pt>
                <c:pt idx="9">
                  <c:v>4.967513595139054</c:v>
                </c:pt>
                <c:pt idx="10">
                  <c:v>9.73101889385558</c:v>
                </c:pt>
                <c:pt idx="11">
                  <c:v>9.729583728927505</c:v>
                </c:pt>
                <c:pt idx="12">
                  <c:v>3.794013057640037</c:v>
                </c:pt>
                <c:pt idx="13">
                  <c:v>4.143428517165542</c:v>
                </c:pt>
                <c:pt idx="14">
                  <c:v>3.35234698310063</c:v>
                </c:pt>
                <c:pt idx="15">
                  <c:v>3.57247017775395</c:v>
                </c:pt>
                <c:pt idx="16">
                  <c:v>4.229170776360722</c:v>
                </c:pt>
                <c:pt idx="17">
                  <c:v>3.404209119998991</c:v>
                </c:pt>
                <c:pt idx="18">
                  <c:v>3.065092490365318</c:v>
                </c:pt>
                <c:pt idx="19">
                  <c:v>3.715441963300304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363848"/>
        <c:axId val="1788367016"/>
      </c:barChart>
      <c:catAx>
        <c:axId val="178836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367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367016"/>
        <c:scaling>
          <c:orientation val="minMax"/>
          <c:min val="2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9804284252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3638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"/>
          <c:y val="0.932572050027189"/>
          <c:w val="0.761178043643546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-0.0250371050422027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0.232627418229688</c:v>
                </c:pt>
                <c:pt idx="8">
                  <c:v>-0.0913979444439672</c:v>
                </c:pt>
                <c:pt idx="9">
                  <c:v>-0.28042792095088</c:v>
                </c:pt>
                <c:pt idx="10">
                  <c:v>-0.387049098348623</c:v>
                </c:pt>
                <c:pt idx="11">
                  <c:v>-0.387049098348623</c:v>
                </c:pt>
                <c:pt idx="12">
                  <c:v>-0.284862666040661</c:v>
                </c:pt>
                <c:pt idx="13">
                  <c:v>0.106802633869019</c:v>
                </c:pt>
                <c:pt idx="14">
                  <c:v>0.417401628238605</c:v>
                </c:pt>
                <c:pt idx="15">
                  <c:v>0.904019962687554</c:v>
                </c:pt>
                <c:pt idx="16">
                  <c:v>-0.269067928643428</c:v>
                </c:pt>
                <c:pt idx="17">
                  <c:v>0.794475416037582</c:v>
                </c:pt>
              </c:numCache>
            </c:numRef>
          </c:val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0.272</c:v>
                </c:pt>
                <c:pt idx="1">
                  <c:v>1.274</c:v>
                </c:pt>
                <c:pt idx="2">
                  <c:v>0.24</c:v>
                </c:pt>
                <c:pt idx="3">
                  <c:v>-1.034</c:v>
                </c:pt>
                <c:pt idx="4">
                  <c:v>0.752</c:v>
                </c:pt>
                <c:pt idx="5">
                  <c:v>-0.512</c:v>
                </c:pt>
                <c:pt idx="6">
                  <c:v>0.0199999999999996</c:v>
                </c:pt>
                <c:pt idx="7">
                  <c:v>0.559</c:v>
                </c:pt>
                <c:pt idx="8">
                  <c:v>0.219</c:v>
                </c:pt>
                <c:pt idx="9">
                  <c:v>0.0339999999999998</c:v>
                </c:pt>
                <c:pt idx="10">
                  <c:v>-0.0620000000000003</c:v>
                </c:pt>
                <c:pt idx="11">
                  <c:v>-0.064</c:v>
                </c:pt>
                <c:pt idx="12">
                  <c:v>-0.0950000000000002</c:v>
                </c:pt>
                <c:pt idx="13">
                  <c:v>3.498</c:v>
                </c:pt>
                <c:pt idx="14">
                  <c:v>0.0</c:v>
                </c:pt>
                <c:pt idx="15">
                  <c:v>1.429</c:v>
                </c:pt>
                <c:pt idx="16">
                  <c:v>-3.386</c:v>
                </c:pt>
                <c:pt idx="17">
                  <c:v>0.819</c:v>
                </c:pt>
              </c:numCache>
            </c:numRef>
          </c:val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0.271</c:v>
                </c:pt>
                <c:pt idx="1">
                  <c:v>1.109999999999999</c:v>
                </c:pt>
                <c:pt idx="2">
                  <c:v>1.737999999999999</c:v>
                </c:pt>
                <c:pt idx="3">
                  <c:v>0.628</c:v>
                </c:pt>
                <c:pt idx="4">
                  <c:v>1.482</c:v>
                </c:pt>
                <c:pt idx="5">
                  <c:v>0.255999999999999</c:v>
                </c:pt>
                <c:pt idx="6">
                  <c:v>0.00599999999999978</c:v>
                </c:pt>
                <c:pt idx="7">
                  <c:v>0.569999999999999</c:v>
                </c:pt>
                <c:pt idx="8">
                  <c:v>0.919</c:v>
                </c:pt>
                <c:pt idx="9">
                  <c:v>-0.00200000000000022</c:v>
                </c:pt>
                <c:pt idx="10">
                  <c:v>-0.0980000000000003</c:v>
                </c:pt>
                <c:pt idx="11">
                  <c:v>-0.0980000000000003</c:v>
                </c:pt>
                <c:pt idx="12">
                  <c:v>-0.0980000000000003</c:v>
                </c:pt>
                <c:pt idx="13">
                  <c:v>1.444</c:v>
                </c:pt>
                <c:pt idx="14">
                  <c:v>0.0</c:v>
                </c:pt>
                <c:pt idx="15">
                  <c:v>1.379</c:v>
                </c:pt>
                <c:pt idx="16">
                  <c:v>-1.451</c:v>
                </c:pt>
                <c:pt idx="17">
                  <c:v>0.973</c:v>
                </c:pt>
              </c:numCache>
            </c:numRef>
          </c:val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</c:v>
                </c:pt>
                <c:pt idx="1">
                  <c:v>0.0142979186650072</c:v>
                </c:pt>
                <c:pt idx="2">
                  <c:v>0.146261319599882</c:v>
                </c:pt>
                <c:pt idx="3">
                  <c:v>0.131963400934874</c:v>
                </c:pt>
                <c:pt idx="4">
                  <c:v>0.0613764820146727</c:v>
                </c:pt>
                <c:pt idx="5">
                  <c:v>0.0848848375852089</c:v>
                </c:pt>
                <c:pt idx="6">
                  <c:v>0.630023641170336</c:v>
                </c:pt>
                <c:pt idx="7">
                  <c:v>0.530143956688655</c:v>
                </c:pt>
                <c:pt idx="8">
                  <c:v>0.1462473950734</c:v>
                </c:pt>
                <c:pt idx="9">
                  <c:v>0.0</c:v>
                </c:pt>
                <c:pt idx="10">
                  <c:v>-0.103844946116255</c:v>
                </c:pt>
                <c:pt idx="11">
                  <c:v>-0.132526963373984</c:v>
                </c:pt>
                <c:pt idx="12">
                  <c:v>-0.123378258418866</c:v>
                </c:pt>
                <c:pt idx="13">
                  <c:v>0.272756009822293</c:v>
                </c:pt>
                <c:pt idx="14">
                  <c:v>0.486688753345228</c:v>
                </c:pt>
                <c:pt idx="15">
                  <c:v>0.766360041882825</c:v>
                </c:pt>
                <c:pt idx="16">
                  <c:v>-0.272956844973871</c:v>
                </c:pt>
                <c:pt idx="17">
                  <c:v>0.470212390004792</c:v>
                </c:pt>
              </c:numCache>
            </c:numRef>
          </c:val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</c:v>
                </c:pt>
                <c:pt idx="1">
                  <c:v>0.072694012320202</c:v>
                </c:pt>
                <c:pt idx="2">
                  <c:v>0.251335417622167</c:v>
                </c:pt>
                <c:pt idx="3">
                  <c:v>0.178641405301965</c:v>
                </c:pt>
                <c:pt idx="4">
                  <c:v>0.146550157818692</c:v>
                </c:pt>
                <c:pt idx="5">
                  <c:v>0.104785259803474</c:v>
                </c:pt>
                <c:pt idx="6">
                  <c:v>0.0614880784091989</c:v>
                </c:pt>
                <c:pt idx="7">
                  <c:v>0.561399316103076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0.314011197218755</c:v>
                </c:pt>
                <c:pt idx="14">
                  <c:v>0.504962436921613</c:v>
                </c:pt>
                <c:pt idx="15">
                  <c:v>0.836325256748009</c:v>
                </c:pt>
                <c:pt idx="16">
                  <c:v>-0.344577141512349</c:v>
                </c:pt>
                <c:pt idx="17">
                  <c:v>0.489821882951654</c:v>
                </c:pt>
              </c:numCache>
            </c:numRef>
          </c:val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</c:v>
                </c:pt>
                <c:pt idx="1">
                  <c:v>0.5</c:v>
                </c:pt>
                <c:pt idx="2">
                  <c:v>0.17</c:v>
                </c:pt>
                <c:pt idx="3">
                  <c:v>-0.33</c:v>
                </c:pt>
                <c:pt idx="4">
                  <c:v>0.0700000000000003</c:v>
                </c:pt>
                <c:pt idx="5">
                  <c:v>0.0999999999999996</c:v>
                </c:pt>
                <c:pt idx="6">
                  <c:v>0.0</c:v>
                </c:pt>
                <c:pt idx="7">
                  <c:v>0.56</c:v>
                </c:pt>
                <c:pt idx="8">
                  <c:v>0.17</c:v>
                </c:pt>
                <c:pt idx="9">
                  <c:v>-0.04</c:v>
                </c:pt>
                <c:pt idx="10">
                  <c:v>0.06</c:v>
                </c:pt>
                <c:pt idx="11">
                  <c:v>0.0500000000000003</c:v>
                </c:pt>
                <c:pt idx="12">
                  <c:v>-0.0699999999999998</c:v>
                </c:pt>
                <c:pt idx="13">
                  <c:v>0.26</c:v>
                </c:pt>
                <c:pt idx="14">
                  <c:v>0.39</c:v>
                </c:pt>
                <c:pt idx="15">
                  <c:v>0.56</c:v>
                </c:pt>
                <c:pt idx="16">
                  <c:v>-0.26</c:v>
                </c:pt>
                <c:pt idx="17">
                  <c:v>0.48</c:v>
                </c:pt>
              </c:numCache>
            </c:numRef>
          </c:val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2.173705839639901</c:v>
                </c:pt>
                <c:pt idx="1">
                  <c:v>-1.558059972541344</c:v>
                </c:pt>
                <c:pt idx="2">
                  <c:v>7.454434397461147</c:v>
                </c:pt>
                <c:pt idx="3">
                  <c:v>9.01249437000249</c:v>
                </c:pt>
                <c:pt idx="4">
                  <c:v>7.493895357968685</c:v>
                </c:pt>
                <c:pt idx="5">
                  <c:v>-0.0394609605075384</c:v>
                </c:pt>
                <c:pt idx="6">
                  <c:v>0.711698950387844</c:v>
                </c:pt>
                <c:pt idx="7">
                  <c:v>2.56676371073183E-5</c:v>
                </c:pt>
                <c:pt idx="8">
                  <c:v>5.789496414710572</c:v>
                </c:pt>
                <c:pt idx="9">
                  <c:v>0.0</c:v>
                </c:pt>
                <c:pt idx="10">
                  <c:v>0.0</c:v>
                </c:pt>
                <c:pt idx="11">
                  <c:v>4.763505298716526</c:v>
                </c:pt>
                <c:pt idx="12">
                  <c:v>4.762070133788451</c:v>
                </c:pt>
                <c:pt idx="13">
                  <c:v>-1.173500537499017</c:v>
                </c:pt>
                <c:pt idx="14">
                  <c:v>0.349415459525505</c:v>
                </c:pt>
                <c:pt idx="15">
                  <c:v>0.876823793260092</c:v>
                </c:pt>
                <c:pt idx="16">
                  <c:v>-0.389803937641047</c:v>
                </c:pt>
                <c:pt idx="17">
                  <c:v>0.650349472934985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449000"/>
        <c:axId val="1786452184"/>
      </c:barChart>
      <c:catAx>
        <c:axId val="178644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452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452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1103903610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4490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0978178227167"/>
          <c:y val="0.169222403480152"/>
          <c:w val="0.917266962051497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</c:v>
                </c:pt>
                <c:pt idx="1">
                  <c:v>2.865235032832881</c:v>
                </c:pt>
                <c:pt idx="2">
                  <c:v>2.825203226749055</c:v>
                </c:pt>
                <c:pt idx="3">
                  <c:v>2.825203226749055</c:v>
                </c:pt>
                <c:pt idx="4">
                  <c:v>2.825203226749055</c:v>
                </c:pt>
                <c:pt idx="5">
                  <c:v>2.790428884752487</c:v>
                </c:pt>
                <c:pt idx="6">
                  <c:v>2.825203226749055</c:v>
                </c:pt>
                <c:pt idx="7">
                  <c:v>2.781911167973886</c:v>
                </c:pt>
                <c:pt idx="8">
                  <c:v>2.78583215650144</c:v>
                </c:pt>
                <c:pt idx="9">
                  <c:v>2.793066079287095</c:v>
                </c:pt>
                <c:pt idx="10">
                  <c:v>2.771137578710748</c:v>
                </c:pt>
                <c:pt idx="11">
                  <c:v>2.782481515475712</c:v>
                </c:pt>
                <c:pt idx="12">
                  <c:v>2.685197225349823</c:v>
                </c:pt>
                <c:pt idx="13">
                  <c:v>2.887958695437163</c:v>
                </c:pt>
                <c:pt idx="14">
                  <c:v>2.441693522909644</c:v>
                </c:pt>
                <c:pt idx="15">
                  <c:v>2.5689338070033</c:v>
                </c:pt>
                <c:pt idx="16">
                  <c:v>2.911080275433871</c:v>
                </c:pt>
                <c:pt idx="17">
                  <c:v>2.501265732711</c:v>
                </c:pt>
                <c:pt idx="18">
                  <c:v>2.253046818331784</c:v>
                </c:pt>
                <c:pt idx="19">
                  <c:v>2.732546208960216</c:v>
                </c:pt>
              </c:numCache>
            </c:numRef>
          </c:val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</c:v>
                </c:pt>
                <c:pt idx="13">
                  <c:v>2.817</c:v>
                </c:pt>
                <c:pt idx="14">
                  <c:v>2.463</c:v>
                </c:pt>
                <c:pt idx="15">
                  <c:v>2.572</c:v>
                </c:pt>
                <c:pt idx="16">
                  <c:v>2.939</c:v>
                </c:pt>
                <c:pt idx="17">
                  <c:v>2.495</c:v>
                </c:pt>
                <c:pt idx="18">
                  <c:v>2.261</c:v>
                </c:pt>
                <c:pt idx="19">
                  <c:v>2.72</c:v>
                </c:pt>
              </c:numCache>
            </c:numRef>
          </c:val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</c:v>
                </c:pt>
                <c:pt idx="1">
                  <c:v>2.851</c:v>
                </c:pt>
                <c:pt idx="2">
                  <c:v>2.805</c:v>
                </c:pt>
                <c:pt idx="3">
                  <c:v>2.801</c:v>
                </c:pt>
                <c:pt idx="4">
                  <c:v>2.801</c:v>
                </c:pt>
                <c:pt idx="5">
                  <c:v>2.801</c:v>
                </c:pt>
                <c:pt idx="6">
                  <c:v>2.801</c:v>
                </c:pt>
                <c:pt idx="7">
                  <c:v>2.735</c:v>
                </c:pt>
                <c:pt idx="8">
                  <c:v>2.801</c:v>
                </c:pt>
                <c:pt idx="9">
                  <c:v>2.801</c:v>
                </c:pt>
                <c:pt idx="10">
                  <c:v>2.735</c:v>
                </c:pt>
                <c:pt idx="11">
                  <c:v>2.735</c:v>
                </c:pt>
                <c:pt idx="12">
                  <c:v>2.652</c:v>
                </c:pt>
                <c:pt idx="13">
                  <c:v>2.652</c:v>
                </c:pt>
                <c:pt idx="14">
                  <c:v>2.394</c:v>
                </c:pt>
                <c:pt idx="15">
                  <c:v>2.562</c:v>
                </c:pt>
                <c:pt idx="16">
                  <c:v>2.814</c:v>
                </c:pt>
                <c:pt idx="17">
                  <c:v>2.498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</c:v>
                </c:pt>
                <c:pt idx="1">
                  <c:v>2.892657942171706</c:v>
                </c:pt>
                <c:pt idx="2">
                  <c:v>2.84151256158971</c:v>
                </c:pt>
                <c:pt idx="3">
                  <c:v>2.844088116933233</c:v>
                </c:pt>
                <c:pt idx="4">
                  <c:v>2.844088116933233</c:v>
                </c:pt>
                <c:pt idx="5">
                  <c:v>2.781528388354468</c:v>
                </c:pt>
                <c:pt idx="6">
                  <c:v>2.84409006559668</c:v>
                </c:pt>
                <c:pt idx="7">
                  <c:v>2.781528414613589</c:v>
                </c:pt>
                <c:pt idx="8">
                  <c:v>0.0</c:v>
                </c:pt>
                <c:pt idx="9">
                  <c:v>2.781528813798056</c:v>
                </c:pt>
                <c:pt idx="10">
                  <c:v>2.781528813798056</c:v>
                </c:pt>
                <c:pt idx="11">
                  <c:v>2.781528813798051</c:v>
                </c:pt>
                <c:pt idx="12">
                  <c:v>2.705455314779194</c:v>
                </c:pt>
                <c:pt idx="13">
                  <c:v>2.865287847261426</c:v>
                </c:pt>
                <c:pt idx="14">
                  <c:v>2.531649001357485</c:v>
                </c:pt>
                <c:pt idx="15">
                  <c:v>2.613371826051986</c:v>
                </c:pt>
                <c:pt idx="16">
                  <c:v>2.939603242664239</c:v>
                </c:pt>
                <c:pt idx="17">
                  <c:v>2.531957178864193</c:v>
                </c:pt>
                <c:pt idx="18">
                  <c:v>2.382808479572887</c:v>
                </c:pt>
                <c:pt idx="19">
                  <c:v>2.659953476034214</c:v>
                </c:pt>
              </c:numCache>
            </c:numRef>
          </c:val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2.785629150349055</c:v>
                </c:pt>
                <c:pt idx="1">
                  <c:v>2.872644574398961</c:v>
                </c:pt>
                <c:pt idx="2">
                  <c:v>2.814522494080505</c:v>
                </c:pt>
                <c:pt idx="3">
                  <c:v>2.823325326928209</c:v>
                </c:pt>
                <c:pt idx="4">
                  <c:v>2.823325326928209</c:v>
                </c:pt>
                <c:pt idx="5">
                  <c:v>2.785908781484003</c:v>
                </c:pt>
                <c:pt idx="6">
                  <c:v>2.823325326928209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</c:v>
                </c:pt>
                <c:pt idx="15">
                  <c:v>2.428571428571429</c:v>
                </c:pt>
                <c:pt idx="16">
                  <c:v>2.89407341884122</c:v>
                </c:pt>
                <c:pt idx="17">
                  <c:v>2.473282442748092</c:v>
                </c:pt>
                <c:pt idx="18">
                  <c:v>2.142857142857143</c:v>
                </c:pt>
                <c:pt idx="19">
                  <c:v>2.692020665901263</c:v>
                </c:pt>
              </c:numCache>
            </c:numRef>
          </c:val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2.28</c:v>
                </c:pt>
                <c:pt idx="19">
                  <c:v>2.72</c:v>
                </c:pt>
              </c:numCache>
            </c:numRef>
          </c:val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0.109832176852566</c:v>
                </c:pt>
                <c:pt idx="1">
                  <c:v>0.275055913891597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0.109832176852566</c:v>
                </c:pt>
                <c:pt idx="6">
                  <c:v>0.0247911353321139</c:v>
                </c:pt>
                <c:pt idx="7">
                  <c:v>0.0</c:v>
                </c:pt>
                <c:pt idx="8">
                  <c:v>0.109832176852566</c:v>
                </c:pt>
                <c:pt idx="9">
                  <c:v>0.109832176852566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117048"/>
        <c:axId val="1785877896"/>
      </c:barChart>
      <c:catAx>
        <c:axId val="178611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877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77896"/>
        <c:scaling>
          <c:orientation val="minMax"/>
          <c:min val="1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9804284252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117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"/>
          <c:y val="0.932572050027189"/>
          <c:w val="0.74934680334769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156058739050515"/>
          <c:y val="0.169222403480152"/>
          <c:w val="0.93680419248370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0.0721689535457863</c:v>
                </c:pt>
                <c:pt idx="1">
                  <c:v>0.0321371474619596</c:v>
                </c:pt>
                <c:pt idx="2">
                  <c:v>0.0321371474619596</c:v>
                </c:pt>
                <c:pt idx="3">
                  <c:v>0.0</c:v>
                </c:pt>
                <c:pt idx="4">
                  <c:v>0.0321371474619596</c:v>
                </c:pt>
                <c:pt idx="5">
                  <c:v>0.0</c:v>
                </c:pt>
                <c:pt idx="6">
                  <c:v>-0.00263719453460842</c:v>
                </c:pt>
                <c:pt idx="7">
                  <c:v>0.0321371474619596</c:v>
                </c:pt>
                <c:pt idx="8">
                  <c:v>-0.0111549113132088</c:v>
                </c:pt>
                <c:pt idx="9">
                  <c:v>-0.00723392278565482</c:v>
                </c:pt>
                <c:pt idx="10">
                  <c:v>0.0</c:v>
                </c:pt>
                <c:pt idx="11">
                  <c:v>-0.021928500576347</c:v>
                </c:pt>
                <c:pt idx="12">
                  <c:v>-0.0105845638113826</c:v>
                </c:pt>
                <c:pt idx="13">
                  <c:v>-0.107868853937272</c:v>
                </c:pt>
                <c:pt idx="14">
                  <c:v>0.20276147008734</c:v>
                </c:pt>
                <c:pt idx="15">
                  <c:v>0.469386752524227</c:v>
                </c:pt>
                <c:pt idx="16">
                  <c:v>-0.183931492638823</c:v>
                </c:pt>
                <c:pt idx="17">
                  <c:v>0.479499390628431</c:v>
                </c:pt>
              </c:numCache>
            </c:numRef>
          </c:val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0.052</c:v>
                </c:pt>
                <c:pt idx="1">
                  <c:v>0.00300000000000011</c:v>
                </c:pt>
                <c:pt idx="2">
                  <c:v>0.0</c:v>
                </c:pt>
                <c:pt idx="3">
                  <c:v>-0.00300000000000011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0.00099999999999989</c:v>
                </c:pt>
                <c:pt idx="8">
                  <c:v>-0.064</c:v>
                </c:pt>
                <c:pt idx="9">
                  <c:v>0.0</c:v>
                </c:pt>
                <c:pt idx="10">
                  <c:v>0.0</c:v>
                </c:pt>
                <c:pt idx="11">
                  <c:v>-0.064</c:v>
                </c:pt>
                <c:pt idx="12">
                  <c:v>-0.064</c:v>
                </c:pt>
                <c:pt idx="13">
                  <c:v>-0.105</c:v>
                </c:pt>
                <c:pt idx="14">
                  <c:v>0.124</c:v>
                </c:pt>
                <c:pt idx="15">
                  <c:v>0.476</c:v>
                </c:pt>
                <c:pt idx="16">
                  <c:v>-0.198</c:v>
                </c:pt>
                <c:pt idx="17">
                  <c:v>0.459</c:v>
                </c:pt>
              </c:numCache>
            </c:numRef>
          </c:val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0.0499999999999998</c:v>
                </c:pt>
                <c:pt idx="1">
                  <c:v>0.004</c:v>
                </c:pt>
                <c:pt idx="2">
                  <c:v>0.0</c:v>
                </c:pt>
                <c:pt idx="3">
                  <c:v>-0.004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-0.0660000000000003</c:v>
                </c:pt>
                <c:pt idx="9">
                  <c:v>0.0</c:v>
                </c:pt>
                <c:pt idx="10">
                  <c:v>0.0</c:v>
                </c:pt>
                <c:pt idx="11">
                  <c:v>-0.0660000000000003</c:v>
                </c:pt>
                <c:pt idx="12">
                  <c:v>-0.0660000000000003</c:v>
                </c:pt>
                <c:pt idx="13">
                  <c:v>-0.149</c:v>
                </c:pt>
                <c:pt idx="14">
                  <c:v>0.0</c:v>
                </c:pt>
                <c:pt idx="15">
                  <c:v>0.42</c:v>
                </c:pt>
                <c:pt idx="16">
                  <c:v>-0.154</c:v>
                </c:pt>
                <c:pt idx="17">
                  <c:v>0.46</c:v>
                </c:pt>
              </c:numCache>
            </c:numRef>
          </c:val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0.11112912837365</c:v>
                </c:pt>
                <c:pt idx="1">
                  <c:v>0.0599837477916543</c:v>
                </c:pt>
                <c:pt idx="2">
                  <c:v>0.0625593031351763</c:v>
                </c:pt>
                <c:pt idx="3">
                  <c:v>0.00257555534352205</c:v>
                </c:pt>
                <c:pt idx="4">
                  <c:v>0.0625593031351763</c:v>
                </c:pt>
                <c:pt idx="5">
                  <c:v>0.0</c:v>
                </c:pt>
                <c:pt idx="6">
                  <c:v>-4.25443587914742E-7</c:v>
                </c:pt>
                <c:pt idx="7">
                  <c:v>0.0625612517986238</c:v>
                </c:pt>
                <c:pt idx="8">
                  <c:v>-3.99184466814972E-7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-4.88498130835069E-15</c:v>
                </c:pt>
                <c:pt idx="13">
                  <c:v>-0.0760734990188623</c:v>
                </c:pt>
                <c:pt idx="14">
                  <c:v>0.159832532482232</c:v>
                </c:pt>
                <c:pt idx="15">
                  <c:v>0.407954241306754</c:v>
                </c:pt>
                <c:pt idx="16">
                  <c:v>-0.173498135915001</c:v>
                </c:pt>
                <c:pt idx="17">
                  <c:v>0.277144996461326</c:v>
                </c:pt>
              </c:numCache>
            </c:numRef>
          </c:val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0.0870154240499059</c:v>
                </c:pt>
                <c:pt idx="1">
                  <c:v>0.0288933437314505</c:v>
                </c:pt>
                <c:pt idx="2">
                  <c:v>0.0376961765791548</c:v>
                </c:pt>
                <c:pt idx="3">
                  <c:v>0.00880283284770433</c:v>
                </c:pt>
                <c:pt idx="4">
                  <c:v>0.0376961765791548</c:v>
                </c:pt>
                <c:pt idx="5">
                  <c:v>0.0</c:v>
                </c:pt>
                <c:pt idx="6">
                  <c:v>0.000279631134948666</c:v>
                </c:pt>
                <c:pt idx="7">
                  <c:v>0.0376961765791548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-0.119164994820501</c:v>
                </c:pt>
                <c:pt idx="14">
                  <c:v>0.215271935354056</c:v>
                </c:pt>
                <c:pt idx="15">
                  <c:v>0.560740085507887</c:v>
                </c:pt>
                <c:pt idx="16">
                  <c:v>-0.193181712780462</c:v>
                </c:pt>
                <c:pt idx="17">
                  <c:v>0.54916352304412</c:v>
                </c:pt>
              </c:numCache>
            </c:numRef>
          </c:val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0.06</c:v>
                </c:pt>
                <c:pt idx="1">
                  <c:v>0.02</c:v>
                </c:pt>
                <c:pt idx="2">
                  <c:v>0.0299999999999998</c:v>
                </c:pt>
                <c:pt idx="3">
                  <c:v>0.00999999999999978</c:v>
                </c:pt>
                <c:pt idx="4">
                  <c:v>0.0299999999999998</c:v>
                </c:pt>
                <c:pt idx="5">
                  <c:v>0.0</c:v>
                </c:pt>
                <c:pt idx="6">
                  <c:v>0.0</c:v>
                </c:pt>
                <c:pt idx="7">
                  <c:v>0.0299999999999998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-0.1</c:v>
                </c:pt>
                <c:pt idx="14">
                  <c:v>0.19</c:v>
                </c:pt>
                <c:pt idx="15">
                  <c:v>0.43</c:v>
                </c:pt>
                <c:pt idx="16">
                  <c:v>-0.19</c:v>
                </c:pt>
                <c:pt idx="17">
                  <c:v>0.44</c:v>
                </c:pt>
              </c:numCache>
            </c:numRef>
          </c:val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0.165223737039031</c:v>
                </c:pt>
                <c:pt idx="1">
                  <c:v>-0.109832176852566</c:v>
                </c:pt>
                <c:pt idx="2">
                  <c:v>-0.109832176852566</c:v>
                </c:pt>
                <c:pt idx="3">
                  <c:v>0.0</c:v>
                </c:pt>
                <c:pt idx="4">
                  <c:v>-0.109832176852566</c:v>
                </c:pt>
                <c:pt idx="5">
                  <c:v>0.0</c:v>
                </c:pt>
                <c:pt idx="6">
                  <c:v>-5.55111512312578E-16</c:v>
                </c:pt>
                <c:pt idx="7">
                  <c:v>-0.0850410415204523</c:v>
                </c:pt>
                <c:pt idx="8">
                  <c:v>-0.109832176852566</c:v>
                </c:pt>
                <c:pt idx="9">
                  <c:v>0.0</c:v>
                </c:pt>
                <c:pt idx="10">
                  <c:v>0.0</c:v>
                </c:pt>
                <c:pt idx="11">
                  <c:v>-0.109832176852566</c:v>
                </c:pt>
                <c:pt idx="12">
                  <c:v>-0.109832176852566</c:v>
                </c:pt>
                <c:pt idx="13">
                  <c:v>-0.109832176852566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383976"/>
        <c:axId val="1786611128"/>
      </c:barChart>
      <c:catAx>
        <c:axId val="178638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611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611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1103903610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383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"/>
          <c:y val="0.932572050027189"/>
          <c:w val="0.74579868970318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57686559990212"/>
          <c:y val="0.169222403480152"/>
          <c:w val="0.922596123875192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</c:v>
                </c:pt>
                <c:pt idx="1">
                  <c:v>23.75557319292242</c:v>
                </c:pt>
                <c:pt idx="2">
                  <c:v>23.90049940753422</c:v>
                </c:pt>
                <c:pt idx="3">
                  <c:v>23.87972936872145</c:v>
                </c:pt>
                <c:pt idx="4">
                  <c:v>23.87562781621008</c:v>
                </c:pt>
                <c:pt idx="5">
                  <c:v>25.65946561301362</c:v>
                </c:pt>
                <c:pt idx="6">
                  <c:v>25.36494866095892</c:v>
                </c:pt>
                <c:pt idx="7">
                  <c:v>24.12629447146126</c:v>
                </c:pt>
                <c:pt idx="8">
                  <c:v>24.12214641210051</c:v>
                </c:pt>
                <c:pt idx="9">
                  <c:v>23.92617391210058</c:v>
                </c:pt>
                <c:pt idx="10">
                  <c:v>23.99158242808227</c:v>
                </c:pt>
                <c:pt idx="11">
                  <c:v>23.91177118379002</c:v>
                </c:pt>
                <c:pt idx="12">
                  <c:v>20.23418279452054</c:v>
                </c:pt>
                <c:pt idx="13">
                  <c:v>24.57229242919393</c:v>
                </c:pt>
                <c:pt idx="14">
                  <c:v>25.81680822440084</c:v>
                </c:pt>
                <c:pt idx="15">
                  <c:v>13.51710186187217</c:v>
                </c:pt>
                <c:pt idx="16">
                  <c:v>16.94563668721461</c:v>
                </c:pt>
                <c:pt idx="17">
                  <c:v>26.84426327168947</c:v>
                </c:pt>
                <c:pt idx="18">
                  <c:v>20.0253011700913</c:v>
                </c:pt>
                <c:pt idx="19">
                  <c:v>13.2892589554794</c:v>
                </c:pt>
                <c:pt idx="20">
                  <c:v>26.60519312785391</c:v>
                </c:pt>
              </c:numCache>
            </c:numRef>
          </c:val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</c:v>
                </c:pt>
                <c:pt idx="1">
                  <c:v>24.11111111111111</c:v>
                </c:pt>
                <c:pt idx="2">
                  <c:v>24.38888888888889</c:v>
                </c:pt>
                <c:pt idx="3">
                  <c:v>24.27777777777778</c:v>
                </c:pt>
                <c:pt idx="4">
                  <c:v>24.27777777777778</c:v>
                </c:pt>
                <c:pt idx="5">
                  <c:v>26.16666666666666</c:v>
                </c:pt>
                <c:pt idx="6">
                  <c:v>25.61111111111111</c:v>
                </c:pt>
                <c:pt idx="7">
                  <c:v>24.05555555555555</c:v>
                </c:pt>
                <c:pt idx="8">
                  <c:v>24.05555555555555</c:v>
                </c:pt>
                <c:pt idx="9">
                  <c:v>24.05555555555555</c:v>
                </c:pt>
                <c:pt idx="10">
                  <c:v>24.05555555555555</c:v>
                </c:pt>
                <c:pt idx="11">
                  <c:v>24.05555555555555</c:v>
                </c:pt>
                <c:pt idx="12">
                  <c:v>20.66666666666667</c:v>
                </c:pt>
                <c:pt idx="13">
                  <c:v>25.0</c:v>
                </c:pt>
                <c:pt idx="14">
                  <c:v>25.11111111111111</c:v>
                </c:pt>
                <c:pt idx="15">
                  <c:v>13.77777777777777</c:v>
                </c:pt>
                <c:pt idx="16">
                  <c:v>17.27777777777778</c:v>
                </c:pt>
                <c:pt idx="17">
                  <c:v>27.38888888888889</c:v>
                </c:pt>
                <c:pt idx="18">
                  <c:v>20.61111111111111</c:v>
                </c:pt>
                <c:pt idx="19">
                  <c:v>13.77777777777777</c:v>
                </c:pt>
                <c:pt idx="20">
                  <c:v>27.33333333333334</c:v>
                </c:pt>
              </c:numCache>
            </c:numRef>
          </c:val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</c:v>
                </c:pt>
                <c:pt idx="1">
                  <c:v>24.05555555555555</c:v>
                </c:pt>
                <c:pt idx="2">
                  <c:v>24.38888888888889</c:v>
                </c:pt>
                <c:pt idx="3">
                  <c:v>24.27777777777778</c:v>
                </c:pt>
                <c:pt idx="4">
                  <c:v>24.27777777777778</c:v>
                </c:pt>
                <c:pt idx="5">
                  <c:v>26.16666666666666</c:v>
                </c:pt>
                <c:pt idx="6">
                  <c:v>25.55555555555555</c:v>
                </c:pt>
                <c:pt idx="7">
                  <c:v>24.05555555555555</c:v>
                </c:pt>
                <c:pt idx="8">
                  <c:v>24.05555555555555</c:v>
                </c:pt>
                <c:pt idx="9">
                  <c:v>24.05555555555555</c:v>
                </c:pt>
                <c:pt idx="10">
                  <c:v>24.05555555555555</c:v>
                </c:pt>
                <c:pt idx="11">
                  <c:v>24.05555555555555</c:v>
                </c:pt>
                <c:pt idx="12">
                  <c:v>20.55555555555555</c:v>
                </c:pt>
                <c:pt idx="13">
                  <c:v>25.0</c:v>
                </c:pt>
                <c:pt idx="14">
                  <c:v>25.11111111111111</c:v>
                </c:pt>
                <c:pt idx="15">
                  <c:v>13.72222222222222</c:v>
                </c:pt>
                <c:pt idx="16">
                  <c:v>17.22222222222222</c:v>
                </c:pt>
                <c:pt idx="17">
                  <c:v>27.27777777777777</c:v>
                </c:pt>
                <c:pt idx="18">
                  <c:v>20.55555555555555</c:v>
                </c:pt>
                <c:pt idx="19">
                  <c:v>13.72222222222222</c:v>
                </c:pt>
                <c:pt idx="20">
                  <c:v>27.27777777777777</c:v>
                </c:pt>
              </c:numCache>
            </c:numRef>
          </c:val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</c:v>
                </c:pt>
                <c:pt idx="1">
                  <c:v>24.09208842544051</c:v>
                </c:pt>
                <c:pt idx="2">
                  <c:v>24.25439978085712</c:v>
                </c:pt>
                <c:pt idx="3">
                  <c:v>24.27339486768884</c:v>
                </c:pt>
                <c:pt idx="4">
                  <c:v>24.29825310747786</c:v>
                </c:pt>
                <c:pt idx="5">
                  <c:v>26.2415882857837</c:v>
                </c:pt>
                <c:pt idx="6">
                  <c:v>25.32317946464715</c:v>
                </c:pt>
                <c:pt idx="7">
                  <c:v>24.09196817969491</c:v>
                </c:pt>
                <c:pt idx="8">
                  <c:v>0.0</c:v>
                </c:pt>
                <c:pt idx="9">
                  <c:v>24.09063877064922</c:v>
                </c:pt>
                <c:pt idx="10">
                  <c:v>24.09062851200542</c:v>
                </c:pt>
                <c:pt idx="11">
                  <c:v>24.09067809575441</c:v>
                </c:pt>
                <c:pt idx="12">
                  <c:v>20.37947458776788</c:v>
                </c:pt>
                <c:pt idx="13">
                  <c:v>24.98234375318222</c:v>
                </c:pt>
                <c:pt idx="14">
                  <c:v>24.95959836127854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</c:v>
                </c:pt>
                <c:pt idx="18">
                  <c:v>20.58598428591213</c:v>
                </c:pt>
                <c:pt idx="19">
                  <c:v>13.79340270357862</c:v>
                </c:pt>
                <c:pt idx="20">
                  <c:v>27.31227288353033</c:v>
                </c:pt>
              </c:numCache>
            </c:numRef>
          </c:val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24.08164726027403</c:v>
                </c:pt>
                <c:pt idx="1">
                  <c:v>24.08970890410966</c:v>
                </c:pt>
                <c:pt idx="2">
                  <c:v>24.32735388127858</c:v>
                </c:pt>
                <c:pt idx="3">
                  <c:v>24.2954691780822</c:v>
                </c:pt>
                <c:pt idx="4">
                  <c:v>24.30886301369867</c:v>
                </c:pt>
                <c:pt idx="5">
                  <c:v>26.26859931506855</c:v>
                </c:pt>
                <c:pt idx="6">
                  <c:v>25.48087671232879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21.09782876712332</c:v>
                </c:pt>
                <c:pt idx="13">
                  <c:v>25.0</c:v>
                </c:pt>
                <c:pt idx="14">
                  <c:v>25.0</c:v>
                </c:pt>
                <c:pt idx="15">
                  <c:v>14.1420810502283</c:v>
                </c:pt>
                <c:pt idx="16">
                  <c:v>17.72902739726028</c:v>
                </c:pt>
                <c:pt idx="17">
                  <c:v>27.77093949771696</c:v>
                </c:pt>
                <c:pt idx="18">
                  <c:v>21.09782876712332</c:v>
                </c:pt>
                <c:pt idx="19">
                  <c:v>14.14064726027396</c:v>
                </c:pt>
                <c:pt idx="20">
                  <c:v>27.7166335616439</c:v>
                </c:pt>
              </c:numCache>
            </c:numRef>
          </c:val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25.0</c:v>
                </c:pt>
                <c:pt idx="14">
                  <c:v>25.0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24.09996971780118</c:v>
                </c:pt>
                <c:pt idx="1">
                  <c:v>24.10230504870633</c:v>
                </c:pt>
                <c:pt idx="2">
                  <c:v>24.24331389149263</c:v>
                </c:pt>
                <c:pt idx="3">
                  <c:v>20.69063817125622</c:v>
                </c:pt>
                <c:pt idx="4">
                  <c:v>20.75320413314294</c:v>
                </c:pt>
                <c:pt idx="5">
                  <c:v>26.2447718093217</c:v>
                </c:pt>
                <c:pt idx="6">
                  <c:v>25.44060364507546</c:v>
                </c:pt>
                <c:pt idx="7">
                  <c:v>23.1796820041751</c:v>
                </c:pt>
                <c:pt idx="8">
                  <c:v>24.09996971780118</c:v>
                </c:pt>
                <c:pt idx="9">
                  <c:v>24.09996971780118</c:v>
                </c:pt>
                <c:pt idx="10">
                  <c:v>23.21044475915678</c:v>
                </c:pt>
                <c:pt idx="11">
                  <c:v>23.37083550915487</c:v>
                </c:pt>
                <c:pt idx="12">
                  <c:v>20.53686106099616</c:v>
                </c:pt>
                <c:pt idx="13">
                  <c:v>24.98268510627251</c:v>
                </c:pt>
                <c:pt idx="14">
                  <c:v>24.95970593305561</c:v>
                </c:pt>
                <c:pt idx="15">
                  <c:v>13.67525377187158</c:v>
                </c:pt>
                <c:pt idx="16">
                  <c:v>17.12790932125352</c:v>
                </c:pt>
                <c:pt idx="17">
                  <c:v>27.32644362496411</c:v>
                </c:pt>
                <c:pt idx="18">
                  <c:v>20.54784873809261</c:v>
                </c:pt>
                <c:pt idx="19">
                  <c:v>13.68254848510799</c:v>
                </c:pt>
                <c:pt idx="20">
                  <c:v>27.33885005523832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068616"/>
        <c:axId val="1789437768"/>
      </c:barChart>
      <c:catAx>
        <c:axId val="178906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437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4377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68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8"/>
          <c:y val="0.932572050027189"/>
          <c:w val="0.75371080834651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</c:v>
                </c:pt>
                <c:pt idx="1">
                  <c:v>0.276224776255617</c:v>
                </c:pt>
                <c:pt idx="2">
                  <c:v>0.25545473744285</c:v>
                </c:pt>
                <c:pt idx="3">
                  <c:v>-0.020770038812767</c:v>
                </c:pt>
                <c:pt idx="4">
                  <c:v>0.251353184931482</c:v>
                </c:pt>
                <c:pt idx="5">
                  <c:v>0.00410155251136857</c:v>
                </c:pt>
                <c:pt idx="6">
                  <c:v>2.035190981735017</c:v>
                </c:pt>
                <c:pt idx="7">
                  <c:v>1.740674029680314</c:v>
                </c:pt>
                <c:pt idx="8">
                  <c:v>0.502019840182655</c:v>
                </c:pt>
                <c:pt idx="9">
                  <c:v>0.49787178082191</c:v>
                </c:pt>
                <c:pt idx="10">
                  <c:v>0.301899280821981</c:v>
                </c:pt>
                <c:pt idx="11">
                  <c:v>0.367307796803669</c:v>
                </c:pt>
                <c:pt idx="12">
                  <c:v>0.287496552511417</c:v>
                </c:pt>
                <c:pt idx="13">
                  <c:v>-3.39009183675806</c:v>
                </c:pt>
                <c:pt idx="14">
                  <c:v>1.244515795206919</c:v>
                </c:pt>
                <c:pt idx="15">
                  <c:v>13.3271614098173</c:v>
                </c:pt>
                <c:pt idx="16">
                  <c:v>-0.208881624429246</c:v>
                </c:pt>
                <c:pt idx="17">
                  <c:v>13.31593417237451</c:v>
                </c:pt>
              </c:numCache>
            </c:numRef>
          </c:val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0.0555555555555607</c:v>
                </c:pt>
                <c:pt idx="1">
                  <c:v>0.333333333333339</c:v>
                </c:pt>
                <c:pt idx="2">
                  <c:v>0.222222222222225</c:v>
                </c:pt>
                <c:pt idx="3">
                  <c:v>-0.111111111111114</c:v>
                </c:pt>
                <c:pt idx="4">
                  <c:v>0.222222222222225</c:v>
                </c:pt>
                <c:pt idx="5">
                  <c:v>0.0</c:v>
                </c:pt>
                <c:pt idx="6">
                  <c:v>2.111111111111111</c:v>
                </c:pt>
                <c:pt idx="7">
                  <c:v>1.555555555555554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-3.388888888888886</c:v>
                </c:pt>
                <c:pt idx="14">
                  <c:v>0.111111111111111</c:v>
                </c:pt>
                <c:pt idx="15">
                  <c:v>13.61111111111111</c:v>
                </c:pt>
                <c:pt idx="16">
                  <c:v>-0.0555555555555607</c:v>
                </c:pt>
                <c:pt idx="17">
                  <c:v>13.55555555555556</c:v>
                </c:pt>
              </c:numCache>
            </c:numRef>
          </c:val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0.0</c:v>
                </c:pt>
                <c:pt idx="1">
                  <c:v>0.333333333333339</c:v>
                </c:pt>
                <c:pt idx="2">
                  <c:v>0.222222222222225</c:v>
                </c:pt>
                <c:pt idx="3">
                  <c:v>-0.111111111111114</c:v>
                </c:pt>
                <c:pt idx="4">
                  <c:v>0.222222222222225</c:v>
                </c:pt>
                <c:pt idx="5">
                  <c:v>0.0</c:v>
                </c:pt>
                <c:pt idx="6">
                  <c:v>2.111111111111111</c:v>
                </c:pt>
                <c:pt idx="7">
                  <c:v>1.5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-3.5</c:v>
                </c:pt>
                <c:pt idx="14">
                  <c:v>0.111111111111111</c:v>
                </c:pt>
                <c:pt idx="15">
                  <c:v>13.55555555555555</c:v>
                </c:pt>
                <c:pt idx="16">
                  <c:v>0.0</c:v>
                </c:pt>
                <c:pt idx="17">
                  <c:v>13.55555555555555</c:v>
                </c:pt>
              </c:numCache>
            </c:numRef>
          </c:val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0.00135654863870371</c:v>
                </c:pt>
                <c:pt idx="1">
                  <c:v>0.163667904055313</c:v>
                </c:pt>
                <c:pt idx="2">
                  <c:v>0.182662990887028</c:v>
                </c:pt>
                <c:pt idx="3">
                  <c:v>0.0189950868317155</c:v>
                </c:pt>
                <c:pt idx="4">
                  <c:v>0.207521230676047</c:v>
                </c:pt>
                <c:pt idx="5">
                  <c:v>-0.0248582397890189</c:v>
                </c:pt>
                <c:pt idx="6">
                  <c:v>2.150856408981891</c:v>
                </c:pt>
                <c:pt idx="7">
                  <c:v>1.23244758784534</c:v>
                </c:pt>
                <c:pt idx="8">
                  <c:v>0.00123630289310483</c:v>
                </c:pt>
                <c:pt idx="9">
                  <c:v>0.0</c:v>
                </c:pt>
                <c:pt idx="10">
                  <c:v>-9.31061525939469E-5</c:v>
                </c:pt>
                <c:pt idx="11">
                  <c:v>-0.00010336479638795</c:v>
                </c:pt>
                <c:pt idx="12">
                  <c:v>-5.37810474021683E-5</c:v>
                </c:pt>
                <c:pt idx="13">
                  <c:v>-3.711257289033934</c:v>
                </c:pt>
                <c:pt idx="14">
                  <c:v>-0.0227453919036797</c:v>
                </c:pt>
                <c:pt idx="15">
                  <c:v>13.52720064522497</c:v>
                </c:pt>
                <c:pt idx="16">
                  <c:v>0.206509698144252</c:v>
                </c:pt>
                <c:pt idx="17">
                  <c:v>13.5188701799517</c:v>
                </c:pt>
              </c:numCache>
            </c:numRef>
          </c:val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0.00806164383562802</c:v>
                </c:pt>
                <c:pt idx="1">
                  <c:v>0.245706621004548</c:v>
                </c:pt>
                <c:pt idx="2">
                  <c:v>0.213821917808172</c:v>
                </c:pt>
                <c:pt idx="3">
                  <c:v>-0.0318847031963756</c:v>
                </c:pt>
                <c:pt idx="4">
                  <c:v>0.227215753424641</c:v>
                </c:pt>
                <c:pt idx="5">
                  <c:v>-0.0133938356164691</c:v>
                </c:pt>
                <c:pt idx="6">
                  <c:v>2.186952054794517</c:v>
                </c:pt>
                <c:pt idx="7">
                  <c:v>1.399229452054765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-2.983818493150707</c:v>
                </c:pt>
                <c:pt idx="14">
                  <c:v>0.0</c:v>
                </c:pt>
                <c:pt idx="15">
                  <c:v>13.62885844748866</c:v>
                </c:pt>
                <c:pt idx="16">
                  <c:v>0.0</c:v>
                </c:pt>
                <c:pt idx="17">
                  <c:v>13.57598630136994</c:v>
                </c:pt>
              </c:numCache>
            </c:numRef>
          </c:val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0.0200000000000031</c:v>
                </c:pt>
                <c:pt idx="1">
                  <c:v>0.540000000000003</c:v>
                </c:pt>
                <c:pt idx="2">
                  <c:v>0.190000000000001</c:v>
                </c:pt>
                <c:pt idx="3">
                  <c:v>-0.350000000000001</c:v>
                </c:pt>
                <c:pt idx="4">
                  <c:v>0.220000000000002</c:v>
                </c:pt>
                <c:pt idx="5">
                  <c:v>-0.0300000000000011</c:v>
                </c:pt>
                <c:pt idx="6">
                  <c:v>2.16</c:v>
                </c:pt>
                <c:pt idx="7">
                  <c:v>1.380000000000002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-1.129999999999999</c:v>
                </c:pt>
                <c:pt idx="14">
                  <c:v>0.0</c:v>
                </c:pt>
                <c:pt idx="15">
                  <c:v>15.8</c:v>
                </c:pt>
                <c:pt idx="16">
                  <c:v>0.0</c:v>
                </c:pt>
                <c:pt idx="17">
                  <c:v>15.71</c:v>
                </c:pt>
              </c:numCache>
            </c:numRef>
          </c:val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0.00233533090514726</c:v>
                </c:pt>
                <c:pt idx="1">
                  <c:v>0.14334417369145</c:v>
                </c:pt>
                <c:pt idx="2">
                  <c:v>-3.409331546544962</c:v>
                </c:pt>
                <c:pt idx="3">
                  <c:v>-3.552675720236412</c:v>
                </c:pt>
                <c:pt idx="4">
                  <c:v>-3.346765584658243</c:v>
                </c:pt>
                <c:pt idx="5">
                  <c:v>-0.0625659618867189</c:v>
                </c:pt>
                <c:pt idx="6">
                  <c:v>2.144802091520521</c:v>
                </c:pt>
                <c:pt idx="7">
                  <c:v>1.34063392727428</c:v>
                </c:pt>
                <c:pt idx="8">
                  <c:v>-0.920287713626088</c:v>
                </c:pt>
                <c:pt idx="9">
                  <c:v>0.0</c:v>
                </c:pt>
                <c:pt idx="10">
                  <c:v>0.0</c:v>
                </c:pt>
                <c:pt idx="11">
                  <c:v>-0.889524958644401</c:v>
                </c:pt>
                <c:pt idx="12">
                  <c:v>-0.729134208646315</c:v>
                </c:pt>
                <c:pt idx="13">
                  <c:v>-3.563108656805017</c:v>
                </c:pt>
                <c:pt idx="14">
                  <c:v>-0.0229791732168998</c:v>
                </c:pt>
                <c:pt idx="15">
                  <c:v>13.65118985309252</c:v>
                </c:pt>
                <c:pt idx="16">
                  <c:v>0.0109876770964412</c:v>
                </c:pt>
                <c:pt idx="17">
                  <c:v>13.65630157013032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027880"/>
        <c:axId val="1789089912"/>
      </c:barChart>
      <c:catAx>
        <c:axId val="178902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89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0899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00218365852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278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67693522216493"/>
          <c:y val="0.169222403480152"/>
          <c:w val="0.92159542765256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32.3604</c:v>
                </c:pt>
                <c:pt idx="3">
                  <c:v>32.2321</c:v>
                </c:pt>
                <c:pt idx="4">
                  <c:v>32.3066</c:v>
                </c:pt>
                <c:pt idx="5">
                  <c:v>34.5841</c:v>
                </c:pt>
                <c:pt idx="6">
                  <c:v>33.7585</c:v>
                </c:pt>
                <c:pt idx="7">
                  <c:v>27.1148</c:v>
                </c:pt>
                <c:pt idx="8">
                  <c:v>26.8256</c:v>
                </c:pt>
                <c:pt idx="9">
                  <c:v>26.1999</c:v>
                </c:pt>
                <c:pt idx="10">
                  <c:v>27.1992</c:v>
                </c:pt>
                <c:pt idx="11">
                  <c:v>27.0452</c:v>
                </c:pt>
                <c:pt idx="12">
                  <c:v>25.8054</c:v>
                </c:pt>
                <c:pt idx="13">
                  <c:v>26.1003</c:v>
                </c:pt>
                <c:pt idx="14">
                  <c:v>16.1232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</c:v>
                </c:pt>
              </c:numCache>
            </c:numRef>
          </c:val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32.0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35.0</c:v>
                </c:pt>
              </c:numCache>
            </c:numRef>
          </c:val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</c:v>
                </c:pt>
                <c:pt idx="1">
                  <c:v>26.4746739615409</c:v>
                </c:pt>
                <c:pt idx="2">
                  <c:v>31.7089308969112</c:v>
                </c:pt>
                <c:pt idx="3">
                  <c:v>31.0686463987533</c:v>
                </c:pt>
                <c:pt idx="4">
                  <c:v>31.4977434409478</c:v>
                </c:pt>
                <c:pt idx="5">
                  <c:v>35.0021343924439</c:v>
                </c:pt>
                <c:pt idx="6">
                  <c:v>32.5105548870014</c:v>
                </c:pt>
                <c:pt idx="7">
                  <c:v>26.9098739284018</c:v>
                </c:pt>
                <c:pt idx="8">
                  <c:v>0.0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25.0029707240886</c:v>
                </c:pt>
                <c:pt idx="12">
                  <c:v>24.9998308943731</c:v>
                </c:pt>
                <c:pt idx="13">
                  <c:v>24.9998308714153</c:v>
                </c:pt>
                <c:pt idx="14">
                  <c:v>15.0004707508725</c:v>
                </c:pt>
                <c:pt idx="15">
                  <c:v>20.0004179612653</c:v>
                </c:pt>
                <c:pt idx="16">
                  <c:v>34.9994866716953</c:v>
                </c:pt>
                <c:pt idx="17">
                  <c:v>25.0002639868767</c:v>
                </c:pt>
                <c:pt idx="18">
                  <c:v>15.0005432807681</c:v>
                </c:pt>
                <c:pt idx="19">
                  <c:v>35.0000010306497</c:v>
                </c:pt>
              </c:numCache>
            </c:numRef>
          </c:val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35.0</c:v>
                </c:pt>
                <c:pt idx="6">
                  <c:v>33.0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35.0</c:v>
                </c:pt>
                <c:pt idx="17">
                  <c:v>25.02</c:v>
                </c:pt>
                <c:pt idx="18">
                  <c:v>15.05</c:v>
                </c:pt>
                <c:pt idx="19">
                  <c:v>35.0</c:v>
                </c:pt>
              </c:numCache>
            </c:numRef>
          </c:val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35.0</c:v>
                </c:pt>
                <c:pt idx="6">
                  <c:v>33.13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25.0</c:v>
                </c:pt>
                <c:pt idx="13">
                  <c:v>25.0</c:v>
                </c:pt>
                <c:pt idx="14">
                  <c:v>18.62</c:v>
                </c:pt>
                <c:pt idx="15">
                  <c:v>20.93</c:v>
                </c:pt>
                <c:pt idx="16">
                  <c:v>35.0</c:v>
                </c:pt>
                <c:pt idx="17">
                  <c:v>25.0</c:v>
                </c:pt>
                <c:pt idx="18">
                  <c:v>15.0</c:v>
                </c:pt>
                <c:pt idx="19">
                  <c:v>35.0</c:v>
                </c:pt>
              </c:numCache>
            </c:numRef>
          </c:val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25.0032761000654</c:v>
                </c:pt>
                <c:pt idx="1">
                  <c:v>26.5572386567161</c:v>
                </c:pt>
                <c:pt idx="2">
                  <c:v>31.8436514103664</c:v>
                </c:pt>
                <c:pt idx="3">
                  <c:v>31.49644225703843</c:v>
                </c:pt>
                <c:pt idx="4">
                  <c:v>32.56352319502155</c:v>
                </c:pt>
                <c:pt idx="5">
                  <c:v>35.0020916545614</c:v>
                </c:pt>
                <c:pt idx="6">
                  <c:v>32.82027158956815</c:v>
                </c:pt>
                <c:pt idx="7">
                  <c:v>25.26554394091433</c:v>
                </c:pt>
                <c:pt idx="8">
                  <c:v>25.0032761000654</c:v>
                </c:pt>
                <c:pt idx="9">
                  <c:v>25.0032761000654</c:v>
                </c:pt>
                <c:pt idx="10">
                  <c:v>25.00350855904827</c:v>
                </c:pt>
                <c:pt idx="11">
                  <c:v>25.00327610006548</c:v>
                </c:pt>
                <c:pt idx="12">
                  <c:v>25.00133133832477</c:v>
                </c:pt>
                <c:pt idx="13">
                  <c:v>25.0013321884508</c:v>
                </c:pt>
                <c:pt idx="14">
                  <c:v>15.26682400170434</c:v>
                </c:pt>
                <c:pt idx="15">
                  <c:v>20.00266076969824</c:v>
                </c:pt>
                <c:pt idx="16">
                  <c:v>34.98563820374564</c:v>
                </c:pt>
                <c:pt idx="17">
                  <c:v>25.00260731690412</c:v>
                </c:pt>
                <c:pt idx="18">
                  <c:v>15.00306144563041</c:v>
                </c:pt>
                <c:pt idx="19">
                  <c:v>35.00030997177012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005288"/>
        <c:axId val="-2031276296"/>
      </c:barChart>
      <c:catAx>
        <c:axId val="-203200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27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2762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005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1"/>
          <c:y val="0.932572050027189"/>
          <c:w val="0.753783401936023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12594.40155676431</c:v>
                </c:pt>
                <c:pt idx="2">
                  <c:v>13028.19860487865</c:v>
                </c:pt>
                <c:pt idx="3">
                  <c:v>13346.70102282067</c:v>
                </c:pt>
                <c:pt idx="4">
                  <c:v>13180.901834486</c:v>
                </c:pt>
                <c:pt idx="5">
                  <c:v>11626.88901094117</c:v>
                </c:pt>
                <c:pt idx="6">
                  <c:v>12769.50218217716</c:v>
                </c:pt>
                <c:pt idx="7">
                  <c:v>11627.86772967833</c:v>
                </c:pt>
                <c:pt idx="8">
                  <c:v>11627.86772967833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</c:v>
                </c:pt>
                <c:pt idx="13">
                  <c:v>11204.89675338828</c:v>
                </c:pt>
                <c:pt idx="14">
                  <c:v>11035.38983996219</c:v>
                </c:pt>
                <c:pt idx="15">
                  <c:v>10430.77912871194</c:v>
                </c:pt>
                <c:pt idx="16">
                  <c:v>9366.74809287033</c:v>
                </c:pt>
                <c:pt idx="17">
                  <c:v>8028.328546612417</c:v>
                </c:pt>
                <c:pt idx="18">
                  <c:v>8698.956160670863</c:v>
                </c:pt>
                <c:pt idx="19">
                  <c:v>7204.827024115065</c:v>
                </c:pt>
              </c:numCache>
            </c:numRef>
          </c:val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11564.0</c:v>
                </c:pt>
                <c:pt idx="1">
                  <c:v>12583.0</c:v>
                </c:pt>
                <c:pt idx="2">
                  <c:v>12916.0</c:v>
                </c:pt>
                <c:pt idx="3">
                  <c:v>13212.0</c:v>
                </c:pt>
                <c:pt idx="4">
                  <c:v>13158.0</c:v>
                </c:pt>
                <c:pt idx="5">
                  <c:v>11654.0</c:v>
                </c:pt>
                <c:pt idx="6">
                  <c:v>12736.0</c:v>
                </c:pt>
                <c:pt idx="7">
                  <c:v>11564.0</c:v>
                </c:pt>
                <c:pt idx="8">
                  <c:v>11564.0</c:v>
                </c:pt>
                <c:pt idx="9">
                  <c:v>11564.0</c:v>
                </c:pt>
                <c:pt idx="10">
                  <c:v>11564.0</c:v>
                </c:pt>
                <c:pt idx="11">
                  <c:v>11564.0</c:v>
                </c:pt>
                <c:pt idx="12">
                  <c:v>10431.0</c:v>
                </c:pt>
                <c:pt idx="13">
                  <c:v>11590.0</c:v>
                </c:pt>
                <c:pt idx="14">
                  <c:v>10989.0</c:v>
                </c:pt>
                <c:pt idx="15">
                  <c:v>10972.0</c:v>
                </c:pt>
                <c:pt idx="16">
                  <c:v>9538.0</c:v>
                </c:pt>
                <c:pt idx="17">
                  <c:v>8059.0</c:v>
                </c:pt>
                <c:pt idx="18">
                  <c:v>8943.0</c:v>
                </c:pt>
                <c:pt idx="19">
                  <c:v>7350.0</c:v>
                </c:pt>
              </c:numCache>
            </c:numRef>
          </c:val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11602.0</c:v>
                </c:pt>
                <c:pt idx="1">
                  <c:v>12595.0</c:v>
                </c:pt>
                <c:pt idx="2">
                  <c:v>12981.0</c:v>
                </c:pt>
                <c:pt idx="3">
                  <c:v>13407.0</c:v>
                </c:pt>
                <c:pt idx="4">
                  <c:v>13190.0</c:v>
                </c:pt>
                <c:pt idx="5">
                  <c:v>11602.0</c:v>
                </c:pt>
                <c:pt idx="6">
                  <c:v>12726.0</c:v>
                </c:pt>
                <c:pt idx="7">
                  <c:v>11677.0</c:v>
                </c:pt>
                <c:pt idx="8">
                  <c:v>11602.0</c:v>
                </c:pt>
                <c:pt idx="9">
                  <c:v>11602.0</c:v>
                </c:pt>
                <c:pt idx="10">
                  <c:v>11602.0</c:v>
                </c:pt>
                <c:pt idx="11">
                  <c:v>11602.0</c:v>
                </c:pt>
                <c:pt idx="12">
                  <c:v>10425.0</c:v>
                </c:pt>
                <c:pt idx="13">
                  <c:v>11587.0</c:v>
                </c:pt>
                <c:pt idx="14">
                  <c:v>11014.0</c:v>
                </c:pt>
                <c:pt idx="15">
                  <c:v>10966.0</c:v>
                </c:pt>
                <c:pt idx="16">
                  <c:v>9531.0</c:v>
                </c:pt>
                <c:pt idx="17">
                  <c:v>8055.0</c:v>
                </c:pt>
                <c:pt idx="18">
                  <c:v>8939.0</c:v>
                </c:pt>
                <c:pt idx="19">
                  <c:v>7346.0</c:v>
                </c:pt>
              </c:numCache>
            </c:numRef>
          </c:val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</c:v>
                </c:pt>
                <c:pt idx="3">
                  <c:v>13314.10990109545</c:v>
                </c:pt>
                <c:pt idx="4">
                  <c:v>13134.17030812735</c:v>
                </c:pt>
                <c:pt idx="5">
                  <c:v>11899.86186746705</c:v>
                </c:pt>
                <c:pt idx="6">
                  <c:v>12744.27828233315</c:v>
                </c:pt>
                <c:pt idx="7">
                  <c:v>11899.85968201855</c:v>
                </c:pt>
                <c:pt idx="8">
                  <c:v>0.0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</c:v>
                </c:pt>
                <c:pt idx="13">
                  <c:v>11409.80343697233</c:v>
                </c:pt>
                <c:pt idx="14">
                  <c:v>11100.5252576956</c:v>
                </c:pt>
                <c:pt idx="15">
                  <c:v>10762.38715226553</c:v>
                </c:pt>
                <c:pt idx="16">
                  <c:v>9569.570525761592</c:v>
                </c:pt>
                <c:pt idx="17">
                  <c:v>8171.047851555582</c:v>
                </c:pt>
                <c:pt idx="18">
                  <c:v>8677.402479509226</c:v>
                </c:pt>
                <c:pt idx="19">
                  <c:v>7762.75602566165</c:v>
                </c:pt>
              </c:numCache>
            </c:numRef>
          </c:val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11932.0</c:v>
                </c:pt>
                <c:pt idx="1">
                  <c:v>12653.0</c:v>
                </c:pt>
                <c:pt idx="2">
                  <c:v>13104.0</c:v>
                </c:pt>
                <c:pt idx="3">
                  <c:v>13467.0</c:v>
                </c:pt>
                <c:pt idx="4">
                  <c:v>13277.0</c:v>
                </c:pt>
                <c:pt idx="5">
                  <c:v>11932.0</c:v>
                </c:pt>
                <c:pt idx="6">
                  <c:v>12863.0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10177.0</c:v>
                </c:pt>
                <c:pt idx="13">
                  <c:v>11186.0</c:v>
                </c:pt>
                <c:pt idx="14">
                  <c:v>11044.0</c:v>
                </c:pt>
                <c:pt idx="15">
                  <c:v>10639.0</c:v>
                </c:pt>
                <c:pt idx="16">
                  <c:v>9419.0</c:v>
                </c:pt>
                <c:pt idx="17">
                  <c:v>7992.0</c:v>
                </c:pt>
                <c:pt idx="18">
                  <c:v>8846.0</c:v>
                </c:pt>
                <c:pt idx="19">
                  <c:v>7351.0</c:v>
                </c:pt>
              </c:numCache>
            </c:numRef>
          </c:val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11548.0</c:v>
                </c:pt>
                <c:pt idx="1">
                  <c:v>12162.0</c:v>
                </c:pt>
                <c:pt idx="2">
                  <c:v>12875.0</c:v>
                </c:pt>
                <c:pt idx="3">
                  <c:v>13335.0</c:v>
                </c:pt>
                <c:pt idx="4">
                  <c:v>13101.0</c:v>
                </c:pt>
                <c:pt idx="5">
                  <c:v>11546.0</c:v>
                </c:pt>
                <c:pt idx="6">
                  <c:v>12762.0</c:v>
                </c:pt>
                <c:pt idx="7">
                  <c:v>11519.0</c:v>
                </c:pt>
                <c:pt idx="8">
                  <c:v>11549.0</c:v>
                </c:pt>
                <c:pt idx="9">
                  <c:v>11548.0</c:v>
                </c:pt>
                <c:pt idx="10">
                  <c:v>11548.0</c:v>
                </c:pt>
                <c:pt idx="11">
                  <c:v>11461.0</c:v>
                </c:pt>
                <c:pt idx="12">
                  <c:v>10274.0</c:v>
                </c:pt>
                <c:pt idx="13">
                  <c:v>11344.0</c:v>
                </c:pt>
                <c:pt idx="14">
                  <c:v>10684.0</c:v>
                </c:pt>
                <c:pt idx="15">
                  <c:v>10747.0</c:v>
                </c:pt>
                <c:pt idx="16">
                  <c:v>9585.0</c:v>
                </c:pt>
                <c:pt idx="17">
                  <c:v>8089.0</c:v>
                </c:pt>
                <c:pt idx="18">
                  <c:v>8985.0</c:v>
                </c:pt>
                <c:pt idx="19">
                  <c:v>7471.0</c:v>
                </c:pt>
              </c:numCache>
            </c:numRef>
          </c:val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11996.08710167816</c:v>
                </c:pt>
                <c:pt idx="1">
                  <c:v>12572.14291510828</c:v>
                </c:pt>
                <c:pt idx="2">
                  <c:v>12988.80161511552</c:v>
                </c:pt>
                <c:pt idx="3">
                  <c:v>13356.23489611412</c:v>
                </c:pt>
                <c:pt idx="4">
                  <c:v>13356.23489611412</c:v>
                </c:pt>
                <c:pt idx="5">
                  <c:v>11996.07787695876</c:v>
                </c:pt>
                <c:pt idx="6">
                  <c:v>12776.50310347295</c:v>
                </c:pt>
                <c:pt idx="7">
                  <c:v>11996.0871015624</c:v>
                </c:pt>
                <c:pt idx="8">
                  <c:v>11996.08710167816</c:v>
                </c:pt>
                <c:pt idx="9">
                  <c:v>11996.08710167816</c:v>
                </c:pt>
                <c:pt idx="10">
                  <c:v>11996.0871016781</c:v>
                </c:pt>
                <c:pt idx="11">
                  <c:v>11996.08710167817</c:v>
                </c:pt>
                <c:pt idx="12">
                  <c:v>10438.48225727353</c:v>
                </c:pt>
                <c:pt idx="13">
                  <c:v>11450.74992949364</c:v>
                </c:pt>
                <c:pt idx="14">
                  <c:v>11261.82983311761</c:v>
                </c:pt>
                <c:pt idx="15">
                  <c:v>10902.65061078212</c:v>
                </c:pt>
                <c:pt idx="16">
                  <c:v>9588.252809248972</c:v>
                </c:pt>
                <c:pt idx="17">
                  <c:v>8466.79771778599</c:v>
                </c:pt>
                <c:pt idx="18">
                  <c:v>9126.96582052448</c:v>
                </c:pt>
                <c:pt idx="19">
                  <c:v>7932.8215101565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154584"/>
        <c:axId val="-2126709688"/>
      </c:barChart>
      <c:catAx>
        <c:axId val="212715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709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67096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4600411897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154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</c:v>
                </c:pt>
                <c:pt idx="1">
                  <c:v>6.160499999999999</c:v>
                </c:pt>
                <c:pt idx="2">
                  <c:v>6.032200000000003</c:v>
                </c:pt>
                <c:pt idx="3">
                  <c:v>-0.128299999999996</c:v>
                </c:pt>
                <c:pt idx="4">
                  <c:v>6.106700000000004</c:v>
                </c:pt>
                <c:pt idx="5">
                  <c:v>-0.0745000000000004</c:v>
                </c:pt>
                <c:pt idx="6">
                  <c:v>8.3842</c:v>
                </c:pt>
                <c:pt idx="7">
                  <c:v>7.558599999999998</c:v>
                </c:pt>
                <c:pt idx="8">
                  <c:v>0.914899999999999</c:v>
                </c:pt>
                <c:pt idx="9">
                  <c:v>0.625700000000002</c:v>
                </c:pt>
                <c:pt idx="10">
                  <c:v>0.0</c:v>
                </c:pt>
                <c:pt idx="11">
                  <c:v>0.999300000000002</c:v>
                </c:pt>
                <c:pt idx="12">
                  <c:v>0.845300000000002</c:v>
                </c:pt>
                <c:pt idx="13">
                  <c:v>-0.394500000000001</c:v>
                </c:pt>
                <c:pt idx="14">
                  <c:v>0.294900000000002</c:v>
                </c:pt>
                <c:pt idx="15">
                  <c:v>19.9568</c:v>
                </c:pt>
                <c:pt idx="16">
                  <c:v>0.310600000000001</c:v>
                </c:pt>
                <c:pt idx="17">
                  <c:v>19.525</c:v>
                </c:pt>
              </c:numCache>
            </c:numRef>
          </c:val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</c:v>
                </c:pt>
                <c:pt idx="1">
                  <c:v>6.5</c:v>
                </c:pt>
                <c:pt idx="2">
                  <c:v>6.609999999999999</c:v>
                </c:pt>
                <c:pt idx="3">
                  <c:v>0.109999999999999</c:v>
                </c:pt>
                <c:pt idx="4">
                  <c:v>6.5</c:v>
                </c:pt>
                <c:pt idx="5">
                  <c:v>0.109999999999999</c:v>
                </c:pt>
                <c:pt idx="6">
                  <c:v>9.829999999999998</c:v>
                </c:pt>
                <c:pt idx="7">
                  <c:v>7.670000000000002</c:v>
                </c:pt>
                <c:pt idx="8">
                  <c:v>2.449999999999999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18.95</c:v>
                </c:pt>
                <c:pt idx="16">
                  <c:v>-0.0500000000000007</c:v>
                </c:pt>
                <c:pt idx="17">
                  <c:v>19.89</c:v>
                </c:pt>
              </c:numCache>
            </c:numRef>
          </c:val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</c:v>
                </c:pt>
                <c:pt idx="1">
                  <c:v>6.39</c:v>
                </c:pt>
                <c:pt idx="2">
                  <c:v>6.89</c:v>
                </c:pt>
                <c:pt idx="3">
                  <c:v>0.5</c:v>
                </c:pt>
                <c:pt idx="4">
                  <c:v>6.45</c:v>
                </c:pt>
                <c:pt idx="5">
                  <c:v>0.440000000000001</c:v>
                </c:pt>
                <c:pt idx="6">
                  <c:v>9.829999999999998</c:v>
                </c:pt>
                <c:pt idx="7">
                  <c:v>7.450000000000003</c:v>
                </c:pt>
                <c:pt idx="8">
                  <c:v>3.719999999999999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19.12</c:v>
                </c:pt>
                <c:pt idx="16">
                  <c:v>-0.0500000000000007</c:v>
                </c:pt>
                <c:pt idx="17">
                  <c:v>19.89</c:v>
                </c:pt>
              </c:numCache>
            </c:numRef>
          </c:val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1.472198331520801</c:v>
                </c:pt>
                <c:pt idx="1">
                  <c:v>6.706455266891098</c:v>
                </c:pt>
                <c:pt idx="2">
                  <c:v>6.066170768733201</c:v>
                </c:pt>
                <c:pt idx="3">
                  <c:v>-0.640284498157896</c:v>
                </c:pt>
                <c:pt idx="4">
                  <c:v>6.4952678109277</c:v>
                </c:pt>
                <c:pt idx="5">
                  <c:v>-0.429097042194499</c:v>
                </c:pt>
                <c:pt idx="6">
                  <c:v>9.999658762423798</c:v>
                </c:pt>
                <c:pt idx="7">
                  <c:v>7.508079256981297</c:v>
                </c:pt>
                <c:pt idx="8">
                  <c:v>1.9073982983817</c:v>
                </c:pt>
                <c:pt idx="9">
                  <c:v>0.0</c:v>
                </c:pt>
                <c:pt idx="10">
                  <c:v>-1.54010137976002E-11</c:v>
                </c:pt>
                <c:pt idx="11">
                  <c:v>0.000567940069199579</c:v>
                </c:pt>
                <c:pt idx="12">
                  <c:v>0.000495094068497792</c:v>
                </c:pt>
                <c:pt idx="13">
                  <c:v>-0.00264473564699941</c:v>
                </c:pt>
                <c:pt idx="14">
                  <c:v>-2.29578027699517E-8</c:v>
                </c:pt>
                <c:pt idx="15">
                  <c:v>19.9990159208228</c:v>
                </c:pt>
                <c:pt idx="16">
                  <c:v>0.000433092503598686</c:v>
                </c:pt>
                <c:pt idx="17">
                  <c:v>19.9994577498816</c:v>
                </c:pt>
              </c:numCache>
            </c:numRef>
          </c:val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</c:v>
                </c:pt>
                <c:pt idx="1">
                  <c:v>7.27</c:v>
                </c:pt>
                <c:pt idx="2">
                  <c:v>6.849999999999998</c:v>
                </c:pt>
                <c:pt idx="3">
                  <c:v>-0.420000000000002</c:v>
                </c:pt>
                <c:pt idx="4">
                  <c:v>7.099999999999998</c:v>
                </c:pt>
                <c:pt idx="5">
                  <c:v>-0.25</c:v>
                </c:pt>
                <c:pt idx="6">
                  <c:v>9.95</c:v>
                </c:pt>
                <c:pt idx="7">
                  <c:v>7.95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-0.0300000000000011</c:v>
                </c:pt>
                <c:pt idx="14">
                  <c:v>0.0</c:v>
                </c:pt>
                <c:pt idx="15">
                  <c:v>19.02</c:v>
                </c:pt>
                <c:pt idx="16">
                  <c:v>0.0</c:v>
                </c:pt>
                <c:pt idx="17">
                  <c:v>19.95</c:v>
                </c:pt>
              </c:numCache>
            </c:numRef>
          </c:val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1.0</c:v>
                </c:pt>
                <c:pt idx="1">
                  <c:v>5.459999999999997</c:v>
                </c:pt>
                <c:pt idx="2">
                  <c:v>5.109999999999999</c:v>
                </c:pt>
                <c:pt idx="3">
                  <c:v>-0.349999999999998</c:v>
                </c:pt>
                <c:pt idx="4">
                  <c:v>5.389999999999997</c:v>
                </c:pt>
                <c:pt idx="5">
                  <c:v>-0.279999999999998</c:v>
                </c:pt>
                <c:pt idx="6">
                  <c:v>8.809999999999998</c:v>
                </c:pt>
                <c:pt idx="7">
                  <c:v>6.940000000000001</c:v>
                </c:pt>
                <c:pt idx="8">
                  <c:v>-0.150000000000002</c:v>
                </c:pt>
                <c:pt idx="9">
                  <c:v>0.0</c:v>
                </c:pt>
                <c:pt idx="10">
                  <c:v>0.0399999999999991</c:v>
                </c:pt>
                <c:pt idx="11">
                  <c:v>0.259999999999998</c:v>
                </c:pt>
                <c:pt idx="12">
                  <c:v>0.0700000000000003</c:v>
                </c:pt>
                <c:pt idx="13">
                  <c:v>-1.190000000000001</c:v>
                </c:pt>
                <c:pt idx="14">
                  <c:v>0.0</c:v>
                </c:pt>
                <c:pt idx="15">
                  <c:v>16.38</c:v>
                </c:pt>
                <c:pt idx="16">
                  <c:v>0.0</c:v>
                </c:pt>
                <c:pt idx="17">
                  <c:v>20.0</c:v>
                </c:pt>
              </c:numCache>
            </c:numRef>
          </c:val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1.553962556650706</c:v>
                </c:pt>
                <c:pt idx="1">
                  <c:v>6.840375310301002</c:v>
                </c:pt>
                <c:pt idx="2">
                  <c:v>6.493166156973035</c:v>
                </c:pt>
                <c:pt idx="3">
                  <c:v>-0.347209153327967</c:v>
                </c:pt>
                <c:pt idx="4">
                  <c:v>7.560247094956157</c:v>
                </c:pt>
                <c:pt idx="5">
                  <c:v>-1.067080937983121</c:v>
                </c:pt>
                <c:pt idx="6">
                  <c:v>9.998815554496008</c:v>
                </c:pt>
                <c:pt idx="7">
                  <c:v>7.816995489502755</c:v>
                </c:pt>
                <c:pt idx="8">
                  <c:v>0.262267840848931</c:v>
                </c:pt>
                <c:pt idx="9">
                  <c:v>0.0</c:v>
                </c:pt>
                <c:pt idx="10">
                  <c:v>0.0</c:v>
                </c:pt>
                <c:pt idx="11">
                  <c:v>0.000232458982878825</c:v>
                </c:pt>
                <c:pt idx="12">
                  <c:v>8.17124146124115E-14</c:v>
                </c:pt>
                <c:pt idx="13">
                  <c:v>-0.0019447617406243</c:v>
                </c:pt>
                <c:pt idx="14">
                  <c:v>8.5012602468737E-7</c:v>
                </c:pt>
                <c:pt idx="15">
                  <c:v>19.71881420204129</c:v>
                </c:pt>
                <c:pt idx="16">
                  <c:v>0.00127597857934703</c:v>
                </c:pt>
                <c:pt idx="17">
                  <c:v>19.99724852613971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1192200"/>
        <c:axId val="-2031189128"/>
      </c:barChart>
      <c:catAx>
        <c:axId val="-203119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189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189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00218365852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1922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67693522216493"/>
          <c:y val="0.169222403480152"/>
          <c:w val="0.92159542765256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7.92998</c:v>
                </c:pt>
                <c:pt idx="1">
                  <c:v>7.92998</c:v>
                </c:pt>
                <c:pt idx="2">
                  <c:v>7.92998</c:v>
                </c:pt>
                <c:pt idx="3">
                  <c:v>7.92998</c:v>
                </c:pt>
                <c:pt idx="4">
                  <c:v>7.92998</c:v>
                </c:pt>
                <c:pt idx="5">
                  <c:v>7.92998</c:v>
                </c:pt>
                <c:pt idx="6">
                  <c:v>7.92998</c:v>
                </c:pt>
                <c:pt idx="7">
                  <c:v>7.92998</c:v>
                </c:pt>
                <c:pt idx="8">
                  <c:v>7.92998</c:v>
                </c:pt>
                <c:pt idx="9">
                  <c:v>7.92998</c:v>
                </c:pt>
                <c:pt idx="10">
                  <c:v>7.92998</c:v>
                </c:pt>
                <c:pt idx="11">
                  <c:v>7.92998</c:v>
                </c:pt>
                <c:pt idx="12">
                  <c:v>8.42701</c:v>
                </c:pt>
                <c:pt idx="13">
                  <c:v>8.42701</c:v>
                </c:pt>
                <c:pt idx="14">
                  <c:v>8.30526</c:v>
                </c:pt>
                <c:pt idx="15">
                  <c:v>8.4141</c:v>
                </c:pt>
                <c:pt idx="16">
                  <c:v>8.44415</c:v>
                </c:pt>
                <c:pt idx="17">
                  <c:v>8.4215</c:v>
                </c:pt>
                <c:pt idx="18">
                  <c:v>8.22778</c:v>
                </c:pt>
                <c:pt idx="19">
                  <c:v>8.44856</c:v>
                </c:pt>
              </c:numCache>
            </c:numRef>
          </c:val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8.71753510379903</c:v>
                </c:pt>
                <c:pt idx="1">
                  <c:v>8.71740621456701</c:v>
                </c:pt>
                <c:pt idx="2">
                  <c:v>7.75373143295844</c:v>
                </c:pt>
                <c:pt idx="3">
                  <c:v>8.71596699920514</c:v>
                </c:pt>
                <c:pt idx="4">
                  <c:v>8.71596699920514</c:v>
                </c:pt>
                <c:pt idx="5">
                  <c:v>8.71753510379903</c:v>
                </c:pt>
                <c:pt idx="6">
                  <c:v>8.717714933000179</c:v>
                </c:pt>
                <c:pt idx="7">
                  <c:v>8.717535103799</c:v>
                </c:pt>
                <c:pt idx="8">
                  <c:v>0.0</c:v>
                </c:pt>
                <c:pt idx="9">
                  <c:v>8.717535103799</c:v>
                </c:pt>
                <c:pt idx="10">
                  <c:v>8.717535103799</c:v>
                </c:pt>
                <c:pt idx="11">
                  <c:v>8.717535103799</c:v>
                </c:pt>
                <c:pt idx="12">
                  <c:v>8.93878874501373</c:v>
                </c:pt>
                <c:pt idx="13">
                  <c:v>8.938788757614979</c:v>
                </c:pt>
                <c:pt idx="14">
                  <c:v>8.83496247901735</c:v>
                </c:pt>
                <c:pt idx="15">
                  <c:v>8.89778073395255</c:v>
                </c:pt>
                <c:pt idx="16">
                  <c:v>9.01470359247621</c:v>
                </c:pt>
                <c:pt idx="17">
                  <c:v>8.93810358038137</c:v>
                </c:pt>
                <c:pt idx="18">
                  <c:v>8.8326749980272</c:v>
                </c:pt>
                <c:pt idx="19">
                  <c:v>9.01316313952124</c:v>
                </c:pt>
              </c:numCache>
            </c:numRef>
          </c:val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8.54</c:v>
                </c:pt>
                <c:pt idx="13">
                  <c:v>8.54</c:v>
                </c:pt>
                <c:pt idx="14">
                  <c:v>8.51</c:v>
                </c:pt>
                <c:pt idx="15">
                  <c:v>8.54</c:v>
                </c:pt>
                <c:pt idx="16">
                  <c:v>8.54</c:v>
                </c:pt>
                <c:pt idx="17">
                  <c:v>8.54</c:v>
                </c:pt>
                <c:pt idx="18">
                  <c:v>8.51</c:v>
                </c:pt>
                <c:pt idx="19">
                  <c:v>8.54</c:v>
                </c:pt>
              </c:numCache>
            </c:numRef>
          </c:val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7.0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8.724016023518718</c:v>
                </c:pt>
                <c:pt idx="1">
                  <c:v>8.723939021688352</c:v>
                </c:pt>
                <c:pt idx="2">
                  <c:v>7.757602449200651</c:v>
                </c:pt>
                <c:pt idx="3">
                  <c:v>-2.33219399500188</c:v>
                </c:pt>
                <c:pt idx="4">
                  <c:v>-2.474503150004111</c:v>
                </c:pt>
                <c:pt idx="5">
                  <c:v>8.724016023518718</c:v>
                </c:pt>
                <c:pt idx="6">
                  <c:v>8.724196034943675</c:v>
                </c:pt>
                <c:pt idx="7">
                  <c:v>8.724016023468445</c:v>
                </c:pt>
                <c:pt idx="8">
                  <c:v>8.724016023518718</c:v>
                </c:pt>
                <c:pt idx="9">
                  <c:v>8.724016023518718</c:v>
                </c:pt>
                <c:pt idx="10">
                  <c:v>8.724016023468445</c:v>
                </c:pt>
                <c:pt idx="11">
                  <c:v>8.724016023468445</c:v>
                </c:pt>
                <c:pt idx="12">
                  <c:v>8.95660863492501</c:v>
                </c:pt>
                <c:pt idx="13">
                  <c:v>8.956608638144587</c:v>
                </c:pt>
                <c:pt idx="14">
                  <c:v>8.832268671464824</c:v>
                </c:pt>
                <c:pt idx="15">
                  <c:v>8.902478415077512</c:v>
                </c:pt>
                <c:pt idx="16">
                  <c:v>9.035707467732575</c:v>
                </c:pt>
                <c:pt idx="17">
                  <c:v>8.951306781326863</c:v>
                </c:pt>
                <c:pt idx="18">
                  <c:v>8.83112157900593</c:v>
                </c:pt>
                <c:pt idx="19">
                  <c:v>9.03102371504205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334472"/>
        <c:axId val="-2014341448"/>
      </c:barChart>
      <c:catAx>
        <c:axId val="-201433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341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3414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334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1"/>
          <c:y val="0.932572050027189"/>
          <c:w val="0.753783401936023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931368179422"/>
          <c:y val="0.169222403480152"/>
          <c:w val="0.902371643056272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0.00906908220319634</c:v>
                </c:pt>
                <c:pt idx="1">
                  <c:v>0.0110708860856165</c:v>
                </c:pt>
                <c:pt idx="2">
                  <c:v>0.00998803732534248</c:v>
                </c:pt>
                <c:pt idx="3">
                  <c:v>0.00974094461872146</c:v>
                </c:pt>
                <c:pt idx="4">
                  <c:v>0.00979140590410958</c:v>
                </c:pt>
                <c:pt idx="5">
                  <c:v>0.00970593086415523</c:v>
                </c:pt>
                <c:pt idx="6">
                  <c:v>0.0084994811107306</c:v>
                </c:pt>
                <c:pt idx="7">
                  <c:v>0.00980114509589043</c:v>
                </c:pt>
                <c:pt idx="8">
                  <c:v>0.00974047719406393</c:v>
                </c:pt>
                <c:pt idx="9">
                  <c:v>0.00926388753881277</c:v>
                </c:pt>
                <c:pt idx="10">
                  <c:v>0.00931027677968038</c:v>
                </c:pt>
                <c:pt idx="11">
                  <c:v>0.00915781994863019</c:v>
                </c:pt>
                <c:pt idx="12">
                  <c:v>0.00977529966552525</c:v>
                </c:pt>
                <c:pt idx="13">
                  <c:v>0.011020851416122</c:v>
                </c:pt>
                <c:pt idx="14">
                  <c:v>0.0113954199074074</c:v>
                </c:pt>
                <c:pt idx="15">
                  <c:v>0.0066924052328766</c:v>
                </c:pt>
                <c:pt idx="16">
                  <c:v>0.00819044689383492</c:v>
                </c:pt>
                <c:pt idx="17">
                  <c:v>0.0137127125125573</c:v>
                </c:pt>
                <c:pt idx="18">
                  <c:v>0.00622654871346923</c:v>
                </c:pt>
                <c:pt idx="19">
                  <c:v>0.00446010855022867</c:v>
                </c:pt>
                <c:pt idx="20">
                  <c:v>0.00622654871346923</c:v>
                </c:pt>
              </c:numCache>
            </c:numRef>
          </c:val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0.0092</c:v>
                </c:pt>
                <c:pt idx="1">
                  <c:v>0.0113</c:v>
                </c:pt>
                <c:pt idx="2">
                  <c:v>0.0101</c:v>
                </c:pt>
                <c:pt idx="3">
                  <c:v>0.0099</c:v>
                </c:pt>
                <c:pt idx="4">
                  <c:v>0.0099</c:v>
                </c:pt>
                <c:pt idx="5">
                  <c:v>0.01</c:v>
                </c:pt>
                <c:pt idx="6">
                  <c:v>0.0087</c:v>
                </c:pt>
                <c:pt idx="7">
                  <c:v>0.01</c:v>
                </c:pt>
                <c:pt idx="8">
                  <c:v>0.0095</c:v>
                </c:pt>
                <c:pt idx="9">
                  <c:v>0.0094</c:v>
                </c:pt>
                <c:pt idx="10">
                  <c:v>0.0094</c:v>
                </c:pt>
                <c:pt idx="11">
                  <c:v>0.0093</c:v>
                </c:pt>
                <c:pt idx="12">
                  <c:v>0.0</c:v>
                </c:pt>
                <c:pt idx="13">
                  <c:v>0.0114</c:v>
                </c:pt>
                <c:pt idx="14">
                  <c:v>0.0114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0.0092</c:v>
                </c:pt>
                <c:pt idx="1">
                  <c:v>0.0113</c:v>
                </c:pt>
                <c:pt idx="2">
                  <c:v>0.0101</c:v>
                </c:pt>
                <c:pt idx="3">
                  <c:v>0.0099</c:v>
                </c:pt>
                <c:pt idx="4">
                  <c:v>0.0099</c:v>
                </c:pt>
                <c:pt idx="5">
                  <c:v>0.01</c:v>
                </c:pt>
                <c:pt idx="6">
                  <c:v>0.0087</c:v>
                </c:pt>
                <c:pt idx="7">
                  <c:v>0.01</c:v>
                </c:pt>
                <c:pt idx="8">
                  <c:v>0.0095</c:v>
                </c:pt>
                <c:pt idx="9">
                  <c:v>0.0094</c:v>
                </c:pt>
                <c:pt idx="10">
                  <c:v>0.0094</c:v>
                </c:pt>
                <c:pt idx="11">
                  <c:v>0.0093</c:v>
                </c:pt>
                <c:pt idx="12">
                  <c:v>0.0</c:v>
                </c:pt>
                <c:pt idx="13">
                  <c:v>0.0114</c:v>
                </c:pt>
                <c:pt idx="14">
                  <c:v>0.0114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0.00928613455069768</c:v>
                </c:pt>
                <c:pt idx="1">
                  <c:v>0.011260758937502</c:v>
                </c:pt>
                <c:pt idx="2">
                  <c:v>0.0101141078222038</c:v>
                </c:pt>
                <c:pt idx="3">
                  <c:v>0.00996843218202766</c:v>
                </c:pt>
                <c:pt idx="4">
                  <c:v>0.00998372094955182</c:v>
                </c:pt>
                <c:pt idx="5">
                  <c:v>0.00992569350132038</c:v>
                </c:pt>
                <c:pt idx="6">
                  <c:v>0.00876589399293883</c:v>
                </c:pt>
                <c:pt idx="7">
                  <c:v>0.0100868588157208</c:v>
                </c:pt>
                <c:pt idx="8">
                  <c:v>0.0</c:v>
                </c:pt>
                <c:pt idx="9">
                  <c:v>0.00944855587528367</c:v>
                </c:pt>
                <c:pt idx="10">
                  <c:v>0.00948950101172199</c:v>
                </c:pt>
                <c:pt idx="11">
                  <c:v>0.00933413656593525</c:v>
                </c:pt>
                <c:pt idx="12">
                  <c:v>0.00937282046677405</c:v>
                </c:pt>
                <c:pt idx="13">
                  <c:v>0.0113215650005282</c:v>
                </c:pt>
                <c:pt idx="14">
                  <c:v>0.0113289060703361</c:v>
                </c:pt>
                <c:pt idx="15">
                  <c:v>0.00604520341458405</c:v>
                </c:pt>
                <c:pt idx="16">
                  <c:v>0.00760741087580451</c:v>
                </c:pt>
                <c:pt idx="17">
                  <c:v>0.013801573414694</c:v>
                </c:pt>
                <c:pt idx="18">
                  <c:v>0.00671217050697886</c:v>
                </c:pt>
                <c:pt idx="19">
                  <c:v>0.00434664544911704</c:v>
                </c:pt>
                <c:pt idx="20">
                  <c:v>0.00673340278742318</c:v>
                </c:pt>
              </c:numCache>
            </c:numRef>
          </c:val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0.00917482020547942</c:v>
                </c:pt>
                <c:pt idx="1">
                  <c:v>0.0111746388127854</c:v>
                </c:pt>
                <c:pt idx="2">
                  <c:v>0.0100491989726027</c:v>
                </c:pt>
                <c:pt idx="3">
                  <c:v>0.00981160479452051</c:v>
                </c:pt>
                <c:pt idx="4">
                  <c:v>0.00986833367579907</c:v>
                </c:pt>
                <c:pt idx="5">
                  <c:v>0.00975854817351593</c:v>
                </c:pt>
                <c:pt idx="6">
                  <c:v>0.00855244954337896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0.0102182893835614</c:v>
                </c:pt>
                <c:pt idx="13">
                  <c:v>0.0113292949346405</c:v>
                </c:pt>
                <c:pt idx="14">
                  <c:v>0.011328404956427</c:v>
                </c:pt>
                <c:pt idx="15">
                  <c:v>0.00702337442922405</c:v>
                </c:pt>
                <c:pt idx="16">
                  <c:v>0.00857972876712363</c:v>
                </c:pt>
                <c:pt idx="17">
                  <c:v>0.0139803073059357</c:v>
                </c:pt>
                <c:pt idx="18">
                  <c:v>0.00579750947488515</c:v>
                </c:pt>
                <c:pt idx="19">
                  <c:v>0.00385457385844804</c:v>
                </c:pt>
                <c:pt idx="20">
                  <c:v>0.00674903584474805</c:v>
                </c:pt>
              </c:numCache>
            </c:numRef>
          </c:val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0.0092</c:v>
                </c:pt>
                <c:pt idx="1">
                  <c:v>0.0111</c:v>
                </c:pt>
                <c:pt idx="2">
                  <c:v>0.0099</c:v>
                </c:pt>
                <c:pt idx="3">
                  <c:v>0.0099</c:v>
                </c:pt>
                <c:pt idx="4">
                  <c:v>0.0099</c:v>
                </c:pt>
                <c:pt idx="5">
                  <c:v>0.00977</c:v>
                </c:pt>
                <c:pt idx="6">
                  <c:v>0.00858</c:v>
                </c:pt>
                <c:pt idx="7">
                  <c:v>0.01</c:v>
                </c:pt>
                <c:pt idx="8">
                  <c:v>0.0095</c:v>
                </c:pt>
                <c:pt idx="9">
                  <c:v>0.0093</c:v>
                </c:pt>
                <c:pt idx="10">
                  <c:v>0.0094</c:v>
                </c:pt>
                <c:pt idx="11">
                  <c:v>0.0092</c:v>
                </c:pt>
                <c:pt idx="12">
                  <c:v>0.0107</c:v>
                </c:pt>
                <c:pt idx="13">
                  <c:v>0.0109</c:v>
                </c:pt>
                <c:pt idx="14">
                  <c:v>0.0109</c:v>
                </c:pt>
                <c:pt idx="15">
                  <c:v>0.00763</c:v>
                </c:pt>
                <c:pt idx="16">
                  <c:v>0.00901</c:v>
                </c:pt>
                <c:pt idx="17">
                  <c:v>0.0151</c:v>
                </c:pt>
                <c:pt idx="18">
                  <c:v>0.00667</c:v>
                </c:pt>
                <c:pt idx="19">
                  <c:v>0.00463</c:v>
                </c:pt>
                <c:pt idx="20">
                  <c:v>0.00722</c:v>
                </c:pt>
              </c:numCache>
            </c:numRef>
          </c:val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0.00917125295971249</c:v>
                </c:pt>
                <c:pt idx="1">
                  <c:v>0.0111664450566907</c:v>
                </c:pt>
                <c:pt idx="2">
                  <c:v>0.0100412813962138</c:v>
                </c:pt>
                <c:pt idx="3">
                  <c:v>0.0107603432357381</c:v>
                </c:pt>
                <c:pt idx="4">
                  <c:v>0.0109233132232813</c:v>
                </c:pt>
                <c:pt idx="5">
                  <c:v>0.00980040932512584</c:v>
                </c:pt>
                <c:pt idx="6">
                  <c:v>0.00861361131887488</c:v>
                </c:pt>
                <c:pt idx="7">
                  <c:v>0.00976936881026727</c:v>
                </c:pt>
                <c:pt idx="8">
                  <c:v>0.00917125295971249</c:v>
                </c:pt>
                <c:pt idx="9">
                  <c:v>0.00917125295971249</c:v>
                </c:pt>
                <c:pt idx="10">
                  <c:v>0.00938031742646477</c:v>
                </c:pt>
                <c:pt idx="11">
                  <c:v>0.00922845506722103</c:v>
                </c:pt>
                <c:pt idx="12">
                  <c:v>0.00917941495290082</c:v>
                </c:pt>
                <c:pt idx="13">
                  <c:v>0.010999319598399</c:v>
                </c:pt>
                <c:pt idx="14">
                  <c:v>0.0110077099680261</c:v>
                </c:pt>
                <c:pt idx="15">
                  <c:v>0.00600292569767743</c:v>
                </c:pt>
                <c:pt idx="16">
                  <c:v>0.00748573987548106</c:v>
                </c:pt>
                <c:pt idx="17">
                  <c:v>0.0134644094766573</c:v>
                </c:pt>
                <c:pt idx="18">
                  <c:v>0.00286970041438618</c:v>
                </c:pt>
                <c:pt idx="19">
                  <c:v>0.00286970041438619</c:v>
                </c:pt>
                <c:pt idx="20">
                  <c:v>0.00286970041438618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707768"/>
        <c:axId val="-2126705016"/>
      </c:barChart>
      <c:catAx>
        <c:axId val="-212670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705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6705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97227610007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707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9"/>
          <c:y val="0.932572050027189"/>
          <c:w val="0.73300485608000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73865725163933"/>
          <c:y val="0.169222403480152"/>
          <c:w val="0.92097820735782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0.00200180388242012</c:v>
                </c:pt>
                <c:pt idx="1">
                  <c:v>0.000918955122146139</c:v>
                </c:pt>
                <c:pt idx="2">
                  <c:v>0.000671862415525125</c:v>
                </c:pt>
                <c:pt idx="3">
                  <c:v>-0.000247092706621014</c:v>
                </c:pt>
                <c:pt idx="4">
                  <c:v>0.000722323700913243</c:v>
                </c:pt>
                <c:pt idx="5">
                  <c:v>-5.04612853881176E-5</c:v>
                </c:pt>
                <c:pt idx="6">
                  <c:v>0.000636848660958892</c:v>
                </c:pt>
                <c:pt idx="7">
                  <c:v>-0.000569601092465737</c:v>
                </c:pt>
                <c:pt idx="8">
                  <c:v>0.000732062892694091</c:v>
                </c:pt>
                <c:pt idx="9">
                  <c:v>0.000671394990867588</c:v>
                </c:pt>
                <c:pt idx="10">
                  <c:v>0.000194805335616431</c:v>
                </c:pt>
                <c:pt idx="11">
                  <c:v>0.000241194576484039</c:v>
                </c:pt>
                <c:pt idx="12">
                  <c:v>8.87377454338485E-5</c:v>
                </c:pt>
                <c:pt idx="13">
                  <c:v>0.00070621746232891</c:v>
                </c:pt>
                <c:pt idx="14">
                  <c:v>0.000374568491285388</c:v>
                </c:pt>
                <c:pt idx="15">
                  <c:v>0.00702030727968065</c:v>
                </c:pt>
                <c:pt idx="16">
                  <c:v>-0.00354875095205602</c:v>
                </c:pt>
                <c:pt idx="17">
                  <c:v>0.00176644016324055</c:v>
                </c:pt>
              </c:numCache>
            </c:numRef>
          </c:val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0.0021</c:v>
                </c:pt>
                <c:pt idx="1">
                  <c:v>0.000899999999999999</c:v>
                </c:pt>
                <c:pt idx="2">
                  <c:v>0.000700000000000001</c:v>
                </c:pt>
                <c:pt idx="3">
                  <c:v>-0.000199999999999999</c:v>
                </c:pt>
                <c:pt idx="4">
                  <c:v>0.000700000000000001</c:v>
                </c:pt>
                <c:pt idx="5">
                  <c:v>0.0</c:v>
                </c:pt>
                <c:pt idx="6">
                  <c:v>0.0008</c:v>
                </c:pt>
                <c:pt idx="7">
                  <c:v>-0.0005</c:v>
                </c:pt>
                <c:pt idx="8">
                  <c:v>0.0008</c:v>
                </c:pt>
                <c:pt idx="9">
                  <c:v>0.0003</c:v>
                </c:pt>
                <c:pt idx="10">
                  <c:v>0.0002</c:v>
                </c:pt>
                <c:pt idx="11">
                  <c:v>0.0002</c:v>
                </c:pt>
                <c:pt idx="12">
                  <c:v>9.99999999999994E-5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0.0021</c:v>
                </c:pt>
                <c:pt idx="1">
                  <c:v>0.000899999999999999</c:v>
                </c:pt>
                <c:pt idx="2">
                  <c:v>0.000700000000000001</c:v>
                </c:pt>
                <c:pt idx="3">
                  <c:v>-0.000199999999999999</c:v>
                </c:pt>
                <c:pt idx="4">
                  <c:v>0.000700000000000001</c:v>
                </c:pt>
                <c:pt idx="5">
                  <c:v>0.0</c:v>
                </c:pt>
                <c:pt idx="6">
                  <c:v>0.0008</c:v>
                </c:pt>
                <c:pt idx="7">
                  <c:v>-0.0005</c:v>
                </c:pt>
                <c:pt idx="8">
                  <c:v>0.0008</c:v>
                </c:pt>
                <c:pt idx="9">
                  <c:v>0.0003</c:v>
                </c:pt>
                <c:pt idx="10">
                  <c:v>0.0002</c:v>
                </c:pt>
                <c:pt idx="11">
                  <c:v>0.0002</c:v>
                </c:pt>
                <c:pt idx="12">
                  <c:v>9.99999999999994E-5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0.00197462438680433</c:v>
                </c:pt>
                <c:pt idx="1">
                  <c:v>0.000827973271506148</c:v>
                </c:pt>
                <c:pt idx="2">
                  <c:v>0.000682297631329981</c:v>
                </c:pt>
                <c:pt idx="3">
                  <c:v>-0.000145675640176167</c:v>
                </c:pt>
                <c:pt idx="4">
                  <c:v>0.000697586398854142</c:v>
                </c:pt>
                <c:pt idx="5">
                  <c:v>-1.5288767524161E-5</c:v>
                </c:pt>
                <c:pt idx="6">
                  <c:v>0.000639558950622702</c:v>
                </c:pt>
                <c:pt idx="7">
                  <c:v>-0.000520240557758844</c:v>
                </c:pt>
                <c:pt idx="8">
                  <c:v>0.000800724265023162</c:v>
                </c:pt>
                <c:pt idx="9">
                  <c:v>0.0</c:v>
                </c:pt>
                <c:pt idx="10">
                  <c:v>0.000162421324585993</c:v>
                </c:pt>
                <c:pt idx="11">
                  <c:v>0.000203366461024311</c:v>
                </c:pt>
                <c:pt idx="12">
                  <c:v>4.80020152375735E-5</c:v>
                </c:pt>
                <c:pt idx="13">
                  <c:v>8.66859160763757E-5</c:v>
                </c:pt>
                <c:pt idx="14">
                  <c:v>7.34106980796074E-6</c:v>
                </c:pt>
                <c:pt idx="15">
                  <c:v>0.00775637000010999</c:v>
                </c:pt>
                <c:pt idx="16">
                  <c:v>-0.00266064995979519</c:v>
                </c:pt>
                <c:pt idx="17">
                  <c:v>0.00238675733830614</c:v>
                </c:pt>
              </c:numCache>
            </c:numRef>
          </c:val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0.00199981860730595</c:v>
                </c:pt>
                <c:pt idx="1">
                  <c:v>0.000874378767123315</c:v>
                </c:pt>
                <c:pt idx="2">
                  <c:v>0.00063678458904109</c:v>
                </c:pt>
                <c:pt idx="3">
                  <c:v>-0.000237594178082225</c:v>
                </c:pt>
                <c:pt idx="4">
                  <c:v>0.000693513470319646</c:v>
                </c:pt>
                <c:pt idx="5">
                  <c:v>-5.6728881278556E-5</c:v>
                </c:pt>
                <c:pt idx="6">
                  <c:v>0.000583727968036508</c:v>
                </c:pt>
                <c:pt idx="7">
                  <c:v>-0.000622370662100456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0.00104346917808194</c:v>
                </c:pt>
                <c:pt idx="14">
                  <c:v>-8.89978213533191E-7</c:v>
                </c:pt>
                <c:pt idx="15">
                  <c:v>0.00695693287671166</c:v>
                </c:pt>
                <c:pt idx="16">
                  <c:v>-0.00442077990867621</c:v>
                </c:pt>
                <c:pt idx="17">
                  <c:v>0.00289446198630002</c:v>
                </c:pt>
              </c:numCache>
            </c:numRef>
          </c:val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0.0019</c:v>
                </c:pt>
                <c:pt idx="1">
                  <c:v>0.000700000000000001</c:v>
                </c:pt>
                <c:pt idx="2">
                  <c:v>0.000700000000000001</c:v>
                </c:pt>
                <c:pt idx="3">
                  <c:v>0.0</c:v>
                </c:pt>
                <c:pt idx="4">
                  <c:v>0.000700000000000001</c:v>
                </c:pt>
                <c:pt idx="5">
                  <c:v>0.0</c:v>
                </c:pt>
                <c:pt idx="6">
                  <c:v>0.000569999999999999</c:v>
                </c:pt>
                <c:pt idx="7">
                  <c:v>-0.000619999999999999</c:v>
                </c:pt>
                <c:pt idx="8">
                  <c:v>0.0008</c:v>
                </c:pt>
                <c:pt idx="9">
                  <c:v>0.0003</c:v>
                </c:pt>
                <c:pt idx="10">
                  <c:v>9.99999999999994E-5</c:v>
                </c:pt>
                <c:pt idx="11">
                  <c:v>0.0002</c:v>
                </c:pt>
                <c:pt idx="12">
                  <c:v>0.0</c:v>
                </c:pt>
                <c:pt idx="13">
                  <c:v>0.0015</c:v>
                </c:pt>
                <c:pt idx="14">
                  <c:v>0.0</c:v>
                </c:pt>
                <c:pt idx="15">
                  <c:v>0.00747</c:v>
                </c:pt>
                <c:pt idx="16">
                  <c:v>-0.00403</c:v>
                </c:pt>
                <c:pt idx="17">
                  <c:v>0.00259</c:v>
                </c:pt>
              </c:numCache>
            </c:numRef>
          </c:val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0.00199519209697825</c:v>
                </c:pt>
                <c:pt idx="1">
                  <c:v>0.000870028436501307</c:v>
                </c:pt>
                <c:pt idx="2">
                  <c:v>0.00158909027602557</c:v>
                </c:pt>
                <c:pt idx="3">
                  <c:v>0.000719061839524268</c:v>
                </c:pt>
                <c:pt idx="4">
                  <c:v>0.00175206026356879</c:v>
                </c:pt>
                <c:pt idx="5">
                  <c:v>-0.000162969987543213</c:v>
                </c:pt>
                <c:pt idx="6">
                  <c:v>0.000629156365413351</c:v>
                </c:pt>
                <c:pt idx="7">
                  <c:v>-0.000557641640837613</c:v>
                </c:pt>
                <c:pt idx="8">
                  <c:v>0.000598115850554776</c:v>
                </c:pt>
                <c:pt idx="9">
                  <c:v>0.0</c:v>
                </c:pt>
                <c:pt idx="10">
                  <c:v>0.0</c:v>
                </c:pt>
                <c:pt idx="11">
                  <c:v>0.000209064466752279</c:v>
                </c:pt>
                <c:pt idx="12">
                  <c:v>5.72021075085343E-5</c:v>
                </c:pt>
                <c:pt idx="13">
                  <c:v>8.16199318832977E-6</c:v>
                </c:pt>
                <c:pt idx="14">
                  <c:v>8.39036962705514E-6</c:v>
                </c:pt>
                <c:pt idx="15">
                  <c:v>0.00746148377897983</c:v>
                </c:pt>
                <c:pt idx="16">
                  <c:v>-0.00630971453851465</c:v>
                </c:pt>
                <c:pt idx="17">
                  <c:v>-1.38777878078145E-17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125976"/>
        <c:axId val="1784014520"/>
      </c:barChart>
      <c:catAx>
        <c:axId val="-212712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014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40145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102238035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125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9"/>
          <c:y val="0.932572050027189"/>
          <c:w val="0.7295330647487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69691302460666"/>
          <c:y val="0.169222403480152"/>
          <c:w val="0.90139564962814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0.0132843</c:v>
                </c:pt>
                <c:pt idx="1">
                  <c:v>0.0157501</c:v>
                </c:pt>
                <c:pt idx="2">
                  <c:v>0.0180169</c:v>
                </c:pt>
                <c:pt idx="3">
                  <c:v>0.0176514</c:v>
                </c:pt>
                <c:pt idx="4">
                  <c:v>0.0178714</c:v>
                </c:pt>
                <c:pt idx="5">
                  <c:v>0.0167582</c:v>
                </c:pt>
                <c:pt idx="6">
                  <c:v>0.0134334</c:v>
                </c:pt>
                <c:pt idx="7">
                  <c:v>0.0169436</c:v>
                </c:pt>
                <c:pt idx="8">
                  <c:v>0.0168355</c:v>
                </c:pt>
                <c:pt idx="9">
                  <c:v>0.0142968</c:v>
                </c:pt>
                <c:pt idx="10">
                  <c:v>0.0162306</c:v>
                </c:pt>
                <c:pt idx="11">
                  <c:v>0.0133128</c:v>
                </c:pt>
                <c:pt idx="12">
                  <c:v>0.0117197</c:v>
                </c:pt>
                <c:pt idx="13">
                  <c:v>0.0118714</c:v>
                </c:pt>
                <c:pt idx="14">
                  <c:v>0.00754031</c:v>
                </c:pt>
                <c:pt idx="15">
                  <c:v>0.00942635</c:v>
                </c:pt>
                <c:pt idx="16">
                  <c:v>0.0179324</c:v>
                </c:pt>
                <c:pt idx="17">
                  <c:v>0.00698915</c:v>
                </c:pt>
                <c:pt idx="18">
                  <c:v>0.00608405</c:v>
                </c:pt>
                <c:pt idx="19">
                  <c:v>0.00698915</c:v>
                </c:pt>
              </c:numCache>
            </c:numRef>
          </c:val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0.0138</c:v>
                </c:pt>
                <c:pt idx="1">
                  <c:v>0.0188</c:v>
                </c:pt>
                <c:pt idx="2">
                  <c:v>0.0177</c:v>
                </c:pt>
                <c:pt idx="3">
                  <c:v>0.0178</c:v>
                </c:pt>
                <c:pt idx="4">
                  <c:v>0.0177</c:v>
                </c:pt>
                <c:pt idx="5">
                  <c:v>0.0199</c:v>
                </c:pt>
                <c:pt idx="6">
                  <c:v>0.0138</c:v>
                </c:pt>
                <c:pt idx="7">
                  <c:v>0.017</c:v>
                </c:pt>
                <c:pt idx="8">
                  <c:v>0.0169</c:v>
                </c:pt>
                <c:pt idx="9">
                  <c:v>0.0147</c:v>
                </c:pt>
                <c:pt idx="10">
                  <c:v>0.0156</c:v>
                </c:pt>
                <c:pt idx="11">
                  <c:v>0.0138</c:v>
                </c:pt>
                <c:pt idx="12">
                  <c:v>0.0119</c:v>
                </c:pt>
                <c:pt idx="13">
                  <c:v>0.0119</c:v>
                </c:pt>
                <c:pt idx="14">
                  <c:v>0.0077</c:v>
                </c:pt>
                <c:pt idx="15">
                  <c:v>0.0095</c:v>
                </c:pt>
                <c:pt idx="16">
                  <c:v>0.018</c:v>
                </c:pt>
                <c:pt idx="17">
                  <c:v>0.0081</c:v>
                </c:pt>
                <c:pt idx="18">
                  <c:v>0.005</c:v>
                </c:pt>
                <c:pt idx="19">
                  <c:v>0.0122</c:v>
                </c:pt>
              </c:numCache>
            </c:numRef>
          </c:val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0.0137</c:v>
                </c:pt>
                <c:pt idx="1">
                  <c:v>0.0189</c:v>
                </c:pt>
                <c:pt idx="2">
                  <c:v>0.0176</c:v>
                </c:pt>
                <c:pt idx="3">
                  <c:v>0.0177</c:v>
                </c:pt>
                <c:pt idx="4">
                  <c:v>0.0174</c:v>
                </c:pt>
                <c:pt idx="5">
                  <c:v>0.0199</c:v>
                </c:pt>
                <c:pt idx="6">
                  <c:v>0.0137</c:v>
                </c:pt>
                <c:pt idx="7">
                  <c:v>0.017</c:v>
                </c:pt>
                <c:pt idx="8">
                  <c:v>0.0169</c:v>
                </c:pt>
                <c:pt idx="9">
                  <c:v>0.0141</c:v>
                </c:pt>
                <c:pt idx="10">
                  <c:v>0.0156</c:v>
                </c:pt>
                <c:pt idx="11">
                  <c:v>0.0137</c:v>
                </c:pt>
                <c:pt idx="12">
                  <c:v>0.0118</c:v>
                </c:pt>
                <c:pt idx="13">
                  <c:v>0.0119</c:v>
                </c:pt>
                <c:pt idx="14">
                  <c:v>0.0078</c:v>
                </c:pt>
                <c:pt idx="15">
                  <c:v>0.0138</c:v>
                </c:pt>
                <c:pt idx="16">
                  <c:v>0.018</c:v>
                </c:pt>
                <c:pt idx="17">
                  <c:v>0.0081</c:v>
                </c:pt>
                <c:pt idx="18">
                  <c:v>0.0063</c:v>
                </c:pt>
                <c:pt idx="19">
                  <c:v>0.0122</c:v>
                </c:pt>
              </c:numCache>
            </c:numRef>
          </c:val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0.0136262066919152</c:v>
                </c:pt>
                <c:pt idx="1">
                  <c:v>0.0156374264030872</c:v>
                </c:pt>
                <c:pt idx="2">
                  <c:v>0.0178073313815993</c:v>
                </c:pt>
                <c:pt idx="3">
                  <c:v>0.0179336039562529</c:v>
                </c:pt>
                <c:pt idx="4">
                  <c:v>0.0177869888677495</c:v>
                </c:pt>
                <c:pt idx="5">
                  <c:v>0.0171898162376675</c:v>
                </c:pt>
                <c:pt idx="6">
                  <c:v>0.0138601955385098</c:v>
                </c:pt>
                <c:pt idx="7">
                  <c:v>0.0168762386768187</c:v>
                </c:pt>
                <c:pt idx="8">
                  <c:v>0.0</c:v>
                </c:pt>
                <c:pt idx="9">
                  <c:v>0.0145925967365662</c:v>
                </c:pt>
                <c:pt idx="10">
                  <c:v>0.0161345171520538</c:v>
                </c:pt>
                <c:pt idx="11">
                  <c:v>0.0136262066932849</c:v>
                </c:pt>
                <c:pt idx="12">
                  <c:v>0.0116851463056089</c:v>
                </c:pt>
                <c:pt idx="13">
                  <c:v>0.0116885524342549</c:v>
                </c:pt>
                <c:pt idx="14">
                  <c:v>0.00702364607914332</c:v>
                </c:pt>
                <c:pt idx="15">
                  <c:v>0.00911097537465879</c:v>
                </c:pt>
                <c:pt idx="16">
                  <c:v>0.0184858925396621</c:v>
                </c:pt>
                <c:pt idx="17">
                  <c:v>0.00677553360932305</c:v>
                </c:pt>
                <c:pt idx="18">
                  <c:v>0.00677553360913774</c:v>
                </c:pt>
                <c:pt idx="19">
                  <c:v>0.0067755336093273</c:v>
                </c:pt>
              </c:numCache>
            </c:numRef>
          </c:val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0.013457</c:v>
                </c:pt>
                <c:pt idx="1">
                  <c:v>0.015432</c:v>
                </c:pt>
                <c:pt idx="2">
                  <c:v>0.017547</c:v>
                </c:pt>
                <c:pt idx="3">
                  <c:v>0.017045</c:v>
                </c:pt>
                <c:pt idx="4">
                  <c:v>0.017272</c:v>
                </c:pt>
                <c:pt idx="5">
                  <c:v>0.016479</c:v>
                </c:pt>
                <c:pt idx="6">
                  <c:v>0.013457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0.011713</c:v>
                </c:pt>
                <c:pt idx="13">
                  <c:v>0.011716</c:v>
                </c:pt>
                <c:pt idx="14">
                  <c:v>0.007566</c:v>
                </c:pt>
                <c:pt idx="15">
                  <c:v>0.009398</c:v>
                </c:pt>
                <c:pt idx="16">
                  <c:v>0.017626</c:v>
                </c:pt>
                <c:pt idx="17">
                  <c:v>0.005491</c:v>
                </c:pt>
                <c:pt idx="18">
                  <c:v>0.003256</c:v>
                </c:pt>
                <c:pt idx="19">
                  <c:v>0.006689</c:v>
                </c:pt>
              </c:numCache>
            </c:numRef>
          </c:val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0.0134</c:v>
                </c:pt>
                <c:pt idx="1">
                  <c:v>0.0157</c:v>
                </c:pt>
                <c:pt idx="2">
                  <c:v>0.0177</c:v>
                </c:pt>
                <c:pt idx="3">
                  <c:v>0.0177</c:v>
                </c:pt>
                <c:pt idx="4">
                  <c:v>0.0177</c:v>
                </c:pt>
                <c:pt idx="5">
                  <c:v>0.0166</c:v>
                </c:pt>
                <c:pt idx="6">
                  <c:v>0.0134</c:v>
                </c:pt>
                <c:pt idx="7">
                  <c:v>0.0173</c:v>
                </c:pt>
                <c:pt idx="8">
                  <c:v>0.0173</c:v>
                </c:pt>
                <c:pt idx="9">
                  <c:v>0.0147</c:v>
                </c:pt>
                <c:pt idx="10">
                  <c:v>0.0158</c:v>
                </c:pt>
                <c:pt idx="11">
                  <c:v>0.0134</c:v>
                </c:pt>
                <c:pt idx="12">
                  <c:v>0.0115</c:v>
                </c:pt>
                <c:pt idx="13">
                  <c:v>0.0115</c:v>
                </c:pt>
                <c:pt idx="14">
                  <c:v>0.0106</c:v>
                </c:pt>
                <c:pt idx="15">
                  <c:v>0.0107</c:v>
                </c:pt>
                <c:pt idx="16">
                  <c:v>0.0173</c:v>
                </c:pt>
                <c:pt idx="17">
                  <c:v>0.00677</c:v>
                </c:pt>
                <c:pt idx="18">
                  <c:v>0.00634</c:v>
                </c:pt>
                <c:pt idx="19">
                  <c:v>0.00763</c:v>
                </c:pt>
              </c:numCache>
            </c:numRef>
          </c:val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0.0135208662376408</c:v>
                </c:pt>
                <c:pt idx="1">
                  <c:v>0.0155018185650859</c:v>
                </c:pt>
                <c:pt idx="2">
                  <c:v>0.0177024673998511</c:v>
                </c:pt>
                <c:pt idx="3">
                  <c:v>0.017823454426317</c:v>
                </c:pt>
                <c:pt idx="4">
                  <c:v>0.0188877853248584</c:v>
                </c:pt>
                <c:pt idx="5">
                  <c:v>0.0169454110961472</c:v>
                </c:pt>
                <c:pt idx="6">
                  <c:v>0.0135208309429456</c:v>
                </c:pt>
                <c:pt idx="7">
                  <c:v>0.0160652089878077</c:v>
                </c:pt>
                <c:pt idx="8">
                  <c:v>0.0135208662376408</c:v>
                </c:pt>
                <c:pt idx="9">
                  <c:v>0.0135208662376408</c:v>
                </c:pt>
                <c:pt idx="10">
                  <c:v>0.0160652089879784</c:v>
                </c:pt>
                <c:pt idx="11">
                  <c:v>0.0135208662365687</c:v>
                </c:pt>
                <c:pt idx="12">
                  <c:v>0.0113797463480063</c:v>
                </c:pt>
                <c:pt idx="13">
                  <c:v>0.0113897314816845</c:v>
                </c:pt>
                <c:pt idx="14">
                  <c:v>0.00710396981310516</c:v>
                </c:pt>
                <c:pt idx="15">
                  <c:v>0.00897452192521337</c:v>
                </c:pt>
                <c:pt idx="16">
                  <c:v>0.0178484696525521</c:v>
                </c:pt>
                <c:pt idx="17">
                  <c:v>0.00286970041438788</c:v>
                </c:pt>
                <c:pt idx="18">
                  <c:v>0.00286970041438804</c:v>
                </c:pt>
                <c:pt idx="19">
                  <c:v>0.00286970041438748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805528"/>
        <c:axId val="1790808792"/>
      </c:barChart>
      <c:catAx>
        <c:axId val="179080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808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808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97227610007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8055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9"/>
          <c:y val="0.932572050027189"/>
          <c:w val="0.73307873141828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73865725163933"/>
          <c:y val="0.169222403480152"/>
          <c:w val="0.92097820735782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0.0024658</c:v>
                </c:pt>
                <c:pt idx="1">
                  <c:v>0.0047326</c:v>
                </c:pt>
                <c:pt idx="2">
                  <c:v>0.0043671</c:v>
                </c:pt>
                <c:pt idx="3">
                  <c:v>-0.000365499999999998</c:v>
                </c:pt>
                <c:pt idx="4">
                  <c:v>0.0045871</c:v>
                </c:pt>
                <c:pt idx="5">
                  <c:v>-0.000219999999999998</c:v>
                </c:pt>
                <c:pt idx="6">
                  <c:v>0.0034739</c:v>
                </c:pt>
                <c:pt idx="7">
                  <c:v>0.000149099999999999</c:v>
                </c:pt>
                <c:pt idx="8">
                  <c:v>0.0036593</c:v>
                </c:pt>
                <c:pt idx="9">
                  <c:v>0.0035512</c:v>
                </c:pt>
                <c:pt idx="10">
                  <c:v>0.0010125</c:v>
                </c:pt>
                <c:pt idx="11">
                  <c:v>0.0029463</c:v>
                </c:pt>
                <c:pt idx="12">
                  <c:v>2.8499999999999E-5</c:v>
                </c:pt>
                <c:pt idx="13">
                  <c:v>-0.0015646</c:v>
                </c:pt>
                <c:pt idx="14">
                  <c:v>0.000151700000000001</c:v>
                </c:pt>
                <c:pt idx="15">
                  <c:v>0.01039209</c:v>
                </c:pt>
                <c:pt idx="16">
                  <c:v>-0.00473055</c:v>
                </c:pt>
                <c:pt idx="17">
                  <c:v>0.0009051</c:v>
                </c:pt>
              </c:numCache>
            </c:numRef>
          </c:val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0.005</c:v>
                </c:pt>
                <c:pt idx="1">
                  <c:v>0.0039</c:v>
                </c:pt>
                <c:pt idx="2">
                  <c:v>0.004</c:v>
                </c:pt>
                <c:pt idx="3">
                  <c:v>9.99999999999994E-5</c:v>
                </c:pt>
                <c:pt idx="4">
                  <c:v>0.0039</c:v>
                </c:pt>
                <c:pt idx="5">
                  <c:v>9.99999999999994E-5</c:v>
                </c:pt>
                <c:pt idx="6">
                  <c:v>0.0061</c:v>
                </c:pt>
                <c:pt idx="7">
                  <c:v>0.0</c:v>
                </c:pt>
                <c:pt idx="8">
                  <c:v>0.0032</c:v>
                </c:pt>
                <c:pt idx="9">
                  <c:v>0.0031</c:v>
                </c:pt>
                <c:pt idx="10">
                  <c:v>0.000899999999999999</c:v>
                </c:pt>
                <c:pt idx="11">
                  <c:v>0.0018</c:v>
                </c:pt>
                <c:pt idx="12">
                  <c:v>0.0</c:v>
                </c:pt>
                <c:pt idx="13">
                  <c:v>-0.0019</c:v>
                </c:pt>
                <c:pt idx="14">
                  <c:v>0.0</c:v>
                </c:pt>
                <c:pt idx="15">
                  <c:v>0.0103</c:v>
                </c:pt>
                <c:pt idx="16">
                  <c:v>-0.0038</c:v>
                </c:pt>
                <c:pt idx="17">
                  <c:v>0.0072</c:v>
                </c:pt>
              </c:numCache>
            </c:numRef>
          </c:val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0.0052</c:v>
                </c:pt>
                <c:pt idx="1">
                  <c:v>0.0039</c:v>
                </c:pt>
                <c:pt idx="2">
                  <c:v>0.004</c:v>
                </c:pt>
                <c:pt idx="3">
                  <c:v>9.99999999999994E-5</c:v>
                </c:pt>
                <c:pt idx="4">
                  <c:v>0.0037</c:v>
                </c:pt>
                <c:pt idx="5">
                  <c:v>0.000300000000000002</c:v>
                </c:pt>
                <c:pt idx="6">
                  <c:v>0.0062</c:v>
                </c:pt>
                <c:pt idx="7">
                  <c:v>0.0</c:v>
                </c:pt>
                <c:pt idx="8">
                  <c:v>0.0033</c:v>
                </c:pt>
                <c:pt idx="9">
                  <c:v>0.0032</c:v>
                </c:pt>
                <c:pt idx="10">
                  <c:v>0.000399999999999999</c:v>
                </c:pt>
                <c:pt idx="11">
                  <c:v>0.0019</c:v>
                </c:pt>
                <c:pt idx="12">
                  <c:v>0.0</c:v>
                </c:pt>
                <c:pt idx="13">
                  <c:v>-0.0019</c:v>
                </c:pt>
                <c:pt idx="14">
                  <c:v>0.000100000000000001</c:v>
                </c:pt>
                <c:pt idx="15">
                  <c:v>0.0102</c:v>
                </c:pt>
                <c:pt idx="16">
                  <c:v>-0.0037</c:v>
                </c:pt>
                <c:pt idx="17">
                  <c:v>0.0059</c:v>
                </c:pt>
              </c:numCache>
            </c:numRef>
          </c:val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0.002011219711172</c:v>
                </c:pt>
                <c:pt idx="1">
                  <c:v>0.0041811246896841</c:v>
                </c:pt>
                <c:pt idx="2">
                  <c:v>0.0043073972643377</c:v>
                </c:pt>
                <c:pt idx="3">
                  <c:v>0.000126272574653599</c:v>
                </c:pt>
                <c:pt idx="4">
                  <c:v>0.0041607821758343</c:v>
                </c:pt>
                <c:pt idx="5">
                  <c:v>0.000146615088503398</c:v>
                </c:pt>
                <c:pt idx="6">
                  <c:v>0.0035636095457523</c:v>
                </c:pt>
                <c:pt idx="7">
                  <c:v>0.000233988846594599</c:v>
                </c:pt>
                <c:pt idx="8">
                  <c:v>0.0032500319849035</c:v>
                </c:pt>
                <c:pt idx="9">
                  <c:v>0.0</c:v>
                </c:pt>
                <c:pt idx="10">
                  <c:v>0.000966390044650999</c:v>
                </c:pt>
                <c:pt idx="11">
                  <c:v>0.0025083104601386</c:v>
                </c:pt>
                <c:pt idx="12">
                  <c:v>1.36969949271482E-12</c:v>
                </c:pt>
                <c:pt idx="13">
                  <c:v>-0.0019410603863063</c:v>
                </c:pt>
                <c:pt idx="14">
                  <c:v>3.40612864600104E-6</c:v>
                </c:pt>
                <c:pt idx="15">
                  <c:v>0.0114622464605188</c:v>
                </c:pt>
                <c:pt idx="16">
                  <c:v>-0.00490961269628585</c:v>
                </c:pt>
                <c:pt idx="17">
                  <c:v>1.8956017311389E-13</c:v>
                </c:pt>
              </c:numCache>
            </c:numRef>
          </c:val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0.001975</c:v>
                </c:pt>
                <c:pt idx="1">
                  <c:v>0.00409</c:v>
                </c:pt>
                <c:pt idx="2">
                  <c:v>0.003588</c:v>
                </c:pt>
                <c:pt idx="3">
                  <c:v>-0.000501999999999999</c:v>
                </c:pt>
                <c:pt idx="4">
                  <c:v>0.003815</c:v>
                </c:pt>
                <c:pt idx="5">
                  <c:v>-0.000226999999999998</c:v>
                </c:pt>
                <c:pt idx="6">
                  <c:v>0.003022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-0.001744</c:v>
                </c:pt>
                <c:pt idx="14">
                  <c:v>3.00000000000127E-6</c:v>
                </c:pt>
                <c:pt idx="15">
                  <c:v>0.01006</c:v>
                </c:pt>
                <c:pt idx="16">
                  <c:v>-0.006222</c:v>
                </c:pt>
                <c:pt idx="17">
                  <c:v>0.003433</c:v>
                </c:pt>
              </c:numCache>
            </c:numRef>
          </c:val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0.0023</c:v>
                </c:pt>
                <c:pt idx="1">
                  <c:v>0.0043</c:v>
                </c:pt>
                <c:pt idx="2">
                  <c:v>0.0043</c:v>
                </c:pt>
                <c:pt idx="3">
                  <c:v>0.0</c:v>
                </c:pt>
                <c:pt idx="4">
                  <c:v>0.0043</c:v>
                </c:pt>
                <c:pt idx="5">
                  <c:v>0.0</c:v>
                </c:pt>
                <c:pt idx="6">
                  <c:v>0.0032</c:v>
                </c:pt>
                <c:pt idx="7">
                  <c:v>0.0</c:v>
                </c:pt>
                <c:pt idx="8">
                  <c:v>0.0039</c:v>
                </c:pt>
                <c:pt idx="9">
                  <c:v>0.0039</c:v>
                </c:pt>
                <c:pt idx="10">
                  <c:v>0.0013</c:v>
                </c:pt>
                <c:pt idx="11">
                  <c:v>0.0024</c:v>
                </c:pt>
                <c:pt idx="12">
                  <c:v>0.0</c:v>
                </c:pt>
                <c:pt idx="13">
                  <c:v>-0.0019</c:v>
                </c:pt>
                <c:pt idx="14">
                  <c:v>0.0</c:v>
                </c:pt>
                <c:pt idx="15">
                  <c:v>0.0067</c:v>
                </c:pt>
                <c:pt idx="16">
                  <c:v>-0.00473</c:v>
                </c:pt>
                <c:pt idx="17">
                  <c:v>0.00129</c:v>
                </c:pt>
              </c:numCache>
            </c:numRef>
          </c:val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0.00198095232744514</c:v>
                </c:pt>
                <c:pt idx="1">
                  <c:v>0.00418160116221027</c:v>
                </c:pt>
                <c:pt idx="2">
                  <c:v>0.0043025881886762</c:v>
                </c:pt>
                <c:pt idx="3">
                  <c:v>0.00012098702646593</c:v>
                </c:pt>
                <c:pt idx="4">
                  <c:v>0.0053669190872176</c:v>
                </c:pt>
                <c:pt idx="5">
                  <c:v>-0.0010643308985414</c:v>
                </c:pt>
                <c:pt idx="6">
                  <c:v>0.00342454485850643</c:v>
                </c:pt>
                <c:pt idx="7">
                  <c:v>-3.52946951682337E-8</c:v>
                </c:pt>
                <c:pt idx="8">
                  <c:v>0.00254434275016694</c:v>
                </c:pt>
                <c:pt idx="9">
                  <c:v>0.0</c:v>
                </c:pt>
                <c:pt idx="10">
                  <c:v>0.0</c:v>
                </c:pt>
                <c:pt idx="11">
                  <c:v>0.00254434275033757</c:v>
                </c:pt>
                <c:pt idx="12">
                  <c:v>-1.07211808875185E-12</c:v>
                </c:pt>
                <c:pt idx="13">
                  <c:v>-0.00214111988963451</c:v>
                </c:pt>
                <c:pt idx="14">
                  <c:v>9.98513367819753E-6</c:v>
                </c:pt>
                <c:pt idx="15">
                  <c:v>0.010744499839447</c:v>
                </c:pt>
                <c:pt idx="16">
                  <c:v>-0.00851004593361841</c:v>
                </c:pt>
                <c:pt idx="17">
                  <c:v>-5.51642065360625E-16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839000"/>
        <c:axId val="2127222632"/>
      </c:barChart>
      <c:catAx>
        <c:axId val="-212683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222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222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10223803590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8390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9"/>
          <c:y val="0.932572050027189"/>
          <c:w val="0.7295330647487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69691302460666"/>
          <c:y val="0.169222403480152"/>
          <c:w val="0.90139564962814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0.00187685</c:v>
                </c:pt>
                <c:pt idx="1">
                  <c:v>0.00187686</c:v>
                </c:pt>
                <c:pt idx="2">
                  <c:v>0.00187685</c:v>
                </c:pt>
                <c:pt idx="3">
                  <c:v>0.00187685</c:v>
                </c:pt>
                <c:pt idx="4">
                  <c:v>0.00187685</c:v>
                </c:pt>
                <c:pt idx="5">
                  <c:v>0.00187685</c:v>
                </c:pt>
                <c:pt idx="6">
                  <c:v>0.00187685</c:v>
                </c:pt>
                <c:pt idx="7">
                  <c:v>0.00187685</c:v>
                </c:pt>
                <c:pt idx="8">
                  <c:v>0.00187685</c:v>
                </c:pt>
                <c:pt idx="9">
                  <c:v>0.00187685</c:v>
                </c:pt>
                <c:pt idx="10">
                  <c:v>0.00187685</c:v>
                </c:pt>
                <c:pt idx="11">
                  <c:v>0.00187685</c:v>
                </c:pt>
                <c:pt idx="12">
                  <c:v>0.00682756</c:v>
                </c:pt>
                <c:pt idx="13">
                  <c:v>0.00682756</c:v>
                </c:pt>
                <c:pt idx="14">
                  <c:v>0.00610296</c:v>
                </c:pt>
                <c:pt idx="15">
                  <c:v>0.00682149</c:v>
                </c:pt>
                <c:pt idx="16">
                  <c:v>0.00683562</c:v>
                </c:pt>
                <c:pt idx="17">
                  <c:v>0.00620797</c:v>
                </c:pt>
                <c:pt idx="18">
                  <c:v>0.00410963</c:v>
                </c:pt>
                <c:pt idx="19">
                  <c:v>0.00620797</c:v>
                </c:pt>
              </c:numCache>
            </c:numRef>
          </c:val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0.0017</c:v>
                </c:pt>
                <c:pt idx="1">
                  <c:v>0.0017</c:v>
                </c:pt>
                <c:pt idx="2">
                  <c:v>0.0017</c:v>
                </c:pt>
                <c:pt idx="3">
                  <c:v>0.0017</c:v>
                </c:pt>
                <c:pt idx="4">
                  <c:v>0.0017</c:v>
                </c:pt>
                <c:pt idx="5">
                  <c:v>0.0017</c:v>
                </c:pt>
                <c:pt idx="6">
                  <c:v>0.0017</c:v>
                </c:pt>
                <c:pt idx="7">
                  <c:v>0.0017</c:v>
                </c:pt>
                <c:pt idx="8">
                  <c:v>0.0017</c:v>
                </c:pt>
                <c:pt idx="9">
                  <c:v>0.0017</c:v>
                </c:pt>
                <c:pt idx="10">
                  <c:v>0.0017</c:v>
                </c:pt>
                <c:pt idx="11">
                  <c:v>0.0017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0.0017</c:v>
                </c:pt>
                <c:pt idx="1">
                  <c:v>0.0017</c:v>
                </c:pt>
                <c:pt idx="2">
                  <c:v>0.0017</c:v>
                </c:pt>
                <c:pt idx="3">
                  <c:v>0.0017</c:v>
                </c:pt>
                <c:pt idx="4">
                  <c:v>0.0017</c:v>
                </c:pt>
                <c:pt idx="5">
                  <c:v>0.0017</c:v>
                </c:pt>
                <c:pt idx="6">
                  <c:v>0.0017</c:v>
                </c:pt>
                <c:pt idx="7">
                  <c:v>0.0017</c:v>
                </c:pt>
                <c:pt idx="8">
                  <c:v>0.0017</c:v>
                </c:pt>
                <c:pt idx="9">
                  <c:v>0.0017</c:v>
                </c:pt>
                <c:pt idx="10">
                  <c:v>0.0017</c:v>
                </c:pt>
                <c:pt idx="11">
                  <c:v>0.0017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0.00192770342204335</c:v>
                </c:pt>
                <c:pt idx="1">
                  <c:v>0.0019433116500102</c:v>
                </c:pt>
                <c:pt idx="2">
                  <c:v>0.00193357062811095</c:v>
                </c:pt>
                <c:pt idx="3">
                  <c:v>0.00192768638621351</c:v>
                </c:pt>
                <c:pt idx="4">
                  <c:v>0.00192768638621351</c:v>
                </c:pt>
                <c:pt idx="5">
                  <c:v>0.00192770342204335</c:v>
                </c:pt>
                <c:pt idx="6">
                  <c:v>0.00192770339972493</c:v>
                </c:pt>
                <c:pt idx="7">
                  <c:v>0.0019277034242487</c:v>
                </c:pt>
                <c:pt idx="8">
                  <c:v>0.0</c:v>
                </c:pt>
                <c:pt idx="9">
                  <c:v>0.00192770342076213</c:v>
                </c:pt>
                <c:pt idx="10">
                  <c:v>0.0019277034242487</c:v>
                </c:pt>
                <c:pt idx="11">
                  <c:v>0.00192770342029904</c:v>
                </c:pt>
                <c:pt idx="12">
                  <c:v>0.00700484487156822</c:v>
                </c:pt>
                <c:pt idx="13">
                  <c:v>0.0070048448777472</c:v>
                </c:pt>
                <c:pt idx="14">
                  <c:v>0.00652130778959682</c:v>
                </c:pt>
                <c:pt idx="15">
                  <c:v>0.00698469149217326</c:v>
                </c:pt>
                <c:pt idx="16">
                  <c:v>0.00704213062051484</c:v>
                </c:pt>
                <c:pt idx="17">
                  <c:v>0.00673479433454579</c:v>
                </c:pt>
                <c:pt idx="18">
                  <c:v>0.00381856897227554</c:v>
                </c:pt>
                <c:pt idx="19">
                  <c:v>0.0067755336093234</c:v>
                </c:pt>
              </c:numCache>
            </c:numRef>
          </c:val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0.001968</c:v>
                </c:pt>
                <c:pt idx="1">
                  <c:v>0.002019</c:v>
                </c:pt>
                <c:pt idx="2">
                  <c:v>0.001968</c:v>
                </c:pt>
                <c:pt idx="3">
                  <c:v>0.001968</c:v>
                </c:pt>
                <c:pt idx="4">
                  <c:v>0.001968</c:v>
                </c:pt>
                <c:pt idx="5">
                  <c:v>0.001968</c:v>
                </c:pt>
                <c:pt idx="6">
                  <c:v>0.001968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0.006908</c:v>
                </c:pt>
                <c:pt idx="13">
                  <c:v>0.006908</c:v>
                </c:pt>
                <c:pt idx="14">
                  <c:v>0.006525</c:v>
                </c:pt>
                <c:pt idx="15">
                  <c:v>0.006908</c:v>
                </c:pt>
                <c:pt idx="16">
                  <c:v>0.006909</c:v>
                </c:pt>
                <c:pt idx="17">
                  <c:v>0.005454</c:v>
                </c:pt>
                <c:pt idx="18">
                  <c:v>0.003253</c:v>
                </c:pt>
                <c:pt idx="19">
                  <c:v>0.006685</c:v>
                </c:pt>
              </c:numCache>
            </c:numRef>
          </c:val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0.00197</c:v>
                </c:pt>
                <c:pt idx="1">
                  <c:v>0.00196</c:v>
                </c:pt>
                <c:pt idx="2">
                  <c:v>0.00197</c:v>
                </c:pt>
                <c:pt idx="3">
                  <c:v>0.00197</c:v>
                </c:pt>
                <c:pt idx="4">
                  <c:v>0.00197</c:v>
                </c:pt>
                <c:pt idx="5">
                  <c:v>0.00197</c:v>
                </c:pt>
                <c:pt idx="6">
                  <c:v>0.00197</c:v>
                </c:pt>
                <c:pt idx="7">
                  <c:v>0.00197</c:v>
                </c:pt>
                <c:pt idx="8">
                  <c:v>0.00197</c:v>
                </c:pt>
                <c:pt idx="9">
                  <c:v>0.00197</c:v>
                </c:pt>
                <c:pt idx="10">
                  <c:v>0.00197</c:v>
                </c:pt>
                <c:pt idx="11">
                  <c:v>0.00197</c:v>
                </c:pt>
                <c:pt idx="12">
                  <c:v>0.0103</c:v>
                </c:pt>
                <c:pt idx="13">
                  <c:v>0.0105</c:v>
                </c:pt>
                <c:pt idx="14">
                  <c:v>0.00657</c:v>
                </c:pt>
                <c:pt idx="15">
                  <c:v>0.00783</c:v>
                </c:pt>
                <c:pt idx="16">
                  <c:v>0.0154</c:v>
                </c:pt>
                <c:pt idx="17">
                  <c:v>0.00663</c:v>
                </c:pt>
                <c:pt idx="18">
                  <c:v>0.0042</c:v>
                </c:pt>
                <c:pt idx="19">
                  <c:v>0.007</c:v>
                </c:pt>
              </c:numCache>
            </c:numRef>
          </c:val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0.00192918820857744</c:v>
                </c:pt>
                <c:pt idx="1">
                  <c:v>0.00194346707500448</c:v>
                </c:pt>
                <c:pt idx="2">
                  <c:v>0.00193510777838017</c:v>
                </c:pt>
                <c:pt idx="3">
                  <c:v>0.00184560855056845</c:v>
                </c:pt>
                <c:pt idx="4">
                  <c:v>0.00184557389763259</c:v>
                </c:pt>
                <c:pt idx="5">
                  <c:v>0.00192918820857744</c:v>
                </c:pt>
                <c:pt idx="6">
                  <c:v>0.00192918818621733</c:v>
                </c:pt>
                <c:pt idx="7">
                  <c:v>0.00192918817272749</c:v>
                </c:pt>
                <c:pt idx="8">
                  <c:v>0.00192918820857744</c:v>
                </c:pt>
                <c:pt idx="9">
                  <c:v>0.00192918820857744</c:v>
                </c:pt>
                <c:pt idx="10">
                  <c:v>0.00192918817272749</c:v>
                </c:pt>
                <c:pt idx="11">
                  <c:v>0.00192918817180648</c:v>
                </c:pt>
                <c:pt idx="12">
                  <c:v>0.00701894931328744</c:v>
                </c:pt>
                <c:pt idx="13">
                  <c:v>0.00701894931328744</c:v>
                </c:pt>
                <c:pt idx="14">
                  <c:v>0.00625619020100047</c:v>
                </c:pt>
                <c:pt idx="15">
                  <c:v>0.00699240500822138</c:v>
                </c:pt>
                <c:pt idx="16">
                  <c:v>0.00705789647295578</c:v>
                </c:pt>
                <c:pt idx="17">
                  <c:v>0.00286970041438571</c:v>
                </c:pt>
                <c:pt idx="18">
                  <c:v>0.0028697004143858</c:v>
                </c:pt>
                <c:pt idx="19">
                  <c:v>0.00286970041438579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292248"/>
        <c:axId val="2107823560"/>
      </c:barChart>
      <c:catAx>
        <c:axId val="210829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823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823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97227610007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292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9"/>
          <c:y val="0.932572050027189"/>
          <c:w val="0.73307873141828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44363072817896"/>
          <c:y val="0.169222403480152"/>
          <c:w val="0.91392847259242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</c:v>
                </c:pt>
                <c:pt idx="1">
                  <c:v>58.33070091324161</c:v>
                </c:pt>
                <c:pt idx="2">
                  <c:v>52.00530301369875</c:v>
                </c:pt>
                <c:pt idx="3">
                  <c:v>50.84447054794528</c:v>
                </c:pt>
                <c:pt idx="4">
                  <c:v>51.08503204337903</c:v>
                </c:pt>
                <c:pt idx="5">
                  <c:v>45.48395562785403</c:v>
                </c:pt>
                <c:pt idx="6">
                  <c:v>41.03347398401826</c:v>
                </c:pt>
                <c:pt idx="7">
                  <c:v>50.77089772831047</c:v>
                </c:pt>
                <c:pt idx="8">
                  <c:v>50.49709894977157</c:v>
                </c:pt>
                <c:pt idx="9">
                  <c:v>48.77936800228333</c:v>
                </c:pt>
                <c:pt idx="10">
                  <c:v>48.82194484018274</c:v>
                </c:pt>
                <c:pt idx="11">
                  <c:v>48.32976866438373</c:v>
                </c:pt>
                <c:pt idx="12">
                  <c:v>66.52612220319625</c:v>
                </c:pt>
                <c:pt idx="13">
                  <c:v>57.04763188997816</c:v>
                </c:pt>
                <c:pt idx="14">
                  <c:v>54.7000728213508</c:v>
                </c:pt>
                <c:pt idx="15">
                  <c:v>69.87445598173498</c:v>
                </c:pt>
                <c:pt idx="16">
                  <c:v>68.67737526255728</c:v>
                </c:pt>
                <c:pt idx="17">
                  <c:v>61.467399063927</c:v>
                </c:pt>
                <c:pt idx="18">
                  <c:v>46.7299398744293</c:v>
                </c:pt>
                <c:pt idx="19">
                  <c:v>48.52098203196381</c:v>
                </c:pt>
                <c:pt idx="20">
                  <c:v>36.62487599315072</c:v>
                </c:pt>
              </c:numCache>
            </c:numRef>
          </c:val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0.0</c:v>
                </c:pt>
                <c:pt idx="13">
                  <c:v>57.47</c:v>
                </c:pt>
                <c:pt idx="14">
                  <c:v>57.36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0.0</c:v>
                </c:pt>
                <c:pt idx="13">
                  <c:v>57.47</c:v>
                </c:pt>
                <c:pt idx="14">
                  <c:v>57.36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</c:v>
                </c:pt>
                <c:pt idx="1">
                  <c:v>58.55118971365172</c:v>
                </c:pt>
                <c:pt idx="2">
                  <c:v>51.84073213359719</c:v>
                </c:pt>
                <c:pt idx="3">
                  <c:v>51.17648053790212</c:v>
                </c:pt>
                <c:pt idx="4">
                  <c:v>51.14792944635849</c:v>
                </c:pt>
                <c:pt idx="5">
                  <c:v>45.1731322315177</c:v>
                </c:pt>
                <c:pt idx="6">
                  <c:v>42.36948589413783</c:v>
                </c:pt>
                <c:pt idx="7">
                  <c:v>52.54853969492693</c:v>
                </c:pt>
                <c:pt idx="8">
                  <c:v>0.0</c:v>
                </c:pt>
                <c:pt idx="9">
                  <c:v>49.39810770769826</c:v>
                </c:pt>
                <c:pt idx="10">
                  <c:v>49.60023137086997</c:v>
                </c:pt>
                <c:pt idx="11">
                  <c:v>48.82883839042838</c:v>
                </c:pt>
                <c:pt idx="12">
                  <c:v>59.1975771486797</c:v>
                </c:pt>
                <c:pt idx="13">
                  <c:v>57.32189972846286</c:v>
                </c:pt>
                <c:pt idx="14">
                  <c:v>57.43607252935817</c:v>
                </c:pt>
                <c:pt idx="15">
                  <c:v>61.40491558436528</c:v>
                </c:pt>
                <c:pt idx="16">
                  <c:v>60.75236159767146</c:v>
                </c:pt>
                <c:pt idx="17">
                  <c:v>54.99444459384054</c:v>
                </c:pt>
                <c:pt idx="18">
                  <c:v>48.97327338784215</c:v>
                </c:pt>
                <c:pt idx="19">
                  <c:v>46.30718879493556</c:v>
                </c:pt>
                <c:pt idx="20">
                  <c:v>38.63059836531541</c:v>
                </c:pt>
              </c:numCache>
            </c:numRef>
          </c:val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</c:v>
                </c:pt>
                <c:pt idx="2">
                  <c:v>51.10342465753446</c:v>
                </c:pt>
                <c:pt idx="3">
                  <c:v>50.08481735159827</c:v>
                </c:pt>
                <c:pt idx="4">
                  <c:v>50.29668949771715</c:v>
                </c:pt>
                <c:pt idx="5">
                  <c:v>44.31621004566217</c:v>
                </c:pt>
                <c:pt idx="6">
                  <c:v>40.87100456621188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65.9418949771712</c:v>
                </c:pt>
                <c:pt idx="13">
                  <c:v>57.07216775598879</c:v>
                </c:pt>
                <c:pt idx="14">
                  <c:v>57.06154684095605</c:v>
                </c:pt>
                <c:pt idx="15">
                  <c:v>70.22682648401693</c:v>
                </c:pt>
                <c:pt idx="16">
                  <c:v>68.231392694062</c:v>
                </c:pt>
                <c:pt idx="17">
                  <c:v>60.138698630132</c:v>
                </c:pt>
                <c:pt idx="18">
                  <c:v>41.4515981735217</c:v>
                </c:pt>
                <c:pt idx="19">
                  <c:v>40.0509132420057</c:v>
                </c:pt>
                <c:pt idx="20">
                  <c:v>36.87465753424964</c:v>
                </c:pt>
              </c:numCache>
            </c:numRef>
          </c:val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47.9538131904797</c:v>
                </c:pt>
                <c:pt idx="1">
                  <c:v>58.00589398600127</c:v>
                </c:pt>
                <c:pt idx="2">
                  <c:v>51.45505314165513</c:v>
                </c:pt>
                <c:pt idx="3">
                  <c:v>66.35398534467085</c:v>
                </c:pt>
                <c:pt idx="4">
                  <c:v>66.83128192802257</c:v>
                </c:pt>
                <c:pt idx="5">
                  <c:v>44.61016722328392</c:v>
                </c:pt>
                <c:pt idx="6">
                  <c:v>41.38332987651411</c:v>
                </c:pt>
                <c:pt idx="7">
                  <c:v>53.70273684547528</c:v>
                </c:pt>
                <c:pt idx="8">
                  <c:v>47.9538131904797</c:v>
                </c:pt>
                <c:pt idx="9">
                  <c:v>47.9538131904797</c:v>
                </c:pt>
                <c:pt idx="10">
                  <c:v>51.64588214373367</c:v>
                </c:pt>
                <c:pt idx="11">
                  <c:v>50.23051164480794</c:v>
                </c:pt>
                <c:pt idx="12">
                  <c:v>57.7561512242855</c:v>
                </c:pt>
                <c:pt idx="13">
                  <c:v>55.6600815892233</c:v>
                </c:pt>
                <c:pt idx="14">
                  <c:v>55.77799583116164</c:v>
                </c:pt>
                <c:pt idx="15">
                  <c:v>60.62477036474644</c:v>
                </c:pt>
                <c:pt idx="16">
                  <c:v>59.41774267584261</c:v>
                </c:pt>
                <c:pt idx="17">
                  <c:v>53.6073543850689</c:v>
                </c:pt>
                <c:pt idx="18">
                  <c:v>21.47479400506729</c:v>
                </c:pt>
                <c:pt idx="19">
                  <c:v>30.24332110410982</c:v>
                </c:pt>
                <c:pt idx="20">
                  <c:v>16.96565380050925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505128"/>
        <c:axId val="2127428440"/>
      </c:barChart>
      <c:catAx>
        <c:axId val="212750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428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428440"/>
        <c:scaling>
          <c:orientation val="minMax"/>
          <c:max val="10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61178833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505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"/>
          <c:y val="0.932572050027189"/>
          <c:w val="0.74483679551154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</c:v>
                </c:pt>
                <c:pt idx="2">
                  <c:v>2.229610445205424</c:v>
                </c:pt>
                <c:pt idx="3">
                  <c:v>-1.160832465753472</c:v>
                </c:pt>
                <c:pt idx="4">
                  <c:v>2.470171940639183</c:v>
                </c:pt>
                <c:pt idx="5">
                  <c:v>-0.240561495433759</c:v>
                </c:pt>
                <c:pt idx="6">
                  <c:v>-3.130904474885824</c:v>
                </c:pt>
                <c:pt idx="7">
                  <c:v>-7.581386118721596</c:v>
                </c:pt>
                <c:pt idx="8">
                  <c:v>2.156037625570619</c:v>
                </c:pt>
                <c:pt idx="9">
                  <c:v>1.882238847031715</c:v>
                </c:pt>
                <c:pt idx="10">
                  <c:v>0.164507899543473</c:v>
                </c:pt>
                <c:pt idx="11">
                  <c:v>0.207084737442884</c:v>
                </c:pt>
                <c:pt idx="12">
                  <c:v>-0.285091438356126</c:v>
                </c:pt>
                <c:pt idx="13">
                  <c:v>17.9112621004564</c:v>
                </c:pt>
                <c:pt idx="14">
                  <c:v>-2.347559068627354</c:v>
                </c:pt>
                <c:pt idx="15">
                  <c:v>-8.407056917807977</c:v>
                </c:pt>
                <c:pt idx="16">
                  <c:v>-19.79618232876696</c:v>
                </c:pt>
                <c:pt idx="17">
                  <c:v>-11.89610603881309</c:v>
                </c:pt>
              </c:numCache>
            </c:numRef>
          </c:val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2.950000000000003</c:v>
                </c:pt>
                <c:pt idx="2">
                  <c:v>2.32</c:v>
                </c:pt>
                <c:pt idx="3">
                  <c:v>-0.630000000000002</c:v>
                </c:pt>
                <c:pt idx="4">
                  <c:v>2.43</c:v>
                </c:pt>
                <c:pt idx="5">
                  <c:v>-0.109999999999999</c:v>
                </c:pt>
                <c:pt idx="6">
                  <c:v>-2.809999999999995</c:v>
                </c:pt>
                <c:pt idx="7">
                  <c:v>-6.769999999999996</c:v>
                </c:pt>
                <c:pt idx="8">
                  <c:v>3.950000000000003</c:v>
                </c:pt>
                <c:pt idx="9">
                  <c:v>1.39</c:v>
                </c:pt>
                <c:pt idx="10">
                  <c:v>0.880000000000002</c:v>
                </c:pt>
                <c:pt idx="11">
                  <c:v>0.910000000000004</c:v>
                </c:pt>
                <c:pt idx="12">
                  <c:v>0.200000000000003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2.969999999999999</c:v>
                </c:pt>
                <c:pt idx="2">
                  <c:v>2.369999999999997</c:v>
                </c:pt>
                <c:pt idx="3">
                  <c:v>-0.600000000000001</c:v>
                </c:pt>
                <c:pt idx="4">
                  <c:v>2.449999999999996</c:v>
                </c:pt>
                <c:pt idx="5">
                  <c:v>-0.0799999999999983</c:v>
                </c:pt>
                <c:pt idx="6">
                  <c:v>-2.730000000000004</c:v>
                </c:pt>
                <c:pt idx="7">
                  <c:v>-6.79</c:v>
                </c:pt>
                <c:pt idx="8">
                  <c:v>3.969999999999999</c:v>
                </c:pt>
                <c:pt idx="9">
                  <c:v>1.350000000000001</c:v>
                </c:pt>
                <c:pt idx="10">
                  <c:v>0.689999999999998</c:v>
                </c:pt>
                <c:pt idx="11">
                  <c:v>1.019999999999996</c:v>
                </c:pt>
                <c:pt idx="12">
                  <c:v>0.289999999999999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</c:v>
                </c:pt>
                <c:pt idx="1">
                  <c:v>3.249385238050912</c:v>
                </c:pt>
                <c:pt idx="2">
                  <c:v>2.58513364235585</c:v>
                </c:pt>
                <c:pt idx="3">
                  <c:v>-0.664251595695063</c:v>
                </c:pt>
                <c:pt idx="4">
                  <c:v>2.556582550812216</c:v>
                </c:pt>
                <c:pt idx="5">
                  <c:v>0.0285510915436333</c:v>
                </c:pt>
                <c:pt idx="6">
                  <c:v>-3.418214664028568</c:v>
                </c:pt>
                <c:pt idx="7">
                  <c:v>-6.221861001408442</c:v>
                </c:pt>
                <c:pt idx="8">
                  <c:v>3.957192799380657</c:v>
                </c:pt>
                <c:pt idx="9">
                  <c:v>0.0</c:v>
                </c:pt>
                <c:pt idx="10">
                  <c:v>0.806760812151985</c:v>
                </c:pt>
                <c:pt idx="11">
                  <c:v>1.008884475323697</c:v>
                </c:pt>
                <c:pt idx="12">
                  <c:v>0.237491494882114</c:v>
                </c:pt>
                <c:pt idx="13">
                  <c:v>10.60623025313343</c:v>
                </c:pt>
                <c:pt idx="14">
                  <c:v>0.114172800895311</c:v>
                </c:pt>
                <c:pt idx="15">
                  <c:v>-6.410470990524743</c:v>
                </c:pt>
                <c:pt idx="16">
                  <c:v>-10.22430376083756</c:v>
                </c:pt>
                <c:pt idx="17">
                  <c:v>-7.676590429620148</c:v>
                </c:pt>
              </c:numCache>
            </c:numRef>
          </c:val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</c:v>
                </c:pt>
                <c:pt idx="1">
                  <c:v>3.277283105022811</c:v>
                </c:pt>
                <c:pt idx="2">
                  <c:v>2.258675799086618</c:v>
                </c:pt>
                <c:pt idx="3">
                  <c:v>-1.018607305936193</c:v>
                </c:pt>
                <c:pt idx="4">
                  <c:v>2.470547945205503</c:v>
                </c:pt>
                <c:pt idx="5">
                  <c:v>-0.211872146118885</c:v>
                </c:pt>
                <c:pt idx="6">
                  <c:v>-3.509931506849476</c:v>
                </c:pt>
                <c:pt idx="7">
                  <c:v>-6.95513698629977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18.11575342465955</c:v>
                </c:pt>
                <c:pt idx="14">
                  <c:v>-0.0106209150327317</c:v>
                </c:pt>
                <c:pt idx="15">
                  <c:v>-10.08812785388493</c:v>
                </c:pt>
                <c:pt idx="16">
                  <c:v>-24.49029680364951</c:v>
                </c:pt>
                <c:pt idx="17">
                  <c:v>-3.17625570775607</c:v>
                </c:pt>
              </c:numCache>
            </c:numRef>
          </c:val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</c:v>
                </c:pt>
                <c:pt idx="1">
                  <c:v>2.009999999999998</c:v>
                </c:pt>
                <c:pt idx="2">
                  <c:v>2.770000000000003</c:v>
                </c:pt>
                <c:pt idx="3">
                  <c:v>0.760000000000005</c:v>
                </c:pt>
                <c:pt idx="4">
                  <c:v>2.850000000000001</c:v>
                </c:pt>
                <c:pt idx="5">
                  <c:v>-0.0799999999999983</c:v>
                </c:pt>
                <c:pt idx="6">
                  <c:v>-3.369999999999997</c:v>
                </c:pt>
                <c:pt idx="7">
                  <c:v>-6.719999999999999</c:v>
                </c:pt>
                <c:pt idx="8">
                  <c:v>4.079999999999998</c:v>
                </c:pt>
                <c:pt idx="9">
                  <c:v>1.82</c:v>
                </c:pt>
                <c:pt idx="10">
                  <c:v>0.829999999999998</c:v>
                </c:pt>
                <c:pt idx="11">
                  <c:v>1.240000000000002</c:v>
                </c:pt>
                <c:pt idx="12">
                  <c:v>0.299999999999997</c:v>
                </c:pt>
                <c:pt idx="13">
                  <c:v>15.8</c:v>
                </c:pt>
                <c:pt idx="14">
                  <c:v>0.109999999999999</c:v>
                </c:pt>
                <c:pt idx="15">
                  <c:v>-14.8</c:v>
                </c:pt>
                <c:pt idx="16">
                  <c:v>-24.13</c:v>
                </c:pt>
                <c:pt idx="17">
                  <c:v>-14.62</c:v>
                </c:pt>
              </c:numCache>
            </c:numRef>
          </c:val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10.05208079552157</c:v>
                </c:pt>
                <c:pt idx="1">
                  <c:v>3.501239951175428</c:v>
                </c:pt>
                <c:pt idx="2">
                  <c:v>18.40017215419115</c:v>
                </c:pt>
                <c:pt idx="3">
                  <c:v>14.89893220301572</c:v>
                </c:pt>
                <c:pt idx="4">
                  <c:v>18.87746873754288</c:v>
                </c:pt>
                <c:pt idx="5">
                  <c:v>-0.47729658335173</c:v>
                </c:pt>
                <c:pt idx="6">
                  <c:v>-3.343645967195783</c:v>
                </c:pt>
                <c:pt idx="7">
                  <c:v>-6.570483313965589</c:v>
                </c:pt>
                <c:pt idx="8">
                  <c:v>5.748923654995586</c:v>
                </c:pt>
                <c:pt idx="9">
                  <c:v>0.0</c:v>
                </c:pt>
                <c:pt idx="10">
                  <c:v>0.0</c:v>
                </c:pt>
                <c:pt idx="11">
                  <c:v>3.692068953253972</c:v>
                </c:pt>
                <c:pt idx="12">
                  <c:v>2.276698454328248</c:v>
                </c:pt>
                <c:pt idx="13">
                  <c:v>9.802338033805803</c:v>
                </c:pt>
                <c:pt idx="14">
                  <c:v>0.117914241938337</c:v>
                </c:pt>
                <c:pt idx="15">
                  <c:v>-7.017415979677537</c:v>
                </c:pt>
                <c:pt idx="16">
                  <c:v>-36.28135721921821</c:v>
                </c:pt>
                <c:pt idx="17">
                  <c:v>-13.27766730360057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1318776"/>
        <c:axId val="-2031315656"/>
      </c:barChart>
      <c:catAx>
        <c:axId val="-203131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315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3156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69114076890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3187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54263999463996"/>
          <c:y val="0.169222403480152"/>
          <c:w val="0.9129383799278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68.7892</c:v>
                </c:pt>
                <c:pt idx="1">
                  <c:v>77.7029</c:v>
                </c:pt>
                <c:pt idx="2">
                  <c:v>81.83580000000001</c:v>
                </c:pt>
                <c:pt idx="3">
                  <c:v>76.6591</c:v>
                </c:pt>
                <c:pt idx="4">
                  <c:v>79.9293</c:v>
                </c:pt>
                <c:pt idx="5">
                  <c:v>68.7892</c:v>
                </c:pt>
                <c:pt idx="6">
                  <c:v>68.7892</c:v>
                </c:pt>
                <c:pt idx="7">
                  <c:v>83.7534</c:v>
                </c:pt>
                <c:pt idx="8">
                  <c:v>83.2247</c:v>
                </c:pt>
                <c:pt idx="9">
                  <c:v>70.8411</c:v>
                </c:pt>
                <c:pt idx="10">
                  <c:v>80.7087</c:v>
                </c:pt>
                <c:pt idx="11">
                  <c:v>68.7242</c:v>
                </c:pt>
                <c:pt idx="12">
                  <c:v>100.0</c:v>
                </c:pt>
                <c:pt idx="13">
                  <c:v>100.0</c:v>
                </c:pt>
                <c:pt idx="14">
                  <c:v>90.2299</c:v>
                </c:pt>
                <c:pt idx="15">
                  <c:v>100.0</c:v>
                </c:pt>
                <c:pt idx="16">
                  <c:v>100.0</c:v>
                </c:pt>
                <c:pt idx="17">
                  <c:v>91.0445</c:v>
                </c:pt>
                <c:pt idx="18">
                  <c:v>61.275</c:v>
                </c:pt>
                <c:pt idx="19">
                  <c:v>90.8772</c:v>
                </c:pt>
              </c:numCache>
            </c:numRef>
          </c:val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69.35</c:v>
                </c:pt>
                <c:pt idx="1">
                  <c:v>100.18</c:v>
                </c:pt>
                <c:pt idx="2">
                  <c:v>83.41</c:v>
                </c:pt>
                <c:pt idx="3">
                  <c:v>78.46</c:v>
                </c:pt>
                <c:pt idx="4">
                  <c:v>81.37</c:v>
                </c:pt>
                <c:pt idx="5">
                  <c:v>81.12</c:v>
                </c:pt>
                <c:pt idx="6">
                  <c:v>69.35</c:v>
                </c:pt>
                <c:pt idx="7">
                  <c:v>85.57</c:v>
                </c:pt>
                <c:pt idx="8">
                  <c:v>84.79</c:v>
                </c:pt>
                <c:pt idx="9">
                  <c:v>74.51</c:v>
                </c:pt>
                <c:pt idx="10">
                  <c:v>78.43</c:v>
                </c:pt>
                <c:pt idx="11">
                  <c:v>69.35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68.85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</c:v>
                </c:pt>
                <c:pt idx="5">
                  <c:v>81.12</c:v>
                </c:pt>
                <c:pt idx="6">
                  <c:v>68.85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</c:v>
                </c:pt>
                <c:pt idx="11">
                  <c:v>68.85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</c:v>
                </c:pt>
                <c:pt idx="1">
                  <c:v>78.6439153155256</c:v>
                </c:pt>
                <c:pt idx="2">
                  <c:v>82.9665886571559</c:v>
                </c:pt>
                <c:pt idx="3">
                  <c:v>76.8754557056899</c:v>
                </c:pt>
                <c:pt idx="4">
                  <c:v>80.7959749615123</c:v>
                </c:pt>
                <c:pt idx="5">
                  <c:v>68.3673150296126</c:v>
                </c:pt>
                <c:pt idx="6">
                  <c:v>68.3671485477854</c:v>
                </c:pt>
                <c:pt idx="7">
                  <c:v>84.6363203893751</c:v>
                </c:pt>
                <c:pt idx="8">
                  <c:v>0.0</c:v>
                </c:pt>
                <c:pt idx="9">
                  <c:v>73.28404393068411</c:v>
                </c:pt>
                <c:pt idx="10">
                  <c:v>80.74271883765969</c:v>
                </c:pt>
                <c:pt idx="11">
                  <c:v>68.3673150362695</c:v>
                </c:pt>
                <c:pt idx="12">
                  <c:v>100.0</c:v>
                </c:pt>
                <c:pt idx="13">
                  <c:v>100.0</c:v>
                </c:pt>
                <c:pt idx="14">
                  <c:v>93.8136500455459</c:v>
                </c:pt>
                <c:pt idx="15">
                  <c:v>100.0</c:v>
                </c:pt>
                <c:pt idx="16">
                  <c:v>100.0</c:v>
                </c:pt>
                <c:pt idx="17">
                  <c:v>96.1602157807819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68.0</c:v>
                </c:pt>
                <c:pt idx="1">
                  <c:v>77.0</c:v>
                </c:pt>
                <c:pt idx="2">
                  <c:v>83.0</c:v>
                </c:pt>
                <c:pt idx="3">
                  <c:v>76.0</c:v>
                </c:pt>
                <c:pt idx="4">
                  <c:v>80.0</c:v>
                </c:pt>
                <c:pt idx="5">
                  <c:v>70.0</c:v>
                </c:pt>
                <c:pt idx="6">
                  <c:v>68.0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100.0</c:v>
                </c:pt>
                <c:pt idx="13">
                  <c:v>100.0</c:v>
                </c:pt>
                <c:pt idx="14">
                  <c:v>95.0</c:v>
                </c:pt>
                <c:pt idx="15">
                  <c:v>100.0</c:v>
                </c:pt>
                <c:pt idx="16">
                  <c:v>100.0</c:v>
                </c:pt>
                <c:pt idx="17">
                  <c:v>79.0</c:v>
                </c:pt>
                <c:pt idx="18">
                  <c:v>47.0</c:v>
                </c:pt>
                <c:pt idx="19">
                  <c:v>97.0</c:v>
                </c:pt>
              </c:numCache>
            </c:numRef>
          </c:val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72.65000000000001</c:v>
                </c:pt>
                <c:pt idx="6">
                  <c:v>67.44</c:v>
                </c:pt>
                <c:pt idx="7">
                  <c:v>86.31</c:v>
                </c:pt>
                <c:pt idx="8">
                  <c:v>86.18000000000001</c:v>
                </c:pt>
                <c:pt idx="9">
                  <c:v>73.85</c:v>
                </c:pt>
                <c:pt idx="10">
                  <c:v>78.94</c:v>
                </c:pt>
                <c:pt idx="11">
                  <c:v>67.51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71.32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67.77799897000861</c:v>
                </c:pt>
                <c:pt idx="1">
                  <c:v>77.92582117073893</c:v>
                </c:pt>
                <c:pt idx="2">
                  <c:v>82.71414275440492</c:v>
                </c:pt>
                <c:pt idx="3">
                  <c:v>90.07140613334357</c:v>
                </c:pt>
                <c:pt idx="4">
                  <c:v>90.71775395528267</c:v>
                </c:pt>
                <c:pt idx="5">
                  <c:v>67.77799897000862</c:v>
                </c:pt>
                <c:pt idx="6">
                  <c:v>67.77782580643091</c:v>
                </c:pt>
                <c:pt idx="7">
                  <c:v>89.7506546444356</c:v>
                </c:pt>
                <c:pt idx="8">
                  <c:v>67.77799897000861</c:v>
                </c:pt>
                <c:pt idx="9">
                  <c:v>67.77799897000861</c:v>
                </c:pt>
                <c:pt idx="10">
                  <c:v>89.750940352762</c:v>
                </c:pt>
                <c:pt idx="11">
                  <c:v>72.19753137775437</c:v>
                </c:pt>
                <c:pt idx="12">
                  <c:v>100.0</c:v>
                </c:pt>
                <c:pt idx="13">
                  <c:v>100.0</c:v>
                </c:pt>
                <c:pt idx="14">
                  <c:v>89.98674824790205</c:v>
                </c:pt>
                <c:pt idx="15">
                  <c:v>100.0</c:v>
                </c:pt>
                <c:pt idx="16">
                  <c:v>100.0</c:v>
                </c:pt>
                <c:pt idx="17">
                  <c:v>41.15856313554788</c:v>
                </c:pt>
                <c:pt idx="18">
                  <c:v>41.50364532949451</c:v>
                </c:pt>
                <c:pt idx="19">
                  <c:v>40.93219705510219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447272"/>
        <c:axId val="1787879160"/>
      </c:barChart>
      <c:catAx>
        <c:axId val="178844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79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7879160"/>
        <c:scaling>
          <c:orientation val="minMax"/>
          <c:max val="10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61178833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4472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8"/>
          <c:y val="0.932572050027189"/>
          <c:w val="0.74490997171413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45091630471829"/>
          <c:y val="0.169222403480152"/>
          <c:w val="0.92385561682703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</c:v>
                </c:pt>
                <c:pt idx="2">
                  <c:v>1720.663953560343</c:v>
                </c:pt>
                <c:pt idx="3">
                  <c:v>318.5024179420234</c:v>
                </c:pt>
                <c:pt idx="4">
                  <c:v>1554.86476522567</c:v>
                </c:pt>
                <c:pt idx="5">
                  <c:v>165.7991883346731</c:v>
                </c:pt>
                <c:pt idx="6">
                  <c:v>0.851941680841264</c:v>
                </c:pt>
                <c:pt idx="7">
                  <c:v>1143.465112916832</c:v>
                </c:pt>
                <c:pt idx="8">
                  <c:v>1.83066041800339</c:v>
                </c:pt>
                <c:pt idx="9">
                  <c:v>1.83066041800339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-1459.553943985387</c:v>
                </c:pt>
                <c:pt idx="14">
                  <c:v>1038.41362811334</c:v>
                </c:pt>
                <c:pt idx="15">
                  <c:v>-1668.641747091859</c:v>
                </c:pt>
                <c:pt idx="16">
                  <c:v>-2138.154578662526</c:v>
                </c:pt>
                <c:pt idx="17">
                  <c:v>-1494.129136555797</c:v>
                </c:pt>
              </c:numCache>
            </c:numRef>
          </c:val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1019.0</c:v>
                </c:pt>
                <c:pt idx="1">
                  <c:v>1352.0</c:v>
                </c:pt>
                <c:pt idx="2">
                  <c:v>1648.0</c:v>
                </c:pt>
                <c:pt idx="3">
                  <c:v>296.0</c:v>
                </c:pt>
                <c:pt idx="4">
                  <c:v>1594.0</c:v>
                </c:pt>
                <c:pt idx="5">
                  <c:v>54.0</c:v>
                </c:pt>
                <c:pt idx="6">
                  <c:v>90.0</c:v>
                </c:pt>
                <c:pt idx="7">
                  <c:v>1172.0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-1133.0</c:v>
                </c:pt>
                <c:pt idx="14">
                  <c:v>1159.0</c:v>
                </c:pt>
                <c:pt idx="15">
                  <c:v>-1451.0</c:v>
                </c:pt>
                <c:pt idx="16">
                  <c:v>-2372.0</c:v>
                </c:pt>
                <c:pt idx="17">
                  <c:v>-1593.0</c:v>
                </c:pt>
              </c:numCache>
            </c:numRef>
          </c:val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993.0</c:v>
                </c:pt>
                <c:pt idx="1">
                  <c:v>1379.0</c:v>
                </c:pt>
                <c:pt idx="2">
                  <c:v>1805.0</c:v>
                </c:pt>
                <c:pt idx="3">
                  <c:v>426.0</c:v>
                </c:pt>
                <c:pt idx="4">
                  <c:v>1588.0</c:v>
                </c:pt>
                <c:pt idx="5">
                  <c:v>217.0</c:v>
                </c:pt>
                <c:pt idx="6">
                  <c:v>0.0</c:v>
                </c:pt>
                <c:pt idx="7">
                  <c:v>1124.0</c:v>
                </c:pt>
                <c:pt idx="8">
                  <c:v>75.0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-1177.0</c:v>
                </c:pt>
                <c:pt idx="14">
                  <c:v>1162.0</c:v>
                </c:pt>
                <c:pt idx="15">
                  <c:v>-1483.0</c:v>
                </c:pt>
                <c:pt idx="16">
                  <c:v>-2370.0</c:v>
                </c:pt>
                <c:pt idx="17">
                  <c:v>-1593.0</c:v>
                </c:pt>
              </c:numCache>
            </c:numRef>
          </c:val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640.9591330405001</c:v>
                </c:pt>
                <c:pt idx="1">
                  <c:v>1054.566969699201</c:v>
                </c:pt>
                <c:pt idx="2">
                  <c:v>1414.2502173213</c:v>
                </c:pt>
                <c:pt idx="3">
                  <c:v>359.6832476220989</c:v>
                </c:pt>
                <c:pt idx="4">
                  <c:v>1234.3106243532</c:v>
                </c:pt>
                <c:pt idx="5">
                  <c:v>179.9395929680995</c:v>
                </c:pt>
                <c:pt idx="6">
                  <c:v>0.00218369290087139</c:v>
                </c:pt>
                <c:pt idx="7">
                  <c:v>844.418598559001</c:v>
                </c:pt>
                <c:pt idx="8">
                  <c:v>-1.75559944182169E-6</c:v>
                </c:pt>
                <c:pt idx="9">
                  <c:v>0.0</c:v>
                </c:pt>
                <c:pt idx="10">
                  <c:v>0.0</c:v>
                </c:pt>
                <c:pt idx="11">
                  <c:v>-1.00044417195022E-10</c:v>
                </c:pt>
                <c:pt idx="12">
                  <c:v>0.0</c:v>
                </c:pt>
                <c:pt idx="13">
                  <c:v>-1501.172440833989</c:v>
                </c:pt>
                <c:pt idx="14">
                  <c:v>1011.11619403217</c:v>
                </c:pt>
                <c:pt idx="15">
                  <c:v>-1530.954731934007</c:v>
                </c:pt>
                <c:pt idx="16">
                  <c:v>-2227.639391384578</c:v>
                </c:pt>
                <c:pt idx="17">
                  <c:v>-914.6464538475748</c:v>
                </c:pt>
              </c:numCache>
            </c:numRef>
          </c:val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721.0</c:v>
                </c:pt>
                <c:pt idx="1">
                  <c:v>1172.0</c:v>
                </c:pt>
                <c:pt idx="2">
                  <c:v>1535.0</c:v>
                </c:pt>
                <c:pt idx="3">
                  <c:v>363.0</c:v>
                </c:pt>
                <c:pt idx="4">
                  <c:v>1345.0</c:v>
                </c:pt>
                <c:pt idx="5">
                  <c:v>190.0</c:v>
                </c:pt>
                <c:pt idx="6">
                  <c:v>0.0</c:v>
                </c:pt>
                <c:pt idx="7">
                  <c:v>931.0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-1755.0</c:v>
                </c:pt>
                <c:pt idx="14">
                  <c:v>1009.0</c:v>
                </c:pt>
                <c:pt idx="15">
                  <c:v>-1625.0</c:v>
                </c:pt>
                <c:pt idx="16">
                  <c:v>-2185.0</c:v>
                </c:pt>
                <c:pt idx="17">
                  <c:v>-1495.0</c:v>
                </c:pt>
              </c:numCache>
            </c:numRef>
          </c:val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614.0</c:v>
                </c:pt>
                <c:pt idx="1">
                  <c:v>1327.0</c:v>
                </c:pt>
                <c:pt idx="2">
                  <c:v>1787.0</c:v>
                </c:pt>
                <c:pt idx="3">
                  <c:v>460.0</c:v>
                </c:pt>
                <c:pt idx="4">
                  <c:v>1553.0</c:v>
                </c:pt>
                <c:pt idx="5">
                  <c:v>234.0</c:v>
                </c:pt>
                <c:pt idx="6">
                  <c:v>-2.0</c:v>
                </c:pt>
                <c:pt idx="7">
                  <c:v>1214.0</c:v>
                </c:pt>
                <c:pt idx="8">
                  <c:v>-29.0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-87.0</c:v>
                </c:pt>
                <c:pt idx="13">
                  <c:v>-1274.0</c:v>
                </c:pt>
                <c:pt idx="14">
                  <c:v>1070.0</c:v>
                </c:pt>
                <c:pt idx="15">
                  <c:v>-1099.0</c:v>
                </c:pt>
                <c:pt idx="16">
                  <c:v>-2185.0</c:v>
                </c:pt>
                <c:pt idx="17">
                  <c:v>-1514.0</c:v>
                </c:pt>
              </c:numCache>
            </c:numRef>
          </c:val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576.0558134301282</c:v>
                </c:pt>
                <c:pt idx="1">
                  <c:v>992.7145134373604</c:v>
                </c:pt>
                <c:pt idx="2">
                  <c:v>1360.147794435967</c:v>
                </c:pt>
                <c:pt idx="3">
                  <c:v>367.4332809986063</c:v>
                </c:pt>
                <c:pt idx="4">
                  <c:v>1360.147794435967</c:v>
                </c:pt>
                <c:pt idx="5">
                  <c:v>0.0</c:v>
                </c:pt>
                <c:pt idx="6">
                  <c:v>-0.00922471939702518</c:v>
                </c:pt>
                <c:pt idx="7">
                  <c:v>780.4160017947943</c:v>
                </c:pt>
                <c:pt idx="8">
                  <c:v>-1.15758666652255E-7</c:v>
                </c:pt>
                <c:pt idx="9">
                  <c:v>0.0</c:v>
                </c:pt>
                <c:pt idx="10">
                  <c:v>0.0</c:v>
                </c:pt>
                <c:pt idx="11">
                  <c:v>-5.63886715099215E-11</c:v>
                </c:pt>
                <c:pt idx="12">
                  <c:v>1.45519152283668E-11</c:v>
                </c:pt>
                <c:pt idx="13">
                  <c:v>-1557.604844404626</c:v>
                </c:pt>
                <c:pt idx="14">
                  <c:v>1012.267672220109</c:v>
                </c:pt>
                <c:pt idx="15">
                  <c:v>-1673.577023868636</c:v>
                </c:pt>
                <c:pt idx="16">
                  <c:v>-1971.68453948754</c:v>
                </c:pt>
                <c:pt idx="17">
                  <c:v>-1194.144310367979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026568"/>
        <c:axId val="1786006744"/>
      </c:barChart>
      <c:catAx>
        <c:axId val="178602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006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0067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1959000312562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0265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"/>
          <c:y val="0.932572050027189"/>
          <c:w val="0.7324904087322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</c:v>
                </c:pt>
                <c:pt idx="1">
                  <c:v>13.04660000000001</c:v>
                </c:pt>
                <c:pt idx="2">
                  <c:v>7.869900000000001</c:v>
                </c:pt>
                <c:pt idx="3">
                  <c:v>-5.176700000000011</c:v>
                </c:pt>
                <c:pt idx="4">
                  <c:v>11.1401</c:v>
                </c:pt>
                <c:pt idx="5">
                  <c:v>-3.270200000000003</c:v>
                </c:pt>
                <c:pt idx="6">
                  <c:v>0.0</c:v>
                </c:pt>
                <c:pt idx="7">
                  <c:v>0.0</c:v>
                </c:pt>
                <c:pt idx="8">
                  <c:v>14.96420000000001</c:v>
                </c:pt>
                <c:pt idx="9">
                  <c:v>14.4355</c:v>
                </c:pt>
                <c:pt idx="10">
                  <c:v>2.051900000000003</c:v>
                </c:pt>
                <c:pt idx="11">
                  <c:v>11.9195</c:v>
                </c:pt>
                <c:pt idx="12">
                  <c:v>-0.0649999999999977</c:v>
                </c:pt>
                <c:pt idx="13">
                  <c:v>31.21080000000001</c:v>
                </c:pt>
                <c:pt idx="14">
                  <c:v>0.0</c:v>
                </c:pt>
                <c:pt idx="15">
                  <c:v>9.7701</c:v>
                </c:pt>
                <c:pt idx="16">
                  <c:v>-8.9555</c:v>
                </c:pt>
                <c:pt idx="17">
                  <c:v>29.6022</c:v>
                </c:pt>
              </c:numCache>
            </c:numRef>
          </c:val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</c:v>
                </c:pt>
                <c:pt idx="1">
                  <c:v>14.06</c:v>
                </c:pt>
                <c:pt idx="2">
                  <c:v>9.11</c:v>
                </c:pt>
                <c:pt idx="3">
                  <c:v>-4.950000000000003</c:v>
                </c:pt>
                <c:pt idx="4">
                  <c:v>12.02000000000001</c:v>
                </c:pt>
                <c:pt idx="5">
                  <c:v>-2.910000000000011</c:v>
                </c:pt>
                <c:pt idx="6">
                  <c:v>11.77000000000001</c:v>
                </c:pt>
                <c:pt idx="7">
                  <c:v>0.0</c:v>
                </c:pt>
                <c:pt idx="8">
                  <c:v>16.22</c:v>
                </c:pt>
                <c:pt idx="9">
                  <c:v>15.44000000000001</c:v>
                </c:pt>
                <c:pt idx="10">
                  <c:v>5.160000000000011</c:v>
                </c:pt>
                <c:pt idx="11">
                  <c:v>9.080000000000012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31.85000000000001</c:v>
                </c:pt>
                <c:pt idx="1">
                  <c:v>14.82000000000001</c:v>
                </c:pt>
                <c:pt idx="2">
                  <c:v>9.090000000000003</c:v>
                </c:pt>
                <c:pt idx="3">
                  <c:v>-5.730000000000004</c:v>
                </c:pt>
                <c:pt idx="4">
                  <c:v>12.41000000000001</c:v>
                </c:pt>
                <c:pt idx="5">
                  <c:v>-3.320000000000007</c:v>
                </c:pt>
                <c:pt idx="6">
                  <c:v>12.27000000000001</c:v>
                </c:pt>
                <c:pt idx="7">
                  <c:v>0.0</c:v>
                </c:pt>
                <c:pt idx="8">
                  <c:v>16.72</c:v>
                </c:pt>
                <c:pt idx="9">
                  <c:v>15.94000000000001</c:v>
                </c:pt>
                <c:pt idx="10">
                  <c:v>2.680000000000007</c:v>
                </c:pt>
                <c:pt idx="11">
                  <c:v>9.580000000000012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</c:v>
                </c:pt>
                <c:pt idx="1">
                  <c:v>14.59927362754379</c:v>
                </c:pt>
                <c:pt idx="2">
                  <c:v>8.508140676077801</c:v>
                </c:pt>
                <c:pt idx="3">
                  <c:v>-6.091132951465994</c:v>
                </c:pt>
                <c:pt idx="4">
                  <c:v>12.4286599319002</c:v>
                </c:pt>
                <c:pt idx="5">
                  <c:v>-3.920519255822398</c:v>
                </c:pt>
                <c:pt idx="6">
                  <c:v>4.9737991503207E-13</c:v>
                </c:pt>
                <c:pt idx="7">
                  <c:v>-0.000166481826695985</c:v>
                </c:pt>
                <c:pt idx="8">
                  <c:v>16.269005359763</c:v>
                </c:pt>
                <c:pt idx="9">
                  <c:v>0.0</c:v>
                </c:pt>
                <c:pt idx="10">
                  <c:v>4.916728901072005</c:v>
                </c:pt>
                <c:pt idx="11">
                  <c:v>12.3754038080476</c:v>
                </c:pt>
                <c:pt idx="12">
                  <c:v>6.65740174099483E-9</c:v>
                </c:pt>
                <c:pt idx="13">
                  <c:v>31.6326849703879</c:v>
                </c:pt>
                <c:pt idx="14">
                  <c:v>0.0</c:v>
                </c:pt>
                <c:pt idx="15">
                  <c:v>6.1863499544541</c:v>
                </c:pt>
                <c:pt idx="16">
                  <c:v>-3.839784219218103</c:v>
                </c:pt>
                <c:pt idx="17">
                  <c:v>41.0554052378559</c:v>
                </c:pt>
              </c:numCache>
            </c:numRef>
          </c:val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9.0</c:v>
                </c:pt>
                <c:pt idx="1">
                  <c:v>15.0</c:v>
                </c:pt>
                <c:pt idx="2">
                  <c:v>8.0</c:v>
                </c:pt>
                <c:pt idx="3">
                  <c:v>-7.0</c:v>
                </c:pt>
                <c:pt idx="4">
                  <c:v>12.0</c:v>
                </c:pt>
                <c:pt idx="5">
                  <c:v>-4.0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32.0</c:v>
                </c:pt>
                <c:pt idx="14">
                  <c:v>0.0</c:v>
                </c:pt>
                <c:pt idx="15">
                  <c:v>5.0</c:v>
                </c:pt>
                <c:pt idx="16">
                  <c:v>-21.0</c:v>
                </c:pt>
                <c:pt idx="17">
                  <c:v>50.0</c:v>
                </c:pt>
              </c:numCache>
            </c:numRef>
          </c:val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14.44</c:v>
                </c:pt>
                <c:pt idx="2">
                  <c:v>11.26000000000001</c:v>
                </c:pt>
                <c:pt idx="3">
                  <c:v>-3.179999999999993</c:v>
                </c:pt>
                <c:pt idx="4">
                  <c:v>12.81</c:v>
                </c:pt>
                <c:pt idx="5">
                  <c:v>-1.549999999999997</c:v>
                </c:pt>
                <c:pt idx="6">
                  <c:v>5.210000000000008</c:v>
                </c:pt>
                <c:pt idx="7">
                  <c:v>0.0</c:v>
                </c:pt>
                <c:pt idx="8">
                  <c:v>18.87</c:v>
                </c:pt>
                <c:pt idx="9">
                  <c:v>18.74000000000001</c:v>
                </c:pt>
                <c:pt idx="10">
                  <c:v>6.409999999999996</c:v>
                </c:pt>
                <c:pt idx="11">
                  <c:v>11.5</c:v>
                </c:pt>
                <c:pt idx="12">
                  <c:v>0.0700000000000074</c:v>
                </c:pt>
                <c:pt idx="13">
                  <c:v>-7.359999999999999</c:v>
                </c:pt>
                <c:pt idx="14">
                  <c:v>-2.57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10.14782220073032</c:v>
                </c:pt>
                <c:pt idx="1">
                  <c:v>14.93614378439631</c:v>
                </c:pt>
                <c:pt idx="2">
                  <c:v>22.29340716333496</c:v>
                </c:pt>
                <c:pt idx="3">
                  <c:v>7.357263378938654</c:v>
                </c:pt>
                <c:pt idx="4">
                  <c:v>22.93975498527406</c:v>
                </c:pt>
                <c:pt idx="5">
                  <c:v>-0.646347821939102</c:v>
                </c:pt>
                <c:pt idx="6">
                  <c:v>1.4210854715202E-14</c:v>
                </c:pt>
                <c:pt idx="7">
                  <c:v>-0.000173163577699142</c:v>
                </c:pt>
                <c:pt idx="8">
                  <c:v>21.97265567442699</c:v>
                </c:pt>
                <c:pt idx="9">
                  <c:v>0.0</c:v>
                </c:pt>
                <c:pt idx="10">
                  <c:v>0.0</c:v>
                </c:pt>
                <c:pt idx="11">
                  <c:v>21.97294138275339</c:v>
                </c:pt>
                <c:pt idx="12">
                  <c:v>4.419532407745763</c:v>
                </c:pt>
                <c:pt idx="13">
                  <c:v>32.22200102999139</c:v>
                </c:pt>
                <c:pt idx="14">
                  <c:v>0.0</c:v>
                </c:pt>
                <c:pt idx="15">
                  <c:v>10.01325175209794</c:v>
                </c:pt>
                <c:pt idx="16">
                  <c:v>-58.84143686445212</c:v>
                </c:pt>
                <c:pt idx="17">
                  <c:v>-0.571448274392324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445912"/>
        <c:axId val="-2014449736"/>
      </c:barChart>
      <c:catAx>
        <c:axId val="-201444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449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497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69114076890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445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54263999463996"/>
          <c:y val="0.169222403480152"/>
          <c:w val="0.9129383799278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</c:v>
                </c:pt>
                <c:pt idx="1">
                  <c:v>13.3898</c:v>
                </c:pt>
                <c:pt idx="2">
                  <c:v>13.3312</c:v>
                </c:pt>
                <c:pt idx="3">
                  <c:v>13.3312</c:v>
                </c:pt>
                <c:pt idx="4">
                  <c:v>13.3312</c:v>
                </c:pt>
                <c:pt idx="5">
                  <c:v>13.3312</c:v>
                </c:pt>
                <c:pt idx="6">
                  <c:v>13.3312</c:v>
                </c:pt>
                <c:pt idx="7">
                  <c:v>13.209</c:v>
                </c:pt>
                <c:pt idx="8">
                  <c:v>13.2091</c:v>
                </c:pt>
                <c:pt idx="9">
                  <c:v>13.2099</c:v>
                </c:pt>
                <c:pt idx="10">
                  <c:v>13.2078</c:v>
                </c:pt>
                <c:pt idx="11">
                  <c:v>13.2069</c:v>
                </c:pt>
                <c:pt idx="12">
                  <c:v>53.4054</c:v>
                </c:pt>
                <c:pt idx="13">
                  <c:v>52.0879</c:v>
                </c:pt>
                <c:pt idx="14">
                  <c:v>61.2679</c:v>
                </c:pt>
                <c:pt idx="15">
                  <c:v>58.5054</c:v>
                </c:pt>
                <c:pt idx="16">
                  <c:v>45.5284</c:v>
                </c:pt>
                <c:pt idx="17">
                  <c:v>29.5934</c:v>
                </c:pt>
                <c:pt idx="18">
                  <c:v>36.4749</c:v>
                </c:pt>
                <c:pt idx="19">
                  <c:v>17.1244</c:v>
                </c:pt>
              </c:numCache>
            </c:numRef>
          </c:val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14.4024550042286</c:v>
                </c:pt>
                <c:pt idx="4">
                  <c:v>14.4024550042286</c:v>
                </c:pt>
                <c:pt idx="5">
                  <c:v>14.4023498956376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0.0</c:v>
                </c:pt>
                <c:pt idx="9">
                  <c:v>13.9256994487923</c:v>
                </c:pt>
                <c:pt idx="10">
                  <c:v>13.9255712163163</c:v>
                </c:pt>
                <c:pt idx="11">
                  <c:v>13.9255711354267</c:v>
                </c:pt>
                <c:pt idx="12">
                  <c:v>55.1667553369254</c:v>
                </c:pt>
                <c:pt idx="13">
                  <c:v>55.2884019363962</c:v>
                </c:pt>
                <c:pt idx="14">
                  <c:v>61.7266240788876</c:v>
                </c:pt>
                <c:pt idx="15">
                  <c:v>59.1798379577367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</c:v>
                </c:pt>
              </c:numCache>
            </c:numRef>
          </c:val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15.0</c:v>
                </c:pt>
                <c:pt idx="1">
                  <c:v>16.0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54.0</c:v>
                </c:pt>
                <c:pt idx="13">
                  <c:v>54.0</c:v>
                </c:pt>
                <c:pt idx="14">
                  <c:v>61.0</c:v>
                </c:pt>
                <c:pt idx="15">
                  <c:v>60.0</c:v>
                </c:pt>
                <c:pt idx="16">
                  <c:v>44.0</c:v>
                </c:pt>
                <c:pt idx="17">
                  <c:v>28.0</c:v>
                </c:pt>
                <c:pt idx="18">
                  <c:v>31.0</c:v>
                </c:pt>
                <c:pt idx="19">
                  <c:v>19.0</c:v>
                </c:pt>
              </c:numCache>
            </c:numRef>
          </c:val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14.3876667941897</c:v>
                </c:pt>
                <c:pt idx="1">
                  <c:v>18.11618323234499</c:v>
                </c:pt>
                <c:pt idx="2">
                  <c:v>14.79692316365455</c:v>
                </c:pt>
                <c:pt idx="3">
                  <c:v>16.53735632968635</c:v>
                </c:pt>
                <c:pt idx="4">
                  <c:v>16.44840991986339</c:v>
                </c:pt>
                <c:pt idx="5">
                  <c:v>13.22974161301807</c:v>
                </c:pt>
                <c:pt idx="6">
                  <c:v>14.38760920965274</c:v>
                </c:pt>
                <c:pt idx="7">
                  <c:v>16.32809707457384</c:v>
                </c:pt>
                <c:pt idx="8">
                  <c:v>14.3876667941897</c:v>
                </c:pt>
                <c:pt idx="9">
                  <c:v>14.3876667941897</c:v>
                </c:pt>
                <c:pt idx="10">
                  <c:v>16.328097074089</c:v>
                </c:pt>
                <c:pt idx="11">
                  <c:v>16.32809707272114</c:v>
                </c:pt>
                <c:pt idx="12">
                  <c:v>52.55030991227659</c:v>
                </c:pt>
                <c:pt idx="13">
                  <c:v>52.54890140061977</c:v>
                </c:pt>
                <c:pt idx="14">
                  <c:v>59.20064056004786</c:v>
                </c:pt>
                <c:pt idx="15">
                  <c:v>57.1393839481252</c:v>
                </c:pt>
                <c:pt idx="16">
                  <c:v>45.09834075345952</c:v>
                </c:pt>
                <c:pt idx="17">
                  <c:v>14.53420532040019</c:v>
                </c:pt>
                <c:pt idx="18">
                  <c:v>27.00936985636592</c:v>
                </c:pt>
                <c:pt idx="19">
                  <c:v>8.18493299756454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390408"/>
        <c:axId val="-2125421368"/>
      </c:barChart>
      <c:catAx>
        <c:axId val="211139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421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5421368"/>
        <c:scaling>
          <c:orientation val="minMax"/>
          <c:max val="10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61178833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390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8"/>
          <c:y val="0.932572050027189"/>
          <c:w val="0.74490997171413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60356967032839"/>
          <c:y val="0.169222403480152"/>
          <c:w val="0.9123290831709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</c:v>
                </c:pt>
                <c:pt idx="1">
                  <c:v>5044.921946576518</c:v>
                </c:pt>
                <c:pt idx="2">
                  <c:v>1151.983095709555</c:v>
                </c:pt>
                <c:pt idx="3">
                  <c:v>3022.773171584535</c:v>
                </c:pt>
                <c:pt idx="4">
                  <c:v>3894.123282386668</c:v>
                </c:pt>
                <c:pt idx="5">
                  <c:v>871.3501108021319</c:v>
                </c:pt>
                <c:pt idx="6">
                  <c:v>376.076193513845</c:v>
                </c:pt>
                <c:pt idx="7">
                  <c:v>411.4946255515117</c:v>
                </c:pt>
                <c:pt idx="8">
                  <c:v>35.41843203766672</c:v>
                </c:pt>
                <c:pt idx="9">
                  <c:v>304.5624654743683</c:v>
                </c:pt>
                <c:pt idx="10">
                  <c:v>332.2771123181968</c:v>
                </c:pt>
                <c:pt idx="11">
                  <c:v>27.7146468438284</c:v>
                </c:pt>
                <c:pt idx="12">
                  <c:v>502.2436906926834</c:v>
                </c:pt>
                <c:pt idx="13">
                  <c:v>549.5444354139544</c:v>
                </c:pt>
                <c:pt idx="14">
                  <c:v>47.30074472127097</c:v>
                </c:pt>
                <c:pt idx="15">
                  <c:v>406.7382603431886</c:v>
                </c:pt>
                <c:pt idx="16">
                  <c:v>443.7507241926886</c:v>
                </c:pt>
                <c:pt idx="17">
                  <c:v>37.01246384949991</c:v>
                </c:pt>
              </c:numCache>
            </c:numRef>
          </c:val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</c:v>
                </c:pt>
                <c:pt idx="1">
                  <c:v>5204.333333333333</c:v>
                </c:pt>
                <c:pt idx="2">
                  <c:v>1228.875</c:v>
                </c:pt>
                <c:pt idx="3">
                  <c:v>3062.0</c:v>
                </c:pt>
                <c:pt idx="4">
                  <c:v>3978.208333333333</c:v>
                </c:pt>
                <c:pt idx="5">
                  <c:v>916.2083333333334</c:v>
                </c:pt>
                <c:pt idx="6">
                  <c:v>389.125</c:v>
                </c:pt>
                <c:pt idx="7">
                  <c:v>426.3333333333333</c:v>
                </c:pt>
                <c:pt idx="8">
                  <c:v>37.20833333333331</c:v>
                </c:pt>
                <c:pt idx="9">
                  <c:v>311.1666666666666</c:v>
                </c:pt>
                <c:pt idx="10">
                  <c:v>339.625</c:v>
                </c:pt>
                <c:pt idx="11">
                  <c:v>28.45833333333331</c:v>
                </c:pt>
                <c:pt idx="12">
                  <c:v>466.5</c:v>
                </c:pt>
                <c:pt idx="13">
                  <c:v>514.4583333333333</c:v>
                </c:pt>
                <c:pt idx="14">
                  <c:v>47.95833333333337</c:v>
                </c:pt>
                <c:pt idx="15">
                  <c:v>360.7916666666667</c:v>
                </c:pt>
                <c:pt idx="16">
                  <c:v>395.5833333333333</c:v>
                </c:pt>
                <c:pt idx="17">
                  <c:v>34.79166666666663</c:v>
                </c:pt>
              </c:numCache>
            </c:numRef>
          </c:val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3975.166666666667</c:v>
                </c:pt>
                <c:pt idx="1">
                  <c:v>5204.083333333333</c:v>
                </c:pt>
                <c:pt idx="2">
                  <c:v>1228.916666666667</c:v>
                </c:pt>
                <c:pt idx="3">
                  <c:v>3061.791666666667</c:v>
                </c:pt>
                <c:pt idx="4">
                  <c:v>3978.083333333333</c:v>
                </c:pt>
                <c:pt idx="5">
                  <c:v>916.291666666667</c:v>
                </c:pt>
                <c:pt idx="6">
                  <c:v>389.0833333333333</c:v>
                </c:pt>
                <c:pt idx="7">
                  <c:v>426.3333333333333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466.4166666666667</c:v>
                </c:pt>
                <c:pt idx="13">
                  <c:v>514.3333333333333</c:v>
                </c:pt>
                <c:pt idx="14">
                  <c:v>47.91666666666669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</c:v>
                </c:pt>
                <c:pt idx="1">
                  <c:v>5228.779977824817</c:v>
                </c:pt>
                <c:pt idx="2">
                  <c:v>1199.955796117454</c:v>
                </c:pt>
                <c:pt idx="3">
                  <c:v>3101.437208339988</c:v>
                </c:pt>
                <c:pt idx="4">
                  <c:v>4028.699919822955</c:v>
                </c:pt>
                <c:pt idx="5">
                  <c:v>927.262711482967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518.9273301021728</c:v>
                </c:pt>
                <c:pt idx="13">
                  <c:v>565.5396561780806</c:v>
                </c:pt>
                <c:pt idx="14">
                  <c:v>46.61232607590773</c:v>
                </c:pt>
                <c:pt idx="15">
                  <c:v>412.3973302717592</c:v>
                </c:pt>
                <c:pt idx="16">
                  <c:v>450.0797693109234</c:v>
                </c:pt>
                <c:pt idx="17">
                  <c:v>37.6824390391642</c:v>
                </c:pt>
              </c:numCache>
            </c:numRef>
          </c:val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3901.041666666667</c:v>
                </c:pt>
                <c:pt idx="1">
                  <c:v>5066.5</c:v>
                </c:pt>
                <c:pt idx="2">
                  <c:v>1165.458333333333</c:v>
                </c:pt>
                <c:pt idx="3">
                  <c:v>3091.541666666667</c:v>
                </c:pt>
                <c:pt idx="4">
                  <c:v>3934.625</c:v>
                </c:pt>
                <c:pt idx="5">
                  <c:v>843.0833333333334</c:v>
                </c:pt>
                <c:pt idx="6">
                  <c:v>377.25</c:v>
                </c:pt>
                <c:pt idx="7">
                  <c:v>411.3333333333333</c:v>
                </c:pt>
                <c:pt idx="8">
                  <c:v>34.08333333333331</c:v>
                </c:pt>
                <c:pt idx="9">
                  <c:v>305.3333333333333</c:v>
                </c:pt>
                <c:pt idx="10">
                  <c:v>329.25</c:v>
                </c:pt>
                <c:pt idx="11">
                  <c:v>23.91666666666669</c:v>
                </c:pt>
                <c:pt idx="12">
                  <c:v>503.75</c:v>
                </c:pt>
                <c:pt idx="13">
                  <c:v>549.2083333333333</c:v>
                </c:pt>
                <c:pt idx="14">
                  <c:v>45.45833333333337</c:v>
                </c:pt>
                <c:pt idx="15">
                  <c:v>407.75</c:v>
                </c:pt>
                <c:pt idx="16">
                  <c:v>439.7916666666667</c:v>
                </c:pt>
                <c:pt idx="17">
                  <c:v>32.04166666666669</c:v>
                </c:pt>
              </c:numCache>
            </c:numRef>
          </c:val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4073.0</c:v>
                </c:pt>
                <c:pt idx="1">
                  <c:v>5230.0</c:v>
                </c:pt>
                <c:pt idx="2">
                  <c:v>1157.0</c:v>
                </c:pt>
                <c:pt idx="3">
                  <c:v>3144.0</c:v>
                </c:pt>
                <c:pt idx="4">
                  <c:v>4043.0</c:v>
                </c:pt>
                <c:pt idx="5">
                  <c:v>899.0</c:v>
                </c:pt>
                <c:pt idx="6">
                  <c:v>391.0</c:v>
                </c:pt>
                <c:pt idx="7">
                  <c:v>424.0</c:v>
                </c:pt>
                <c:pt idx="8">
                  <c:v>33.0</c:v>
                </c:pt>
                <c:pt idx="9">
                  <c:v>314.0</c:v>
                </c:pt>
                <c:pt idx="10">
                  <c:v>340.0</c:v>
                </c:pt>
                <c:pt idx="11">
                  <c:v>26.0</c:v>
                </c:pt>
                <c:pt idx="12">
                  <c:v>522.0</c:v>
                </c:pt>
                <c:pt idx="13">
                  <c:v>566.0</c:v>
                </c:pt>
                <c:pt idx="14">
                  <c:v>44.0</c:v>
                </c:pt>
                <c:pt idx="15">
                  <c:v>419.0</c:v>
                </c:pt>
                <c:pt idx="16">
                  <c:v>454.0</c:v>
                </c:pt>
                <c:pt idx="17">
                  <c:v>35.0</c:v>
                </c:pt>
              </c:numCache>
            </c:numRef>
          </c:val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4019.400517951383</c:v>
                </c:pt>
                <c:pt idx="1">
                  <c:v>5244.430550392703</c:v>
                </c:pt>
                <c:pt idx="2">
                  <c:v>1225.030032441319</c:v>
                </c:pt>
                <c:pt idx="3">
                  <c:v>3215.40952806652</c:v>
                </c:pt>
                <c:pt idx="4">
                  <c:v>4193.006963378477</c:v>
                </c:pt>
                <c:pt idx="5">
                  <c:v>977.5974353119586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517.890342086676</c:v>
                </c:pt>
                <c:pt idx="13">
                  <c:v>566.6013448461237</c:v>
                </c:pt>
                <c:pt idx="14">
                  <c:v>48.71100275944775</c:v>
                </c:pt>
                <c:pt idx="15">
                  <c:v>432.1586863356334</c:v>
                </c:pt>
                <c:pt idx="16">
                  <c:v>476.4837948730155</c:v>
                </c:pt>
                <c:pt idx="17">
                  <c:v>44.32510853738205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382744"/>
        <c:axId val="1788321688"/>
      </c:barChart>
      <c:catAx>
        <c:axId val="210838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32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3216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222403480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382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"/>
          <c:y val="0.932572050027189"/>
          <c:w val="0.73792514004561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6680416335305"/>
          <c:y val="0.169222403480152"/>
          <c:w val="0.90369673824068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</c:v>
                </c:pt>
                <c:pt idx="1">
                  <c:v>13188.05041666667</c:v>
                </c:pt>
                <c:pt idx="2">
                  <c:v>2.363333333334594</c:v>
                </c:pt>
                <c:pt idx="3">
                  <c:v>9353.163333333332</c:v>
                </c:pt>
                <c:pt idx="4">
                  <c:v>9376.29625</c:v>
                </c:pt>
                <c:pt idx="5">
                  <c:v>23.13291666666919</c:v>
                </c:pt>
                <c:pt idx="6">
                  <c:v>9374.797083333333</c:v>
                </c:pt>
                <c:pt idx="7">
                  <c:v>9377.686666666666</c:v>
                </c:pt>
                <c:pt idx="8">
                  <c:v>2.889583333333576</c:v>
                </c:pt>
                <c:pt idx="9">
                  <c:v>9353.163333333332</c:v>
                </c:pt>
                <c:pt idx="10">
                  <c:v>9376.29625</c:v>
                </c:pt>
                <c:pt idx="11">
                  <c:v>23.13291666666919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-0.526249999999891</c:v>
                </c:pt>
                <c:pt idx="15">
                  <c:v>-5.4771025E-13</c:v>
                </c:pt>
                <c:pt idx="16">
                  <c:v>7.29046166666666E-13</c:v>
                </c:pt>
                <c:pt idx="17">
                  <c:v>1.27675641666667E-12</c:v>
                </c:pt>
              </c:numCache>
            </c:numRef>
          </c:val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</c:v>
                </c:pt>
                <c:pt idx="1">
                  <c:v>13837.5318875</c:v>
                </c:pt>
                <c:pt idx="2">
                  <c:v>104.8320999999996</c:v>
                </c:pt>
                <c:pt idx="3">
                  <c:v>9721.150000000001</c:v>
                </c:pt>
                <c:pt idx="4">
                  <c:v>9760.791775</c:v>
                </c:pt>
                <c:pt idx="5">
                  <c:v>39.64177500000005</c:v>
                </c:pt>
                <c:pt idx="6">
                  <c:v>9924.817862500001</c:v>
                </c:pt>
                <c:pt idx="7">
                  <c:v>9981.2396125</c:v>
                </c:pt>
                <c:pt idx="8">
                  <c:v>56.42174999999952</c:v>
                </c:pt>
                <c:pt idx="9">
                  <c:v>9721.150000000001</c:v>
                </c:pt>
                <c:pt idx="10">
                  <c:v>9760.767350000001</c:v>
                </c:pt>
                <c:pt idx="11">
                  <c:v>39.61735000000044</c:v>
                </c:pt>
                <c:pt idx="12">
                  <c:v>3807.881925</c:v>
                </c:pt>
                <c:pt idx="13">
                  <c:v>3856.292275</c:v>
                </c:pt>
                <c:pt idx="14">
                  <c:v>48.41035000000011</c:v>
                </c:pt>
                <c:pt idx="15">
                  <c:v>0.0</c:v>
                </c:pt>
                <c:pt idx="16">
                  <c:v>0.024425</c:v>
                </c:pt>
                <c:pt idx="17">
                  <c:v>0.024425</c:v>
                </c:pt>
              </c:numCache>
            </c:numRef>
          </c:val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</c:v>
                </c:pt>
                <c:pt idx="1">
                  <c:v>13837.3853375</c:v>
                </c:pt>
                <c:pt idx="2">
                  <c:v>104.4779374999998</c:v>
                </c:pt>
                <c:pt idx="3">
                  <c:v>9721.39425</c:v>
                </c:pt>
                <c:pt idx="4">
                  <c:v>9760.694075</c:v>
                </c:pt>
                <c:pt idx="5">
                  <c:v>39.29982500000005</c:v>
                </c:pt>
                <c:pt idx="6">
                  <c:v>9925.025475000002</c:v>
                </c:pt>
                <c:pt idx="7">
                  <c:v>9981.0930625</c:v>
                </c:pt>
                <c:pt idx="8">
                  <c:v>56.06758749999972</c:v>
                </c:pt>
                <c:pt idx="9">
                  <c:v>9721.39425</c:v>
                </c:pt>
                <c:pt idx="10">
                  <c:v>9760.669650000001</c:v>
                </c:pt>
                <c:pt idx="11">
                  <c:v>39.27540000000044</c:v>
                </c:pt>
                <c:pt idx="12">
                  <c:v>3807.881925</c:v>
                </c:pt>
                <c:pt idx="13">
                  <c:v>3856.292275</c:v>
                </c:pt>
                <c:pt idx="14">
                  <c:v>48.41035000000011</c:v>
                </c:pt>
                <c:pt idx="15">
                  <c:v>0.0</c:v>
                </c:pt>
                <c:pt idx="16">
                  <c:v>0.024425</c:v>
                </c:pt>
                <c:pt idx="17">
                  <c:v>0.024425</c:v>
                </c:pt>
              </c:numCache>
            </c:numRef>
          </c:val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</c:v>
                </c:pt>
                <c:pt idx="1">
                  <c:v>13733.07494753443</c:v>
                </c:pt>
                <c:pt idx="2">
                  <c:v>77.80902761708603</c:v>
                </c:pt>
                <c:pt idx="3">
                  <c:v>9775.240104899525</c:v>
                </c:pt>
                <c:pt idx="4">
                  <c:v>9835.136149559617</c:v>
                </c:pt>
                <c:pt idx="5">
                  <c:v>59.89604466009223</c:v>
                </c:pt>
                <c:pt idx="6">
                  <c:v>9883.625888884263</c:v>
                </c:pt>
                <c:pt idx="7">
                  <c:v>9952.57127471566</c:v>
                </c:pt>
                <c:pt idx="8">
                  <c:v>68.94538583139547</c:v>
                </c:pt>
                <c:pt idx="9">
                  <c:v>9775.240104899525</c:v>
                </c:pt>
                <c:pt idx="10">
                  <c:v>9835.136149559617</c:v>
                </c:pt>
                <c:pt idx="11">
                  <c:v>59.89604466009223</c:v>
                </c:pt>
                <c:pt idx="12">
                  <c:v>3771.640031033082</c:v>
                </c:pt>
                <c:pt idx="13">
                  <c:v>3780.50367281877</c:v>
                </c:pt>
                <c:pt idx="14">
                  <c:v>8.863641785686922</c:v>
                </c:pt>
                <c:pt idx="15">
                  <c:v>5.71297412669216E-13</c:v>
                </c:pt>
                <c:pt idx="16">
                  <c:v>6.68310180858328E-13</c:v>
                </c:pt>
                <c:pt idx="17">
                  <c:v>9.70127681891122E-14</c:v>
                </c:pt>
              </c:numCache>
            </c:numRef>
          </c:val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13169.54166666667</c:v>
                </c:pt>
                <c:pt idx="1">
                  <c:v>13198.08333333333</c:v>
                </c:pt>
                <c:pt idx="2">
                  <c:v>28.54166666666788</c:v>
                </c:pt>
                <c:pt idx="3">
                  <c:v>9365.458333333334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9365.458333333334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9365.458333333334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3810.416666666667</c:v>
                </c:pt>
                <c:pt idx="14">
                  <c:v>6.041666666666515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13673.0</c:v>
                </c:pt>
                <c:pt idx="1">
                  <c:v>13727.0</c:v>
                </c:pt>
                <c:pt idx="2">
                  <c:v>54.0</c:v>
                </c:pt>
                <c:pt idx="3">
                  <c:v>9798.0</c:v>
                </c:pt>
                <c:pt idx="4">
                  <c:v>9834.0</c:v>
                </c:pt>
                <c:pt idx="5">
                  <c:v>36.0</c:v>
                </c:pt>
                <c:pt idx="6">
                  <c:v>9902.0</c:v>
                </c:pt>
                <c:pt idx="7">
                  <c:v>9946.0</c:v>
                </c:pt>
                <c:pt idx="8">
                  <c:v>44.0</c:v>
                </c:pt>
                <c:pt idx="9">
                  <c:v>9798.0</c:v>
                </c:pt>
                <c:pt idx="10">
                  <c:v>9834.0</c:v>
                </c:pt>
                <c:pt idx="11">
                  <c:v>36.0</c:v>
                </c:pt>
                <c:pt idx="12">
                  <c:v>3770.0</c:v>
                </c:pt>
                <c:pt idx="13">
                  <c:v>3780.0</c:v>
                </c:pt>
                <c:pt idx="14">
                  <c:v>10.0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13653.81189890335</c:v>
                </c:pt>
                <c:pt idx="1">
                  <c:v>13734.13897790745</c:v>
                </c:pt>
                <c:pt idx="2">
                  <c:v>80.32707900410241</c:v>
                </c:pt>
                <c:pt idx="3">
                  <c:v>9795.002810650309</c:v>
                </c:pt>
                <c:pt idx="4">
                  <c:v>9861.53617230566</c:v>
                </c:pt>
                <c:pt idx="5">
                  <c:v>66.53336165535256</c:v>
                </c:pt>
                <c:pt idx="6">
                  <c:v>9849.879754551655</c:v>
                </c:pt>
                <c:pt idx="7">
                  <c:v>9923.888363285485</c:v>
                </c:pt>
                <c:pt idx="8">
                  <c:v>74.00860873382953</c:v>
                </c:pt>
                <c:pt idx="9">
                  <c:v>9795.002810650309</c:v>
                </c:pt>
                <c:pt idx="10">
                  <c:v>9861.53617230566</c:v>
                </c:pt>
                <c:pt idx="11">
                  <c:v>66.53336165535256</c:v>
                </c:pt>
                <c:pt idx="12">
                  <c:v>3803.932144351696</c:v>
                </c:pt>
                <c:pt idx="13">
                  <c:v>3810.250614621971</c:v>
                </c:pt>
                <c:pt idx="14">
                  <c:v>6.318470270274702</c:v>
                </c:pt>
                <c:pt idx="15">
                  <c:v>3.22112706877912E-13</c:v>
                </c:pt>
                <c:pt idx="16">
                  <c:v>6.72647123186228E-13</c:v>
                </c:pt>
                <c:pt idx="17">
                  <c:v>3.50534416308316E-13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559304"/>
        <c:axId val="-2014556136"/>
      </c:barChart>
      <c:catAx>
        <c:axId val="-201455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556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556136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51103946427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559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"/>
          <c:y val="0.932572050027189"/>
          <c:w val="0.72905299157250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5045837083905"/>
          <c:y val="0.169222403480152"/>
          <c:w val="0.87331894279030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</c:v>
                </c:pt>
                <c:pt idx="1">
                  <c:v>2.931295759216861</c:v>
                </c:pt>
                <c:pt idx="2">
                  <c:v>-0.913500559331001</c:v>
                </c:pt>
                <c:pt idx="3">
                  <c:v>3.543099854148672</c:v>
                </c:pt>
                <c:pt idx="4">
                  <c:v>2.719690139630914</c:v>
                </c:pt>
                <c:pt idx="5">
                  <c:v>-0.823409714517758</c:v>
                </c:pt>
              </c:numCache>
            </c:numRef>
          </c:val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3.913611528825032</c:v>
                </c:pt>
                <c:pt idx="1">
                  <c:v>2.950511876649164</c:v>
                </c:pt>
                <c:pt idx="2">
                  <c:v>-0.963099652175867</c:v>
                </c:pt>
                <c:pt idx="3">
                  <c:v>3.598815344984498</c:v>
                </c:pt>
                <c:pt idx="4">
                  <c:v>2.724480450786784</c:v>
                </c:pt>
                <c:pt idx="5">
                  <c:v>-0.874334894197715</c:v>
                </c:pt>
              </c:numCache>
            </c:numRef>
          </c:val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3.913903070894194</c:v>
                </c:pt>
                <c:pt idx="1">
                  <c:v>2.950559270216963</c:v>
                </c:pt>
                <c:pt idx="2">
                  <c:v>-0.963343800677231</c:v>
                </c:pt>
                <c:pt idx="3">
                  <c:v>3.599127836482839</c:v>
                </c:pt>
                <c:pt idx="4">
                  <c:v>2.724484866599986</c:v>
                </c:pt>
                <c:pt idx="5">
                  <c:v>-0.874642969882852</c:v>
                </c:pt>
              </c:numCache>
            </c:numRef>
          </c:val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</c:v>
                </c:pt>
                <c:pt idx="1">
                  <c:v>2.943130235167182</c:v>
                </c:pt>
                <c:pt idx="2">
                  <c:v>-0.906616468407285</c:v>
                </c:pt>
                <c:pt idx="3">
                  <c:v>3.441399753990705</c:v>
                </c:pt>
                <c:pt idx="4">
                  <c:v>2.77953117388838</c:v>
                </c:pt>
                <c:pt idx="5">
                  <c:v>-0.661868580102325</c:v>
                </c:pt>
              </c:numCache>
            </c:numRef>
          </c:val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3.837160039908286</c:v>
                </c:pt>
                <c:pt idx="1">
                  <c:v>2.921265371506894</c:v>
                </c:pt>
                <c:pt idx="2">
                  <c:v>-0.915894668401392</c:v>
                </c:pt>
                <c:pt idx="3">
                  <c:v>3.460435056637667</c:v>
                </c:pt>
                <c:pt idx="4">
                  <c:v>2.690038827291186</c:v>
                </c:pt>
                <c:pt idx="5">
                  <c:v>-0.770396229346481</c:v>
                </c:pt>
              </c:numCache>
            </c:numRef>
          </c:val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</c:v>
                </c:pt>
                <c:pt idx="3">
                  <c:v>3.59</c:v>
                </c:pt>
                <c:pt idx="4">
                  <c:v>2.74</c:v>
                </c:pt>
                <c:pt idx="5">
                  <c:v>-0.85</c:v>
                </c:pt>
              </c:numCache>
            </c:numRef>
          </c:val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3.232275158128334</c:v>
                </c:pt>
                <c:pt idx="1">
                  <c:v>2.506169218699608</c:v>
                </c:pt>
                <c:pt idx="2">
                  <c:v>-0.726105939428725</c:v>
                </c:pt>
                <c:pt idx="3">
                  <c:v>2.884612760638423</c:v>
                </c:pt>
                <c:pt idx="4">
                  <c:v>2.238671812215002</c:v>
                </c:pt>
                <c:pt idx="5">
                  <c:v>-0.64594094842342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691464"/>
        <c:axId val="-2014694280"/>
      </c:barChart>
      <c:catAx>
        <c:axId val="-2014691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9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6942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974171173138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91464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1"/>
          <c:y val="0.932572050027189"/>
          <c:w val="0.74407613587702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60661091059511"/>
          <c:y val="0.169222403480152"/>
          <c:w val="0.87229867076826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0.0106754791666667</c:v>
                </c:pt>
                <c:pt idx="1">
                  <c:v>0.0111683625</c:v>
                </c:pt>
                <c:pt idx="2">
                  <c:v>0.000492883333333334</c:v>
                </c:pt>
                <c:pt idx="3">
                  <c:v>0.00620797</c:v>
                </c:pt>
                <c:pt idx="4">
                  <c:v>0.00620797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0.011</c:v>
                </c:pt>
                <c:pt idx="1">
                  <c:v>0.0115</c:v>
                </c:pt>
                <c:pt idx="2">
                  <c:v>0.0005</c:v>
                </c:pt>
                <c:pt idx="3">
                  <c:v>0.0071</c:v>
                </c:pt>
                <c:pt idx="4">
                  <c:v>0.0078</c:v>
                </c:pt>
                <c:pt idx="5">
                  <c:v>0.000699999999999999</c:v>
                </c:pt>
              </c:numCache>
            </c:numRef>
          </c:val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0.011</c:v>
                </c:pt>
                <c:pt idx="1">
                  <c:v>0.0115</c:v>
                </c:pt>
                <c:pt idx="2">
                  <c:v>0.0005</c:v>
                </c:pt>
                <c:pt idx="3">
                  <c:v>0.0071</c:v>
                </c:pt>
                <c:pt idx="4">
                  <c:v>0.0078</c:v>
                </c:pt>
                <c:pt idx="5">
                  <c:v>0.000699999999999999</c:v>
                </c:pt>
              </c:numCache>
            </c:numRef>
          </c:val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0.0109843016497566</c:v>
                </c:pt>
                <c:pt idx="1">
                  <c:v>0.0114594333298713</c:v>
                </c:pt>
                <c:pt idx="2">
                  <c:v>0.000475131680114694</c:v>
                </c:pt>
                <c:pt idx="3">
                  <c:v>0.00675313353216183</c:v>
                </c:pt>
                <c:pt idx="4">
                  <c:v>0.00675313353216277</c:v>
                </c:pt>
                <c:pt idx="5">
                  <c:v>9.3414859181351E-16</c:v>
                </c:pt>
              </c:numCache>
            </c:numRef>
          </c:val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0.010937625</c:v>
                </c:pt>
                <c:pt idx="1">
                  <c:v>0.0114787916666667</c:v>
                </c:pt>
                <c:pt idx="2">
                  <c:v>0.000541166666666669</c:v>
                </c:pt>
                <c:pt idx="3">
                  <c:v>0.005485</c:v>
                </c:pt>
                <c:pt idx="4">
                  <c:v>0.005478</c:v>
                </c:pt>
                <c:pt idx="5">
                  <c:v>-7.0000000000018E-6</c:v>
                </c:pt>
              </c:numCache>
            </c:numRef>
          </c:val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0.016</c:v>
                </c:pt>
                <c:pt idx="1">
                  <c:v>0.011</c:v>
                </c:pt>
                <c:pt idx="2">
                  <c:v>-0.005</c:v>
                </c:pt>
                <c:pt idx="3">
                  <c:v>0.00674</c:v>
                </c:pt>
                <c:pt idx="4">
                  <c:v>0.00674</c:v>
                </c:pt>
                <c:pt idx="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0.0106457756638066</c:v>
                </c:pt>
                <c:pt idx="1">
                  <c:v>0.0111436581842647</c:v>
                </c:pt>
                <c:pt idx="2">
                  <c:v>0.000497882520458086</c:v>
                </c:pt>
                <c:pt idx="3">
                  <c:v>0.00286970041438597</c:v>
                </c:pt>
                <c:pt idx="4">
                  <c:v>0.00286970041438643</c:v>
                </c:pt>
                <c:pt idx="5">
                  <c:v>4.58834359395865E-16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239288"/>
        <c:axId val="2108537688"/>
      </c:barChart>
      <c:catAx>
        <c:axId val="1788239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537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5376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73355940621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239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"/>
          <c:y val="0.932572050027189"/>
          <c:w val="0.72660007399186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6180883882301"/>
          <c:y val="0.169222403480152"/>
          <c:w val="0.875924271952133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2312.302322799547</c:v>
                </c:pt>
                <c:pt idx="1">
                  <c:v>2310.197709836246</c:v>
                </c:pt>
                <c:pt idx="2">
                  <c:v>2311.027866693436</c:v>
                </c:pt>
                <c:pt idx="3">
                  <c:v>2059.668142531495</c:v>
                </c:pt>
                <c:pt idx="4">
                  <c:v>2285.736616427984</c:v>
                </c:pt>
                <c:pt idx="5">
                  <c:v>2068.991395825617</c:v>
                </c:pt>
                <c:pt idx="6">
                  <c:v>2975.789027095526</c:v>
                </c:pt>
                <c:pt idx="7">
                  <c:v>3936.764010688054</c:v>
                </c:pt>
                <c:pt idx="8">
                  <c:v>4822.877285563361</c:v>
                </c:pt>
                <c:pt idx="9">
                  <c:v>4899.056542455028</c:v>
                </c:pt>
                <c:pt idx="10">
                  <c:v>5505.899482003248</c:v>
                </c:pt>
                <c:pt idx="11">
                  <c:v>5846.135976363256</c:v>
                </c:pt>
                <c:pt idx="12">
                  <c:v>6805.157140974314</c:v>
                </c:pt>
                <c:pt idx="13">
                  <c:v>6827.053465074144</c:v>
                </c:pt>
                <c:pt idx="14">
                  <c:v>8703.45500653353</c:v>
                </c:pt>
                <c:pt idx="15">
                  <c:v>8745.835369172864</c:v>
                </c:pt>
                <c:pt idx="16">
                  <c:v>5950.275977986606</c:v>
                </c:pt>
                <c:pt idx="17">
                  <c:v>5939.365262779308</c:v>
                </c:pt>
                <c:pt idx="18">
                  <c:v>5789.263448784231</c:v>
                </c:pt>
                <c:pt idx="19">
                  <c:v>5386.56352903027</c:v>
                </c:pt>
                <c:pt idx="20">
                  <c:v>4347.79863695019</c:v>
                </c:pt>
                <c:pt idx="21">
                  <c:v>4333.4888796147</c:v>
                </c:pt>
                <c:pt idx="22">
                  <c:v>4556.426697528334</c:v>
                </c:pt>
                <c:pt idx="23">
                  <c:v>4286.965252950318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2134.0</c:v>
                </c:pt>
                <c:pt idx="1">
                  <c:v>2181.0</c:v>
                </c:pt>
                <c:pt idx="2">
                  <c:v>2134.0</c:v>
                </c:pt>
                <c:pt idx="3">
                  <c:v>2128.0</c:v>
                </c:pt>
                <c:pt idx="4">
                  <c:v>1912.0</c:v>
                </c:pt>
                <c:pt idx="5">
                  <c:v>2385.0</c:v>
                </c:pt>
                <c:pt idx="6">
                  <c:v>3550.0</c:v>
                </c:pt>
                <c:pt idx="7">
                  <c:v>3467.0</c:v>
                </c:pt>
                <c:pt idx="8">
                  <c:v>4997.0</c:v>
                </c:pt>
                <c:pt idx="9">
                  <c:v>5130.0</c:v>
                </c:pt>
                <c:pt idx="10">
                  <c:v>5971.0</c:v>
                </c:pt>
                <c:pt idx="11">
                  <c:v>5517.0</c:v>
                </c:pt>
                <c:pt idx="12">
                  <c:v>6637.0</c:v>
                </c:pt>
                <c:pt idx="13">
                  <c:v>7053.0</c:v>
                </c:pt>
                <c:pt idx="14">
                  <c:v>8422.0</c:v>
                </c:pt>
                <c:pt idx="15">
                  <c:v>8990.0</c:v>
                </c:pt>
                <c:pt idx="16">
                  <c:v>6276.0</c:v>
                </c:pt>
                <c:pt idx="17">
                  <c:v>6080.0</c:v>
                </c:pt>
                <c:pt idx="18">
                  <c:v>5192.0</c:v>
                </c:pt>
                <c:pt idx="19">
                  <c:v>5363.0</c:v>
                </c:pt>
                <c:pt idx="20">
                  <c:v>4318.0</c:v>
                </c:pt>
                <c:pt idx="21">
                  <c:v>4224.0</c:v>
                </c:pt>
                <c:pt idx="22">
                  <c:v>4145.0</c:v>
                </c:pt>
                <c:pt idx="23">
                  <c:v>4287.0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2131.0</c:v>
                </c:pt>
                <c:pt idx="1">
                  <c:v>2182.0</c:v>
                </c:pt>
                <c:pt idx="2">
                  <c:v>2131.0</c:v>
                </c:pt>
                <c:pt idx="3">
                  <c:v>2126.0</c:v>
                </c:pt>
                <c:pt idx="4">
                  <c:v>1909.0</c:v>
                </c:pt>
                <c:pt idx="5">
                  <c:v>2392.0</c:v>
                </c:pt>
                <c:pt idx="6">
                  <c:v>3576.0</c:v>
                </c:pt>
                <c:pt idx="7">
                  <c:v>3480.0</c:v>
                </c:pt>
                <c:pt idx="8">
                  <c:v>4993.0</c:v>
                </c:pt>
                <c:pt idx="9">
                  <c:v>5133.0</c:v>
                </c:pt>
                <c:pt idx="10">
                  <c:v>5992.0</c:v>
                </c:pt>
                <c:pt idx="11">
                  <c:v>5513.0</c:v>
                </c:pt>
                <c:pt idx="12">
                  <c:v>6636.0</c:v>
                </c:pt>
                <c:pt idx="13">
                  <c:v>7064.0</c:v>
                </c:pt>
                <c:pt idx="14">
                  <c:v>8437.0</c:v>
                </c:pt>
                <c:pt idx="15">
                  <c:v>9025.0</c:v>
                </c:pt>
                <c:pt idx="16">
                  <c:v>6252.0</c:v>
                </c:pt>
                <c:pt idx="17">
                  <c:v>6072.0</c:v>
                </c:pt>
                <c:pt idx="18">
                  <c:v>5168.0</c:v>
                </c:pt>
                <c:pt idx="19">
                  <c:v>5358.0</c:v>
                </c:pt>
                <c:pt idx="20">
                  <c:v>4324.0</c:v>
                </c:pt>
                <c:pt idx="21">
                  <c:v>4222.0</c:v>
                </c:pt>
                <c:pt idx="22">
                  <c:v>4142.0</c:v>
                </c:pt>
                <c:pt idx="23">
                  <c:v>4287.0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</c:v>
                </c:pt>
                <c:pt idx="1">
                  <c:v>2131.25881702944</c:v>
                </c:pt>
                <c:pt idx="2">
                  <c:v>2112.62246514341</c:v>
                </c:pt>
                <c:pt idx="3">
                  <c:v>2074.73959320778</c:v>
                </c:pt>
                <c:pt idx="4">
                  <c:v>1997.22045432477</c:v>
                </c:pt>
                <c:pt idx="5">
                  <c:v>2141.59660611297</c:v>
                </c:pt>
                <c:pt idx="6">
                  <c:v>2869.57814641977</c:v>
                </c:pt>
                <c:pt idx="7">
                  <c:v>3498.53943915426</c:v>
                </c:pt>
                <c:pt idx="8">
                  <c:v>4681.77615617181</c:v>
                </c:pt>
                <c:pt idx="9">
                  <c:v>4947.60111259658</c:v>
                </c:pt>
                <c:pt idx="10">
                  <c:v>5406.64294544458</c:v>
                </c:pt>
                <c:pt idx="11">
                  <c:v>5632.38499554164</c:v>
                </c:pt>
                <c:pt idx="12">
                  <c:v>7132.80352922189</c:v>
                </c:pt>
                <c:pt idx="13">
                  <c:v>6983.30642620514</c:v>
                </c:pt>
                <c:pt idx="14">
                  <c:v>8572.04379090281</c:v>
                </c:pt>
                <c:pt idx="15">
                  <c:v>8732.69625937814</c:v>
                </c:pt>
                <c:pt idx="16">
                  <c:v>5718.32431626831</c:v>
                </c:pt>
                <c:pt idx="17">
                  <c:v>5880.58279297391</c:v>
                </c:pt>
                <c:pt idx="18">
                  <c:v>5555.11124784861</c:v>
                </c:pt>
                <c:pt idx="19">
                  <c:v>5259.21365533307</c:v>
                </c:pt>
                <c:pt idx="20">
                  <c:v>4325.7082941735</c:v>
                </c:pt>
                <c:pt idx="21">
                  <c:v>4278.88009924135</c:v>
                </c:pt>
                <c:pt idx="22">
                  <c:v>4172.59010797107</c:v>
                </c:pt>
                <c:pt idx="23">
                  <c:v>4151.97371347149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2123.0</c:v>
                </c:pt>
                <c:pt idx="1">
                  <c:v>2208.0</c:v>
                </c:pt>
                <c:pt idx="2">
                  <c:v>2117.0</c:v>
                </c:pt>
                <c:pt idx="3">
                  <c:v>2114.0</c:v>
                </c:pt>
                <c:pt idx="4">
                  <c:v>1980.0</c:v>
                </c:pt>
                <c:pt idx="5">
                  <c:v>2328.0</c:v>
                </c:pt>
                <c:pt idx="6">
                  <c:v>3369.0</c:v>
                </c:pt>
                <c:pt idx="7">
                  <c:v>3655.0</c:v>
                </c:pt>
                <c:pt idx="8">
                  <c:v>4946.0</c:v>
                </c:pt>
                <c:pt idx="9">
                  <c:v>5066.0</c:v>
                </c:pt>
                <c:pt idx="10">
                  <c:v>5754.0</c:v>
                </c:pt>
                <c:pt idx="11">
                  <c:v>5570.0</c:v>
                </c:pt>
                <c:pt idx="12">
                  <c:v>7084.0</c:v>
                </c:pt>
                <c:pt idx="13">
                  <c:v>7168.0</c:v>
                </c:pt>
                <c:pt idx="14">
                  <c:v>8785.0</c:v>
                </c:pt>
                <c:pt idx="15">
                  <c:v>8968.0</c:v>
                </c:pt>
                <c:pt idx="16">
                  <c:v>5825.0</c:v>
                </c:pt>
                <c:pt idx="17">
                  <c:v>5909.0</c:v>
                </c:pt>
                <c:pt idx="18">
                  <c:v>5283.0</c:v>
                </c:pt>
                <c:pt idx="19">
                  <c:v>5307.0</c:v>
                </c:pt>
                <c:pt idx="20">
                  <c:v>4347.0</c:v>
                </c:pt>
                <c:pt idx="21">
                  <c:v>4254.0</c:v>
                </c:pt>
                <c:pt idx="22">
                  <c:v>4147.0</c:v>
                </c:pt>
                <c:pt idx="23">
                  <c:v>4193.0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2139.18</c:v>
                </c:pt>
                <c:pt idx="3">
                  <c:v>2076.548</c:v>
                </c:pt>
                <c:pt idx="4">
                  <c:v>2153.147</c:v>
                </c:pt>
                <c:pt idx="5">
                  <c:v>2799.158</c:v>
                </c:pt>
                <c:pt idx="6">
                  <c:v>3513.919</c:v>
                </c:pt>
                <c:pt idx="7">
                  <c:v>3794.558</c:v>
                </c:pt>
                <c:pt idx="8">
                  <c:v>4949.938</c:v>
                </c:pt>
                <c:pt idx="9">
                  <c:v>5342.735</c:v>
                </c:pt>
                <c:pt idx="10">
                  <c:v>5672.438</c:v>
                </c:pt>
                <c:pt idx="11">
                  <c:v>5501.464</c:v>
                </c:pt>
                <c:pt idx="12">
                  <c:v>7093.864</c:v>
                </c:pt>
                <c:pt idx="13">
                  <c:v>7143.353</c:v>
                </c:pt>
                <c:pt idx="14">
                  <c:v>8825.455</c:v>
                </c:pt>
                <c:pt idx="15">
                  <c:v>8927.2</c:v>
                </c:pt>
                <c:pt idx="16">
                  <c:v>5721.371</c:v>
                </c:pt>
                <c:pt idx="17">
                  <c:v>5629.246</c:v>
                </c:pt>
                <c:pt idx="18">
                  <c:v>5324.69</c:v>
                </c:pt>
                <c:pt idx="19">
                  <c:v>5376.089</c:v>
                </c:pt>
                <c:pt idx="20">
                  <c:v>4341.163</c:v>
                </c:pt>
                <c:pt idx="21">
                  <c:v>4243.269</c:v>
                </c:pt>
                <c:pt idx="22">
                  <c:v>4204.735</c:v>
                </c:pt>
                <c:pt idx="23">
                  <c:v>4049.81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2153.197493092155</c:v>
                </c:pt>
                <c:pt idx="1">
                  <c:v>2166.898175068022</c:v>
                </c:pt>
                <c:pt idx="2">
                  <c:v>2147.801652255416</c:v>
                </c:pt>
                <c:pt idx="3">
                  <c:v>2109.689686703858</c:v>
                </c:pt>
                <c:pt idx="4">
                  <c:v>2031.505381781645</c:v>
                </c:pt>
                <c:pt idx="5">
                  <c:v>2181.598882712598</c:v>
                </c:pt>
                <c:pt idx="6">
                  <c:v>2926.904858106845</c:v>
                </c:pt>
                <c:pt idx="7">
                  <c:v>3571.785354380563</c:v>
                </c:pt>
                <c:pt idx="8">
                  <c:v>4771.719211754586</c:v>
                </c:pt>
                <c:pt idx="9">
                  <c:v>5029.289611376351</c:v>
                </c:pt>
                <c:pt idx="10">
                  <c:v>5485.50194993449</c:v>
                </c:pt>
                <c:pt idx="11">
                  <c:v>5708.6427985642</c:v>
                </c:pt>
                <c:pt idx="12">
                  <c:v>7233.138106098658</c:v>
                </c:pt>
                <c:pt idx="13">
                  <c:v>7086.067434047647</c:v>
                </c:pt>
                <c:pt idx="14">
                  <c:v>8690.098485668372</c:v>
                </c:pt>
                <c:pt idx="15">
                  <c:v>8843.010903685032</c:v>
                </c:pt>
                <c:pt idx="16">
                  <c:v>5791.260650397697</c:v>
                </c:pt>
                <c:pt idx="17">
                  <c:v>5952.897745773386</c:v>
                </c:pt>
                <c:pt idx="18">
                  <c:v>5617.968059113101</c:v>
                </c:pt>
                <c:pt idx="19">
                  <c:v>5316.187716128405</c:v>
                </c:pt>
                <c:pt idx="20">
                  <c:v>4369.76052771931</c:v>
                </c:pt>
                <c:pt idx="21">
                  <c:v>4324.02274745001</c:v>
                </c:pt>
                <c:pt idx="22">
                  <c:v>4216.205775218021</c:v>
                </c:pt>
                <c:pt idx="23">
                  <c:v>4194.479736043398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437336"/>
        <c:axId val="-2031455720"/>
      </c:lineChart>
      <c:catAx>
        <c:axId val="-203143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"/>
              <c:y val="0.808047852093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45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4557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44207952798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4373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3"/>
          <c:y val="0.910821098423056"/>
          <c:w val="0.73103958564557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04945802418427"/>
          <c:y val="0.169222403480152"/>
          <c:w val="0.877404109170038"/>
          <c:h val="0.531702011963024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12810.0</c:v>
                </c:pt>
                <c:pt idx="12">
                  <c:v>16816.1</c:v>
                </c:pt>
                <c:pt idx="13">
                  <c:v>17283.5</c:v>
                </c:pt>
                <c:pt idx="14">
                  <c:v>22882.4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</c:v>
                </c:pt>
                <c:pt idx="22">
                  <c:v>9449.35</c:v>
                </c:pt>
                <c:pt idx="23">
                  <c:v>8806.54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</c:v>
                </c:pt>
                <c:pt idx="1">
                  <c:v>6069.807900000001</c:v>
                </c:pt>
                <c:pt idx="2">
                  <c:v>5881.3446</c:v>
                </c:pt>
                <c:pt idx="3">
                  <c:v>5878.1205</c:v>
                </c:pt>
                <c:pt idx="4">
                  <c:v>5675.295300000001</c:v>
                </c:pt>
                <c:pt idx="5">
                  <c:v>6438.527700000001</c:v>
                </c:pt>
                <c:pt idx="6">
                  <c:v>8342.2122</c:v>
                </c:pt>
                <c:pt idx="7">
                  <c:v>9069.979500000001</c:v>
                </c:pt>
                <c:pt idx="8">
                  <c:v>11872.6017</c:v>
                </c:pt>
                <c:pt idx="9">
                  <c:v>12039.0825</c:v>
                </c:pt>
                <c:pt idx="10">
                  <c:v>12811.9872</c:v>
                </c:pt>
                <c:pt idx="11">
                  <c:v>12612.093</c:v>
                </c:pt>
                <c:pt idx="12">
                  <c:v>17139.0225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</c:v>
                </c:pt>
                <c:pt idx="17">
                  <c:v>12829.8663</c:v>
                </c:pt>
                <c:pt idx="18">
                  <c:v>11875.5327</c:v>
                </c:pt>
                <c:pt idx="19">
                  <c:v>11532.3126</c:v>
                </c:pt>
                <c:pt idx="20">
                  <c:v>9302.407800000001</c:v>
                </c:pt>
                <c:pt idx="21">
                  <c:v>8973.5496</c:v>
                </c:pt>
                <c:pt idx="22">
                  <c:v>8787.431100000001</c:v>
                </c:pt>
                <c:pt idx="23">
                  <c:v>8799.1551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5886.913500000001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</c:v>
                </c:pt>
                <c:pt idx="4">
                  <c:v>5671.7781</c:v>
                </c:pt>
                <c:pt idx="5">
                  <c:v>6438.527700000001</c:v>
                </c:pt>
                <c:pt idx="6">
                  <c:v>8347.781100000001</c:v>
                </c:pt>
                <c:pt idx="7">
                  <c:v>9069.1002</c:v>
                </c:pt>
                <c:pt idx="8">
                  <c:v>11875.2396</c:v>
                </c:pt>
                <c:pt idx="9">
                  <c:v>12041.1342</c:v>
                </c:pt>
                <c:pt idx="10">
                  <c:v>12817.5561</c:v>
                </c:pt>
                <c:pt idx="11">
                  <c:v>12610.9206</c:v>
                </c:pt>
                <c:pt idx="12">
                  <c:v>17135.2122</c:v>
                </c:pt>
                <c:pt idx="13">
                  <c:v>17639.0511</c:v>
                </c:pt>
                <c:pt idx="14">
                  <c:v>22196.7561</c:v>
                </c:pt>
                <c:pt idx="15">
                  <c:v>22533.2349</c:v>
                </c:pt>
                <c:pt idx="16">
                  <c:v>13600.1331</c:v>
                </c:pt>
                <c:pt idx="17">
                  <c:v>12831.6249</c:v>
                </c:pt>
                <c:pt idx="18">
                  <c:v>11871.1362</c:v>
                </c:pt>
                <c:pt idx="19">
                  <c:v>11534.0712</c:v>
                </c:pt>
                <c:pt idx="20">
                  <c:v>9302.7009</c:v>
                </c:pt>
                <c:pt idx="21">
                  <c:v>8973.8427</c:v>
                </c:pt>
                <c:pt idx="22">
                  <c:v>8787.431100000001</c:v>
                </c:pt>
                <c:pt idx="23">
                  <c:v>8799.7413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5810.748027977473</c:v>
                </c:pt>
                <c:pt idx="1">
                  <c:v>5853.14920275111</c:v>
                </c:pt>
                <c:pt idx="2">
                  <c:v>5809.407204356277</c:v>
                </c:pt>
                <c:pt idx="3">
                  <c:v>5743.573347356194</c:v>
                </c:pt>
                <c:pt idx="4">
                  <c:v>5614.132965459305</c:v>
                </c:pt>
                <c:pt idx="5">
                  <c:v>6015.076213319721</c:v>
                </c:pt>
                <c:pt idx="6">
                  <c:v>7532.475441841167</c:v>
                </c:pt>
                <c:pt idx="7">
                  <c:v>8756.655242151027</c:v>
                </c:pt>
                <c:pt idx="8">
                  <c:v>11767.16807694542</c:v>
                </c:pt>
                <c:pt idx="9">
                  <c:v>11996.32975809467</c:v>
                </c:pt>
                <c:pt idx="10">
                  <c:v>12488.09379162878</c:v>
                </c:pt>
                <c:pt idx="11">
                  <c:v>12670.95902779711</c:v>
                </c:pt>
                <c:pt idx="12">
                  <c:v>17401.28276164289</c:v>
                </c:pt>
                <c:pt idx="13">
                  <c:v>17591.91998944444</c:v>
                </c:pt>
                <c:pt idx="14">
                  <c:v>22480.65549800267</c:v>
                </c:pt>
                <c:pt idx="15">
                  <c:v>22557.34081360303</c:v>
                </c:pt>
                <c:pt idx="16">
                  <c:v>13061.48413825086</c:v>
                </c:pt>
                <c:pt idx="17">
                  <c:v>12869.59178223847</c:v>
                </c:pt>
                <c:pt idx="18">
                  <c:v>12169.85389127436</c:v>
                </c:pt>
                <c:pt idx="19">
                  <c:v>11555.6362621977</c:v>
                </c:pt>
                <c:pt idx="20">
                  <c:v>9062.738349208222</c:v>
                </c:pt>
                <c:pt idx="21">
                  <c:v>8952.54219761975</c:v>
                </c:pt>
                <c:pt idx="22">
                  <c:v>8753.473015884221</c:v>
                </c:pt>
                <c:pt idx="23">
                  <c:v>8673.965530293666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5788.0</c:v>
                </c:pt>
                <c:pt idx="1">
                  <c:v>5961.0</c:v>
                </c:pt>
                <c:pt idx="2">
                  <c:v>5788.0</c:v>
                </c:pt>
                <c:pt idx="3">
                  <c:v>5788.0</c:v>
                </c:pt>
                <c:pt idx="4">
                  <c:v>5580.0</c:v>
                </c:pt>
                <c:pt idx="5">
                  <c:v>6341.0</c:v>
                </c:pt>
                <c:pt idx="6">
                  <c:v>8277.0</c:v>
                </c:pt>
                <c:pt idx="7">
                  <c:v>9038.0</c:v>
                </c:pt>
                <c:pt idx="8">
                  <c:v>11971.0</c:v>
                </c:pt>
                <c:pt idx="9">
                  <c:v>11971.0</c:v>
                </c:pt>
                <c:pt idx="10">
                  <c:v>12731.0</c:v>
                </c:pt>
                <c:pt idx="11">
                  <c:v>12559.0</c:v>
                </c:pt>
                <c:pt idx="12">
                  <c:v>17422.0</c:v>
                </c:pt>
                <c:pt idx="13">
                  <c:v>17629.0</c:v>
                </c:pt>
                <c:pt idx="14">
                  <c:v>22491.0</c:v>
                </c:pt>
                <c:pt idx="15">
                  <c:v>22491.0</c:v>
                </c:pt>
                <c:pt idx="16">
                  <c:v>12939.0</c:v>
                </c:pt>
                <c:pt idx="17">
                  <c:v>12729.0</c:v>
                </c:pt>
                <c:pt idx="18">
                  <c:v>11761.0</c:v>
                </c:pt>
                <c:pt idx="19">
                  <c:v>11381.0</c:v>
                </c:pt>
                <c:pt idx="20">
                  <c:v>9036.0</c:v>
                </c:pt>
                <c:pt idx="21">
                  <c:v>8864.0</c:v>
                </c:pt>
                <c:pt idx="22">
                  <c:v>8656.0</c:v>
                </c:pt>
                <c:pt idx="23">
                  <c:v>8656.0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8646.870000000001</c:v>
                </c:pt>
                <c:pt idx="7">
                  <c:v>9298.629999999999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17608.6</c:v>
                </c:pt>
                <c:pt idx="14">
                  <c:v>22350.4</c:v>
                </c:pt>
                <c:pt idx="15">
                  <c:v>22292.0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8931.389999999999</c:v>
                </c:pt>
                <c:pt idx="21">
                  <c:v>8747.219999999999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5807.250591144121</c:v>
                </c:pt>
                <c:pt idx="1">
                  <c:v>5849.70537036291</c:v>
                </c:pt>
                <c:pt idx="2">
                  <c:v>5806.00596579609</c:v>
                </c:pt>
                <c:pt idx="3">
                  <c:v>5740.296942323203</c:v>
                </c:pt>
                <c:pt idx="4">
                  <c:v>5611.12400135711</c:v>
                </c:pt>
                <c:pt idx="5">
                  <c:v>6012.055322907623</c:v>
                </c:pt>
                <c:pt idx="6">
                  <c:v>7527.99943354772</c:v>
                </c:pt>
                <c:pt idx="7">
                  <c:v>8751.477670524875</c:v>
                </c:pt>
                <c:pt idx="8">
                  <c:v>11758.47018994931</c:v>
                </c:pt>
                <c:pt idx="9">
                  <c:v>11985.55387014401</c:v>
                </c:pt>
                <c:pt idx="10">
                  <c:v>12474.14313295701</c:v>
                </c:pt>
                <c:pt idx="11">
                  <c:v>12655.55062284107</c:v>
                </c:pt>
                <c:pt idx="12">
                  <c:v>17378.65305315929</c:v>
                </c:pt>
                <c:pt idx="13">
                  <c:v>17574.86256431225</c:v>
                </c:pt>
                <c:pt idx="14">
                  <c:v>22454.79255117258</c:v>
                </c:pt>
                <c:pt idx="15">
                  <c:v>22528.06506796087</c:v>
                </c:pt>
                <c:pt idx="16">
                  <c:v>13047.39275671618</c:v>
                </c:pt>
                <c:pt idx="17">
                  <c:v>12851.89702032793</c:v>
                </c:pt>
                <c:pt idx="18">
                  <c:v>12152.10484757262</c:v>
                </c:pt>
                <c:pt idx="19">
                  <c:v>11537.7360741799</c:v>
                </c:pt>
                <c:pt idx="20">
                  <c:v>9050.101828949891</c:v>
                </c:pt>
                <c:pt idx="21">
                  <c:v>8939.96007296447</c:v>
                </c:pt>
                <c:pt idx="22">
                  <c:v>8741.166893616943</c:v>
                </c:pt>
                <c:pt idx="23">
                  <c:v>8661.494875317148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4438.4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4437.98</c:v>
                </c:pt>
                <c:pt idx="16">
                  <c:v>4183.03</c:v>
                </c:pt>
                <c:pt idx="17">
                  <c:v>4785.28</c:v>
                </c:pt>
                <c:pt idx="18">
                  <c:v>5170.89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</c:v>
                </c:pt>
                <c:pt idx="1">
                  <c:v>1560.4644</c:v>
                </c:pt>
                <c:pt idx="2">
                  <c:v>1668.9114</c:v>
                </c:pt>
                <c:pt idx="3">
                  <c:v>1655.7219</c:v>
                </c:pt>
                <c:pt idx="4">
                  <c:v>1122.573</c:v>
                </c:pt>
                <c:pt idx="5">
                  <c:v>1697.6352</c:v>
                </c:pt>
                <c:pt idx="6">
                  <c:v>2733.7437</c:v>
                </c:pt>
                <c:pt idx="7">
                  <c:v>1220.7615</c:v>
                </c:pt>
                <c:pt idx="8">
                  <c:v>2913.1209</c:v>
                </c:pt>
                <c:pt idx="9">
                  <c:v>3300.8922</c:v>
                </c:pt>
                <c:pt idx="10">
                  <c:v>4643.2902</c:v>
                </c:pt>
                <c:pt idx="11">
                  <c:v>3603.0783</c:v>
                </c:pt>
                <c:pt idx="12">
                  <c:v>2583.9696</c:v>
                </c:pt>
                <c:pt idx="13">
                  <c:v>3170.1696</c:v>
                </c:pt>
                <c:pt idx="14">
                  <c:v>3190.6866</c:v>
                </c:pt>
                <c:pt idx="15">
                  <c:v>5053.044000000001</c:v>
                </c:pt>
                <c:pt idx="16">
                  <c:v>4605.4803</c:v>
                </c:pt>
                <c:pt idx="17">
                  <c:v>5103.457200000001</c:v>
                </c:pt>
                <c:pt idx="18">
                  <c:v>4136.5203</c:v>
                </c:pt>
                <c:pt idx="19">
                  <c:v>5549.848500000001</c:v>
                </c:pt>
                <c:pt idx="20">
                  <c:v>4133.003100000001</c:v>
                </c:pt>
                <c:pt idx="21">
                  <c:v>4306.8114</c:v>
                </c:pt>
                <c:pt idx="22">
                  <c:v>4404.4137</c:v>
                </c:pt>
                <c:pt idx="23">
                  <c:v>4925.2524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</c:v>
                </c:pt>
                <c:pt idx="1">
                  <c:v>1559.8782</c:v>
                </c:pt>
                <c:pt idx="2">
                  <c:v>1668.0321</c:v>
                </c:pt>
                <c:pt idx="3">
                  <c:v>1654.8426</c:v>
                </c:pt>
                <c:pt idx="4">
                  <c:v>1081.2459</c:v>
                </c:pt>
                <c:pt idx="5">
                  <c:v>1746.5829</c:v>
                </c:pt>
                <c:pt idx="6">
                  <c:v>2884.9833</c:v>
                </c:pt>
                <c:pt idx="7">
                  <c:v>1202.5893</c:v>
                </c:pt>
                <c:pt idx="8">
                  <c:v>2968.8099</c:v>
                </c:pt>
                <c:pt idx="9">
                  <c:v>3351.598500000001</c:v>
                </c:pt>
                <c:pt idx="10">
                  <c:v>4787.495400000001</c:v>
                </c:pt>
                <c:pt idx="11">
                  <c:v>3576.6993</c:v>
                </c:pt>
                <c:pt idx="12">
                  <c:v>2485.7811</c:v>
                </c:pt>
                <c:pt idx="13">
                  <c:v>3180.135</c:v>
                </c:pt>
                <c:pt idx="14">
                  <c:v>3195.9624</c:v>
                </c:pt>
                <c:pt idx="15">
                  <c:v>5187.870000000001</c:v>
                </c:pt>
                <c:pt idx="16">
                  <c:v>4644.4626</c:v>
                </c:pt>
                <c:pt idx="17">
                  <c:v>5146.249800000001</c:v>
                </c:pt>
                <c:pt idx="18">
                  <c:v>4043.3145</c:v>
                </c:pt>
                <c:pt idx="19">
                  <c:v>5586.1929</c:v>
                </c:pt>
                <c:pt idx="20">
                  <c:v>4142.3823</c:v>
                </c:pt>
                <c:pt idx="21">
                  <c:v>4311.2079</c:v>
                </c:pt>
                <c:pt idx="22">
                  <c:v>4404.706800000001</c:v>
                </c:pt>
                <c:pt idx="23">
                  <c:v>4954.5624</c:v>
                </c:pt>
              </c:numCache>
            </c:numRef>
          </c:val>
          <c:smooth val="0"/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</c:v>
                </c:pt>
                <c:pt idx="1">
                  <c:v>1641.261023398225</c:v>
                </c:pt>
                <c:pt idx="2">
                  <c:v>1637.177168636461</c:v>
                </c:pt>
                <c:pt idx="3">
                  <c:v>1588.426094061722</c:v>
                </c:pt>
                <c:pt idx="4">
                  <c:v>1476.889404674908</c:v>
                </c:pt>
                <c:pt idx="5">
                  <c:v>1409.986268164417</c:v>
                </c:pt>
                <c:pt idx="6">
                  <c:v>1683.524586148975</c:v>
                </c:pt>
                <c:pt idx="7">
                  <c:v>1852.755580176197</c:v>
                </c:pt>
                <c:pt idx="8">
                  <c:v>2265.177845094822</c:v>
                </c:pt>
                <c:pt idx="9">
                  <c:v>2781.359676847972</c:v>
                </c:pt>
                <c:pt idx="10">
                  <c:v>3417.315823958917</c:v>
                </c:pt>
                <c:pt idx="11">
                  <c:v>3850.916459003306</c:v>
                </c:pt>
                <c:pt idx="12">
                  <c:v>4187.138958291305</c:v>
                </c:pt>
                <c:pt idx="13">
                  <c:v>3085.937609097944</c:v>
                </c:pt>
                <c:pt idx="14">
                  <c:v>3652.334212369778</c:v>
                </c:pt>
                <c:pt idx="15">
                  <c:v>4107.284022798111</c:v>
                </c:pt>
                <c:pt idx="16">
                  <c:v>3283.129259371722</c:v>
                </c:pt>
                <c:pt idx="17">
                  <c:v>4323.81312700314</c:v>
                </c:pt>
                <c:pt idx="18">
                  <c:v>4707.767802379666</c:v>
                </c:pt>
                <c:pt idx="19">
                  <c:v>4980.857047734806</c:v>
                </c:pt>
                <c:pt idx="20">
                  <c:v>4382.676571008582</c:v>
                </c:pt>
                <c:pt idx="21">
                  <c:v>4433.959221523472</c:v>
                </c:pt>
                <c:pt idx="22">
                  <c:v>4437.093312370194</c:v>
                </c:pt>
                <c:pt idx="23">
                  <c:v>4522.236516589721</c:v>
                </c:pt>
              </c:numCache>
            </c:numRef>
          </c:val>
          <c:smooth val="0"/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1684.0</c:v>
                </c:pt>
                <c:pt idx="1">
                  <c:v>1747.0</c:v>
                </c:pt>
                <c:pt idx="2">
                  <c:v>1657.0</c:v>
                </c:pt>
                <c:pt idx="3">
                  <c:v>1644.0</c:v>
                </c:pt>
                <c:pt idx="4">
                  <c:v>1420.0</c:v>
                </c:pt>
                <c:pt idx="5">
                  <c:v>1574.0</c:v>
                </c:pt>
                <c:pt idx="6">
                  <c:v>2173.0</c:v>
                </c:pt>
                <c:pt idx="7">
                  <c:v>1775.0</c:v>
                </c:pt>
                <c:pt idx="8">
                  <c:v>2660.0</c:v>
                </c:pt>
                <c:pt idx="9">
                  <c:v>3128.0</c:v>
                </c:pt>
                <c:pt idx="10">
                  <c:v>3991.0</c:v>
                </c:pt>
                <c:pt idx="11">
                  <c:v>3699.0</c:v>
                </c:pt>
                <c:pt idx="12">
                  <c:v>3669.0</c:v>
                </c:pt>
                <c:pt idx="13">
                  <c:v>3438.0</c:v>
                </c:pt>
                <c:pt idx="14">
                  <c:v>4145.0</c:v>
                </c:pt>
                <c:pt idx="15">
                  <c:v>4925.0</c:v>
                </c:pt>
                <c:pt idx="16">
                  <c:v>3763.0</c:v>
                </c:pt>
                <c:pt idx="17">
                  <c:v>4582.0</c:v>
                </c:pt>
                <c:pt idx="18">
                  <c:v>4470.0</c:v>
                </c:pt>
                <c:pt idx="19">
                  <c:v>5486.0</c:v>
                </c:pt>
                <c:pt idx="20">
                  <c:v>4447.0</c:v>
                </c:pt>
                <c:pt idx="21">
                  <c:v>4459.0</c:v>
                </c:pt>
                <c:pt idx="22">
                  <c:v>4482.0</c:v>
                </c:pt>
                <c:pt idx="23">
                  <c:v>4666.0</c:v>
                </c:pt>
              </c:numCache>
            </c:numRef>
          </c:val>
          <c:smooth val="0"/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</c:v>
                </c:pt>
                <c:pt idx="22">
                  <c:v>4696.56</c:v>
                </c:pt>
                <c:pt idx="23">
                  <c:v>4613.06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1795.081922844186</c:v>
                </c:pt>
                <c:pt idx="1">
                  <c:v>1778.059557649941</c:v>
                </c:pt>
                <c:pt idx="2">
                  <c:v>1773.206222226408</c:v>
                </c:pt>
                <c:pt idx="3">
                  <c:v>1723.272462002724</c:v>
                </c:pt>
                <c:pt idx="4">
                  <c:v>1607.47244161706</c:v>
                </c:pt>
                <c:pt idx="5">
                  <c:v>1551.009444655496</c:v>
                </c:pt>
                <c:pt idx="6">
                  <c:v>1865.268854902435</c:v>
                </c:pt>
                <c:pt idx="7">
                  <c:v>2069.466657007903</c:v>
                </c:pt>
                <c:pt idx="8">
                  <c:v>2522.672206877063</c:v>
                </c:pt>
                <c:pt idx="9">
                  <c:v>3019.756616221433</c:v>
                </c:pt>
                <c:pt idx="10">
                  <c:v>3654.414702276211</c:v>
                </c:pt>
                <c:pt idx="11">
                  <c:v>4087.277555765343</c:v>
                </c:pt>
                <c:pt idx="12">
                  <c:v>4495.73091146511</c:v>
                </c:pt>
                <c:pt idx="13">
                  <c:v>3359.014987339879</c:v>
                </c:pt>
                <c:pt idx="14">
                  <c:v>3978.724279803196</c:v>
                </c:pt>
                <c:pt idx="15">
                  <c:v>4416.110639874505</c:v>
                </c:pt>
                <c:pt idx="16">
                  <c:v>3479.209024257142</c:v>
                </c:pt>
                <c:pt idx="17">
                  <c:v>4554.634307254233</c:v>
                </c:pt>
                <c:pt idx="18">
                  <c:v>4931.005911889673</c:v>
                </c:pt>
                <c:pt idx="19">
                  <c:v>5206.021335110516</c:v>
                </c:pt>
                <c:pt idx="20">
                  <c:v>4562.107118312844</c:v>
                </c:pt>
                <c:pt idx="21">
                  <c:v>4622.14765420378</c:v>
                </c:pt>
                <c:pt idx="22">
                  <c:v>4624.61178238064</c:v>
                </c:pt>
                <c:pt idx="23">
                  <c:v>4709.871860718553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950664"/>
        <c:axId val="1787958936"/>
      </c:lineChart>
      <c:catAx>
        <c:axId val="178795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8"/>
              <c:y val="0.7226753670473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958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79589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23002059489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9506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5"/>
          <c:y val="0.80967917346384"/>
          <c:w val="0.791712911579726"/>
          <c:h val="0.1859706362153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0557502454258"/>
          <c:y val="0.169222403480152"/>
          <c:w val="0.876072255673923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</c:v>
                </c:pt>
                <c:pt idx="1">
                  <c:v>3.513032657527512</c:v>
                </c:pt>
                <c:pt idx="2">
                  <c:v>3.517002160440926</c:v>
                </c:pt>
                <c:pt idx="3">
                  <c:v>3.507433965124569</c:v>
                </c:pt>
                <c:pt idx="4">
                  <c:v>3.545837233279217</c:v>
                </c:pt>
                <c:pt idx="5">
                  <c:v>3.44654405735432</c:v>
                </c:pt>
                <c:pt idx="6">
                  <c:v>3.263463878512465</c:v>
                </c:pt>
                <c:pt idx="7">
                  <c:v>3.079003457431394</c:v>
                </c:pt>
                <c:pt idx="8">
                  <c:v>3.018036565759262</c:v>
                </c:pt>
                <c:pt idx="9">
                  <c:v>2.988203927253282</c:v>
                </c:pt>
                <c:pt idx="10">
                  <c:v>2.973917350565671</c:v>
                </c:pt>
                <c:pt idx="11">
                  <c:v>2.950393228918672</c:v>
                </c:pt>
                <c:pt idx="12">
                  <c:v>3.012158216976193</c:v>
                </c:pt>
                <c:pt idx="13">
                  <c:v>2.963805703809623</c:v>
                </c:pt>
                <c:pt idx="14">
                  <c:v>3.066285742841932</c:v>
                </c:pt>
                <c:pt idx="15">
                  <c:v>3.055474848542374</c:v>
                </c:pt>
                <c:pt idx="16">
                  <c:v>2.895887529208445</c:v>
                </c:pt>
                <c:pt idx="17">
                  <c:v>2.947432802239911</c:v>
                </c:pt>
                <c:pt idx="18">
                  <c:v>3.05076632912759</c:v>
                </c:pt>
                <c:pt idx="19">
                  <c:v>3.15410927735937</c:v>
                </c:pt>
                <c:pt idx="20">
                  <c:v>3.114205861543243</c:v>
                </c:pt>
                <c:pt idx="21">
                  <c:v>3.130166103300594</c:v>
                </c:pt>
                <c:pt idx="22">
                  <c:v>3.18919648326234</c:v>
                </c:pt>
                <c:pt idx="23">
                  <c:v>3.193811750766405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3.539038284910966</c:v>
                </c:pt>
                <c:pt idx="1">
                  <c:v>3.49852008253095</c:v>
                </c:pt>
                <c:pt idx="2">
                  <c:v>3.538076850984067</c:v>
                </c:pt>
                <c:pt idx="3">
                  <c:v>3.540339473684211</c:v>
                </c:pt>
                <c:pt idx="4">
                  <c:v>3.555370449790796</c:v>
                </c:pt>
                <c:pt idx="5">
                  <c:v>3.411389056603774</c:v>
                </c:pt>
                <c:pt idx="6">
                  <c:v>3.119987577464789</c:v>
                </c:pt>
                <c:pt idx="7">
                  <c:v>2.968197577156043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2.923342388209681</c:v>
                </c:pt>
                <c:pt idx="11">
                  <c:v>2.939128384991844</c:v>
                </c:pt>
                <c:pt idx="12">
                  <c:v>2.971672758776556</c:v>
                </c:pt>
                <c:pt idx="13">
                  <c:v>2.950282347937048</c:v>
                </c:pt>
                <c:pt idx="14">
                  <c:v>3.014384896699121</c:v>
                </c:pt>
                <c:pt idx="15">
                  <c:v>3.067964749721913</c:v>
                </c:pt>
                <c:pt idx="16">
                  <c:v>2.900690583173996</c:v>
                </c:pt>
                <c:pt idx="17">
                  <c:v>2.949559786184211</c:v>
                </c:pt>
                <c:pt idx="18">
                  <c:v>3.083985554699538</c:v>
                </c:pt>
                <c:pt idx="19">
                  <c:v>3.185187600223756</c:v>
                </c:pt>
                <c:pt idx="20">
                  <c:v>3.111489323761001</c:v>
                </c:pt>
                <c:pt idx="21">
                  <c:v>3.144024857954545</c:v>
                </c:pt>
                <c:pt idx="22">
                  <c:v>3.182592231604343</c:v>
                </c:pt>
                <c:pt idx="23">
                  <c:v>3.20140132960112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</c:v>
                </c:pt>
                <c:pt idx="1">
                  <c:v>3.495439138405133</c:v>
                </c:pt>
                <c:pt idx="2">
                  <c:v>3.541132144533083</c:v>
                </c:pt>
                <c:pt idx="3">
                  <c:v>3.541050564440264</c:v>
                </c:pt>
                <c:pt idx="4">
                  <c:v>3.537466736511262</c:v>
                </c:pt>
                <c:pt idx="5">
                  <c:v>3.421868979933111</c:v>
                </c:pt>
                <c:pt idx="6">
                  <c:v>3.141153355704699</c:v>
                </c:pt>
                <c:pt idx="7">
                  <c:v>2.951634913793104</c:v>
                </c:pt>
                <c:pt idx="8">
                  <c:v>2.972972060885239</c:v>
                </c:pt>
                <c:pt idx="9">
                  <c:v>2.99877901811806</c:v>
                </c:pt>
                <c:pt idx="10">
                  <c:v>2.93809270694259</c:v>
                </c:pt>
                <c:pt idx="11">
                  <c:v>2.936263359332487</c:v>
                </c:pt>
                <c:pt idx="12">
                  <c:v>2.956750045207957</c:v>
                </c:pt>
                <c:pt idx="13">
                  <c:v>2.947223400339751</c:v>
                </c:pt>
                <c:pt idx="14">
                  <c:v>3.009685729524713</c:v>
                </c:pt>
                <c:pt idx="15">
                  <c:v>3.07159057063712</c:v>
                </c:pt>
                <c:pt idx="16">
                  <c:v>2.918201487523993</c:v>
                </c:pt>
                <c:pt idx="17">
                  <c:v>2.960783053359684</c:v>
                </c:pt>
                <c:pt idx="18">
                  <c:v>3.0794215750774</c:v>
                </c:pt>
                <c:pt idx="19">
                  <c:v>3.195271388577828</c:v>
                </c:pt>
                <c:pt idx="20">
                  <c:v>3.109408695652174</c:v>
                </c:pt>
                <c:pt idx="21">
                  <c:v>3.146624964471814</c:v>
                </c:pt>
                <c:pt idx="22">
                  <c:v>3.184968107194592</c:v>
                </c:pt>
                <c:pt idx="23">
                  <c:v>3.208375017494752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3.526575976239403</c:v>
                </c:pt>
                <c:pt idx="1">
                  <c:v>3.516424268261836</c:v>
                </c:pt>
                <c:pt idx="2">
                  <c:v>3.524806015204074</c:v>
                </c:pt>
                <c:pt idx="3">
                  <c:v>3.533937206105862</c:v>
                </c:pt>
                <c:pt idx="4">
                  <c:v>3.550445497781361</c:v>
                </c:pt>
                <c:pt idx="5">
                  <c:v>3.467068662833164</c:v>
                </c:pt>
                <c:pt idx="6">
                  <c:v>3.211621903201516</c:v>
                </c:pt>
                <c:pt idx="7">
                  <c:v>3.032525717329615</c:v>
                </c:pt>
                <c:pt idx="8">
                  <c:v>2.997227004016822</c:v>
                </c:pt>
                <c:pt idx="9">
                  <c:v>2.986839298204271</c:v>
                </c:pt>
                <c:pt idx="10">
                  <c:v>2.94182726251397</c:v>
                </c:pt>
                <c:pt idx="11">
                  <c:v>2.933371120738096</c:v>
                </c:pt>
                <c:pt idx="12">
                  <c:v>3.0266390531423</c:v>
                </c:pt>
                <c:pt idx="13">
                  <c:v>2.961041136752626</c:v>
                </c:pt>
                <c:pt idx="14">
                  <c:v>3.048629982281053</c:v>
                </c:pt>
                <c:pt idx="15">
                  <c:v>3.05342405648951</c:v>
                </c:pt>
                <c:pt idx="16">
                  <c:v>2.858287234797628</c:v>
                </c:pt>
                <c:pt idx="17">
                  <c:v>2.923758667216488</c:v>
                </c:pt>
                <c:pt idx="18">
                  <c:v>3.038214887269883</c:v>
                </c:pt>
                <c:pt idx="19">
                  <c:v>3.1442900771228</c:v>
                </c:pt>
                <c:pt idx="20">
                  <c:v>3.108257424183472</c:v>
                </c:pt>
                <c:pt idx="21">
                  <c:v>3.128505849349848</c:v>
                </c:pt>
                <c:pt idx="22">
                  <c:v>3.161241815498702</c:v>
                </c:pt>
                <c:pt idx="23">
                  <c:v>3.178296144811089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3.519547809703251</c:v>
                </c:pt>
                <c:pt idx="1">
                  <c:v>3.490489130434782</c:v>
                </c:pt>
                <c:pt idx="2">
                  <c:v>3.516769012753897</c:v>
                </c:pt>
                <c:pt idx="3">
                  <c:v>3.515610217596973</c:v>
                </c:pt>
                <c:pt idx="4">
                  <c:v>3.535353535353535</c:v>
                </c:pt>
                <c:pt idx="5">
                  <c:v>3.399914089347078</c:v>
                </c:pt>
                <c:pt idx="6">
                  <c:v>3.101810626298604</c:v>
                </c:pt>
                <c:pt idx="7">
                  <c:v>2.958413132694939</c:v>
                </c:pt>
                <c:pt idx="8">
                  <c:v>2.958147998382532</c:v>
                </c:pt>
                <c:pt idx="9">
                  <c:v>2.980457954994078</c:v>
                </c:pt>
                <c:pt idx="10">
                  <c:v>2.906152241918665</c:v>
                </c:pt>
                <c:pt idx="11">
                  <c:v>2.918850987432675</c:v>
                </c:pt>
                <c:pt idx="12">
                  <c:v>2.977131564088086</c:v>
                </c:pt>
                <c:pt idx="13">
                  <c:v>2.939034598214286</c:v>
                </c:pt>
                <c:pt idx="14">
                  <c:v>3.031986340352874</c:v>
                </c:pt>
                <c:pt idx="15">
                  <c:v>3.057091882247993</c:v>
                </c:pt>
                <c:pt idx="16">
                  <c:v>2.867296137339056</c:v>
                </c:pt>
                <c:pt idx="17">
                  <c:v>2.929768150279235</c:v>
                </c:pt>
                <c:pt idx="18">
                  <c:v>3.072496687488169</c:v>
                </c:pt>
                <c:pt idx="19">
                  <c:v>3.178255134727718</c:v>
                </c:pt>
                <c:pt idx="20">
                  <c:v>3.101909362778928</c:v>
                </c:pt>
                <c:pt idx="21">
                  <c:v>3.131640808650682</c:v>
                </c:pt>
                <c:pt idx="22">
                  <c:v>3.168314444176512</c:v>
                </c:pt>
                <c:pt idx="23">
                  <c:v>3.177438588123063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</c:v>
                </c:pt>
                <c:pt idx="1">
                  <c:v>3.5017</c:v>
                </c:pt>
                <c:pt idx="2">
                  <c:v>3.51909</c:v>
                </c:pt>
                <c:pt idx="3">
                  <c:v>3.52375</c:v>
                </c:pt>
                <c:pt idx="4">
                  <c:v>3.48994</c:v>
                </c:pt>
                <c:pt idx="5">
                  <c:v>3.2949</c:v>
                </c:pt>
                <c:pt idx="6">
                  <c:v>3.0648</c:v>
                </c:pt>
                <c:pt idx="7">
                  <c:v>2.94802</c:v>
                </c:pt>
                <c:pt idx="8">
                  <c:v>2.9787</c:v>
                </c:pt>
                <c:pt idx="9">
                  <c:v>2.97265</c:v>
                </c:pt>
                <c:pt idx="10">
                  <c:v>2.92899</c:v>
                </c:pt>
                <c:pt idx="11">
                  <c:v>2.91369</c:v>
                </c:pt>
                <c:pt idx="12">
                  <c:v>2.98563</c:v>
                </c:pt>
                <c:pt idx="13">
                  <c:v>2.94756</c:v>
                </c:pt>
                <c:pt idx="14">
                  <c:v>3.06724</c:v>
                </c:pt>
                <c:pt idx="15">
                  <c:v>3.09428</c:v>
                </c:pt>
                <c:pt idx="16">
                  <c:v>2.89284</c:v>
                </c:pt>
                <c:pt idx="17">
                  <c:v>2.98968</c:v>
                </c:pt>
                <c:pt idx="18">
                  <c:v>3.12418</c:v>
                </c:pt>
                <c:pt idx="19">
                  <c:v>3.18654</c:v>
                </c:pt>
                <c:pt idx="20">
                  <c:v>3.11548</c:v>
                </c:pt>
                <c:pt idx="21">
                  <c:v>3.14753</c:v>
                </c:pt>
                <c:pt idx="22">
                  <c:v>3.1734</c:v>
                </c:pt>
                <c:pt idx="23">
                  <c:v>3.20327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2.10366585573141</c:v>
                </c:pt>
                <c:pt idx="1">
                  <c:v>2.052383551647045</c:v>
                </c:pt>
                <c:pt idx="2">
                  <c:v>2.091347031979641</c:v>
                </c:pt>
                <c:pt idx="3">
                  <c:v>2.122483855007063</c:v>
                </c:pt>
                <c:pt idx="4">
                  <c:v>2.268207179201906</c:v>
                </c:pt>
                <c:pt idx="5">
                  <c:v>2.06311821302117</c:v>
                </c:pt>
                <c:pt idx="6">
                  <c:v>1.458963296964189</c:v>
                </c:pt>
                <c:pt idx="7">
                  <c:v>1.462557801078685</c:v>
                </c:pt>
                <c:pt idx="8">
                  <c:v>1.683791952377089</c:v>
                </c:pt>
                <c:pt idx="9">
                  <c:v>1.629851926943969</c:v>
                </c:pt>
                <c:pt idx="10">
                  <c:v>1.46212125595884</c:v>
                </c:pt>
                <c:pt idx="11">
                  <c:v>1.554185884505956</c:v>
                </c:pt>
                <c:pt idx="12">
                  <c:v>2.0196534364789</c:v>
                </c:pt>
                <c:pt idx="13">
                  <c:v>1.906713210927184</c:v>
                </c:pt>
                <c:pt idx="14">
                  <c:v>2.068853203169972</c:v>
                </c:pt>
                <c:pt idx="15">
                  <c:v>1.960108375261027</c:v>
                </c:pt>
                <c:pt idx="16">
                  <c:v>1.28928006382198</c:v>
                </c:pt>
                <c:pt idx="17">
                  <c:v>1.398395993445439</c:v>
                </c:pt>
                <c:pt idx="18">
                  <c:v>1.600022901363154</c:v>
                </c:pt>
                <c:pt idx="19">
                  <c:v>1.574309091336343</c:v>
                </c:pt>
                <c:pt idx="20">
                  <c:v>1.217779898828675</c:v>
                </c:pt>
                <c:pt idx="21">
                  <c:v>1.255978497926618</c:v>
                </c:pt>
                <c:pt idx="22">
                  <c:v>1.282055140789871</c:v>
                </c:pt>
                <c:pt idx="23">
                  <c:v>1.262337720294428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581592"/>
        <c:axId val="-2031605160"/>
      </c:lineChart>
      <c:catAx>
        <c:axId val="-203158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7"/>
              <c:y val="0.810766721044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605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605160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42731371466005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5815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5"/>
          <c:y val="0.910821098423056"/>
          <c:w val="0.75175730669626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2925242002908"/>
          <c:y val="0.169222403480152"/>
          <c:w val="0.876249836140073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0.00907779</c:v>
                </c:pt>
                <c:pt idx="1">
                  <c:v>0.00901382</c:v>
                </c:pt>
                <c:pt idx="2">
                  <c:v>0.00906439</c:v>
                </c:pt>
                <c:pt idx="3">
                  <c:v>0.00898639</c:v>
                </c:pt>
                <c:pt idx="4">
                  <c:v>0.00884053</c:v>
                </c:pt>
                <c:pt idx="5">
                  <c:v>0.00865776</c:v>
                </c:pt>
                <c:pt idx="6">
                  <c:v>0.00915306</c:v>
                </c:pt>
                <c:pt idx="7">
                  <c:v>0.00953028</c:v>
                </c:pt>
                <c:pt idx="8">
                  <c:v>0.00967274</c:v>
                </c:pt>
                <c:pt idx="9">
                  <c:v>0.0100578</c:v>
                </c:pt>
                <c:pt idx="10">
                  <c:v>0.0104079</c:v>
                </c:pt>
                <c:pt idx="11">
                  <c:v>0.0106838</c:v>
                </c:pt>
                <c:pt idx="12">
                  <c:v>0.0100874</c:v>
                </c:pt>
                <c:pt idx="13">
                  <c:v>0.00979867</c:v>
                </c:pt>
                <c:pt idx="14">
                  <c:v>0.00957918</c:v>
                </c:pt>
                <c:pt idx="15">
                  <c:v>0.0096663</c:v>
                </c:pt>
                <c:pt idx="16">
                  <c:v>0.0107704</c:v>
                </c:pt>
                <c:pt idx="17">
                  <c:v>0.0111836</c:v>
                </c:pt>
                <c:pt idx="18">
                  <c:v>0.0111308</c:v>
                </c:pt>
                <c:pt idx="19">
                  <c:v>0.0109912</c:v>
                </c:pt>
                <c:pt idx="20">
                  <c:v>0.0111403</c:v>
                </c:pt>
                <c:pt idx="21">
                  <c:v>0.0111766</c:v>
                </c:pt>
                <c:pt idx="22">
                  <c:v>0.0111764</c:v>
                </c:pt>
                <c:pt idx="23">
                  <c:v>0.0112749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0.0094</c:v>
                </c:pt>
                <c:pt idx="1">
                  <c:v>0.0093</c:v>
                </c:pt>
                <c:pt idx="2">
                  <c:v>0.0094</c:v>
                </c:pt>
                <c:pt idx="3">
                  <c:v>0.0094</c:v>
                </c:pt>
                <c:pt idx="4">
                  <c:v>0.0089</c:v>
                </c:pt>
                <c:pt idx="5">
                  <c:v>0.0092</c:v>
                </c:pt>
                <c:pt idx="6">
                  <c:v>0.01</c:v>
                </c:pt>
                <c:pt idx="7">
                  <c:v>0.0094</c:v>
                </c:pt>
                <c:pt idx="8">
                  <c:v>0.0099</c:v>
                </c:pt>
                <c:pt idx="9">
                  <c:v>0.0103</c:v>
                </c:pt>
                <c:pt idx="10">
                  <c:v>0.0109</c:v>
                </c:pt>
                <c:pt idx="11">
                  <c:v>0.0108</c:v>
                </c:pt>
                <c:pt idx="12">
                  <c:v>0.0101</c:v>
                </c:pt>
                <c:pt idx="13">
                  <c:v>0.01</c:v>
                </c:pt>
                <c:pt idx="14">
                  <c:v>0.0098</c:v>
                </c:pt>
                <c:pt idx="15">
                  <c:v>0.01</c:v>
                </c:pt>
                <c:pt idx="16">
                  <c:v>0.0107</c:v>
                </c:pt>
                <c:pt idx="17">
                  <c:v>0.0112</c:v>
                </c:pt>
                <c:pt idx="18">
                  <c:v>0.011</c:v>
                </c:pt>
                <c:pt idx="19">
                  <c:v>0.0114</c:v>
                </c:pt>
                <c:pt idx="20">
                  <c:v>0.0113</c:v>
                </c:pt>
                <c:pt idx="21">
                  <c:v>0.0114</c:v>
                </c:pt>
                <c:pt idx="22">
                  <c:v>0.0115</c:v>
                </c:pt>
                <c:pt idx="23">
                  <c:v>0.0117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0.0094</c:v>
                </c:pt>
                <c:pt idx="1">
                  <c:v>0.0093</c:v>
                </c:pt>
                <c:pt idx="2">
                  <c:v>0.0094</c:v>
                </c:pt>
                <c:pt idx="3">
                  <c:v>0.0094</c:v>
                </c:pt>
                <c:pt idx="4">
                  <c:v>0.009</c:v>
                </c:pt>
                <c:pt idx="5">
                  <c:v>0.0092</c:v>
                </c:pt>
                <c:pt idx="6">
                  <c:v>0.0098</c:v>
                </c:pt>
                <c:pt idx="7">
                  <c:v>0.0094</c:v>
                </c:pt>
                <c:pt idx="8">
                  <c:v>0.0099</c:v>
                </c:pt>
                <c:pt idx="9">
                  <c:v>0.0102</c:v>
                </c:pt>
                <c:pt idx="10">
                  <c:v>0.0107</c:v>
                </c:pt>
                <c:pt idx="11">
                  <c:v>0.0108</c:v>
                </c:pt>
                <c:pt idx="12">
                  <c:v>0.0102</c:v>
                </c:pt>
                <c:pt idx="13">
                  <c:v>0.01</c:v>
                </c:pt>
                <c:pt idx="14">
                  <c:v>0.0098</c:v>
                </c:pt>
                <c:pt idx="15">
                  <c:v>0.0098</c:v>
                </c:pt>
                <c:pt idx="16">
                  <c:v>0.0107</c:v>
                </c:pt>
                <c:pt idx="17">
                  <c:v>0.0112</c:v>
                </c:pt>
                <c:pt idx="18">
                  <c:v>0.0111</c:v>
                </c:pt>
                <c:pt idx="19">
                  <c:v>0.0113</c:v>
                </c:pt>
                <c:pt idx="20">
                  <c:v>0.0113</c:v>
                </c:pt>
                <c:pt idx="21">
                  <c:v>0.0114</c:v>
                </c:pt>
                <c:pt idx="22">
                  <c:v>0.0115</c:v>
                </c:pt>
                <c:pt idx="23">
                  <c:v>0.0117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0.00940541342793728</c:v>
                </c:pt>
                <c:pt idx="1">
                  <c:v>0.0093663530583066</c:v>
                </c:pt>
                <c:pt idx="2">
                  <c:v>0.00937233295357943</c:v>
                </c:pt>
                <c:pt idx="3">
                  <c:v>0.00931412150236977</c:v>
                </c:pt>
                <c:pt idx="4">
                  <c:v>0.00919171255786055</c:v>
                </c:pt>
                <c:pt idx="5">
                  <c:v>0.00904541801096997</c:v>
                </c:pt>
                <c:pt idx="6">
                  <c:v>0.00932273156021643</c:v>
                </c:pt>
                <c:pt idx="7">
                  <c:v>0.00964173646043373</c:v>
                </c:pt>
                <c:pt idx="8">
                  <c:v>0.00981522040506821</c:v>
                </c:pt>
                <c:pt idx="9">
                  <c:v>0.0101966097491508</c:v>
                </c:pt>
                <c:pt idx="10">
                  <c:v>0.0106261475760048</c:v>
                </c:pt>
                <c:pt idx="11">
                  <c:v>0.0109416493232453</c:v>
                </c:pt>
                <c:pt idx="12">
                  <c:v>0.0103866554917124</c:v>
                </c:pt>
                <c:pt idx="13">
                  <c:v>0.00996417190721404</c:v>
                </c:pt>
                <c:pt idx="14">
                  <c:v>0.00980972428004743</c:v>
                </c:pt>
                <c:pt idx="15">
                  <c:v>0.00992215310056144</c:v>
                </c:pt>
                <c:pt idx="16">
                  <c:v>0.0106330940190674</c:v>
                </c:pt>
                <c:pt idx="17">
                  <c:v>0.0111736256641082</c:v>
                </c:pt>
                <c:pt idx="18">
                  <c:v>0.0113123062227934</c:v>
                </c:pt>
                <c:pt idx="19">
                  <c:v>0.0113482241525341</c:v>
                </c:pt>
                <c:pt idx="20">
                  <c:v>0.0115612513728995</c:v>
                </c:pt>
                <c:pt idx="21">
                  <c:v>0.0116000401257577</c:v>
                </c:pt>
                <c:pt idx="22">
                  <c:v>0.0116112295480341</c:v>
                </c:pt>
                <c:pt idx="23">
                  <c:v>0.0116640138239192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0.009276</c:v>
                </c:pt>
                <c:pt idx="1">
                  <c:v>0.009302</c:v>
                </c:pt>
                <c:pt idx="2">
                  <c:v>0.009239</c:v>
                </c:pt>
                <c:pt idx="3">
                  <c:v>0.009201</c:v>
                </c:pt>
                <c:pt idx="4">
                  <c:v>0.008969</c:v>
                </c:pt>
                <c:pt idx="5">
                  <c:v>0.009012</c:v>
                </c:pt>
                <c:pt idx="6">
                  <c:v>0.00949</c:v>
                </c:pt>
                <c:pt idx="7">
                  <c:v>0.009314</c:v>
                </c:pt>
                <c:pt idx="8">
                  <c:v>0.009708</c:v>
                </c:pt>
                <c:pt idx="9">
                  <c:v>0.010041</c:v>
                </c:pt>
                <c:pt idx="10">
                  <c:v>0.010588</c:v>
                </c:pt>
                <c:pt idx="11">
                  <c:v>0.01058</c:v>
                </c:pt>
                <c:pt idx="12">
                  <c:v>0.009975</c:v>
                </c:pt>
                <c:pt idx="13">
                  <c:v>0.009778</c:v>
                </c:pt>
                <c:pt idx="14">
                  <c:v>0.009579</c:v>
                </c:pt>
                <c:pt idx="15">
                  <c:v>0.009733</c:v>
                </c:pt>
                <c:pt idx="16">
                  <c:v>0.01044</c:v>
                </c:pt>
                <c:pt idx="17">
                  <c:v>0.010912</c:v>
                </c:pt>
                <c:pt idx="18">
                  <c:v>0.010914</c:v>
                </c:pt>
                <c:pt idx="19">
                  <c:v>0.011269</c:v>
                </c:pt>
                <c:pt idx="20">
                  <c:v>0.011348</c:v>
                </c:pt>
                <c:pt idx="21">
                  <c:v>0.011383</c:v>
                </c:pt>
                <c:pt idx="22">
                  <c:v>0.011416</c:v>
                </c:pt>
                <c:pt idx="23">
                  <c:v>0.011507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0.00925015</c:v>
                </c:pt>
                <c:pt idx="1">
                  <c:v>0.00925821</c:v>
                </c:pt>
                <c:pt idx="2">
                  <c:v>0.00920677</c:v>
                </c:pt>
                <c:pt idx="3">
                  <c:v>0.00910472</c:v>
                </c:pt>
                <c:pt idx="4">
                  <c:v>0.00895192</c:v>
                </c:pt>
                <c:pt idx="5">
                  <c:v>0.00915828</c:v>
                </c:pt>
                <c:pt idx="6">
                  <c:v>0.00947783</c:v>
                </c:pt>
                <c:pt idx="7">
                  <c:v>0.00937371</c:v>
                </c:pt>
                <c:pt idx="8">
                  <c:v>0.00971605</c:v>
                </c:pt>
                <c:pt idx="9">
                  <c:v>0.0102366</c:v>
                </c:pt>
                <c:pt idx="10">
                  <c:v>0.0106224</c:v>
                </c:pt>
                <c:pt idx="11">
                  <c:v>0.0104329</c:v>
                </c:pt>
                <c:pt idx="12">
                  <c:v>0.00997149</c:v>
                </c:pt>
                <c:pt idx="13">
                  <c:v>0.0097436</c:v>
                </c:pt>
                <c:pt idx="14">
                  <c:v>0.00978339</c:v>
                </c:pt>
                <c:pt idx="15">
                  <c:v>0.00982552</c:v>
                </c:pt>
                <c:pt idx="16">
                  <c:v>0.0102572</c:v>
                </c:pt>
                <c:pt idx="17">
                  <c:v>0.0108592</c:v>
                </c:pt>
                <c:pt idx="18">
                  <c:v>0.0110239</c:v>
                </c:pt>
                <c:pt idx="19">
                  <c:v>0.0113569</c:v>
                </c:pt>
                <c:pt idx="20">
                  <c:v>0.0113783</c:v>
                </c:pt>
                <c:pt idx="21">
                  <c:v>0.011398</c:v>
                </c:pt>
                <c:pt idx="22">
                  <c:v>0.0114499</c:v>
                </c:pt>
                <c:pt idx="23">
                  <c:v>0.0114619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0.00925708415287904</c:v>
                </c:pt>
                <c:pt idx="1">
                  <c:v>0.00922035216554462</c:v>
                </c:pt>
                <c:pt idx="2">
                  <c:v>0.00922691757404312</c:v>
                </c:pt>
                <c:pt idx="3">
                  <c:v>0.00917014512681271</c:v>
                </c:pt>
                <c:pt idx="4">
                  <c:v>0.00904823548928633</c:v>
                </c:pt>
                <c:pt idx="5">
                  <c:v>0.00890194931660823</c:v>
                </c:pt>
                <c:pt idx="6">
                  <c:v>0.00917081538230537</c:v>
                </c:pt>
                <c:pt idx="7">
                  <c:v>0.00948201231513192</c:v>
                </c:pt>
                <c:pt idx="8">
                  <c:v>0.0096210827941317</c:v>
                </c:pt>
                <c:pt idx="9">
                  <c:v>0.00997769687270391</c:v>
                </c:pt>
                <c:pt idx="10">
                  <c:v>0.0103921275521729</c:v>
                </c:pt>
                <c:pt idx="11">
                  <c:v>0.0107009342945686</c:v>
                </c:pt>
                <c:pt idx="12">
                  <c:v>0.0101287591427525</c:v>
                </c:pt>
                <c:pt idx="13">
                  <c:v>0.00969415871740021</c:v>
                </c:pt>
                <c:pt idx="14">
                  <c:v>0.00952117992322672</c:v>
                </c:pt>
                <c:pt idx="15">
                  <c:v>0.00962399967869647</c:v>
                </c:pt>
                <c:pt idx="16">
                  <c:v>0.0103616142874576</c:v>
                </c:pt>
                <c:pt idx="17">
                  <c:v>0.0109246767463291</c:v>
                </c:pt>
                <c:pt idx="18">
                  <c:v>0.011074996331967</c:v>
                </c:pt>
                <c:pt idx="19">
                  <c:v>0.0111265571304498</c:v>
                </c:pt>
                <c:pt idx="20">
                  <c:v>0.0113548518386949</c:v>
                </c:pt>
                <c:pt idx="21">
                  <c:v>0.0114036853458799</c:v>
                </c:pt>
                <c:pt idx="22">
                  <c:v>0.0114204935775699</c:v>
                </c:pt>
                <c:pt idx="23">
                  <c:v>0.0114766046213978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34200"/>
        <c:axId val="2125646504"/>
      </c:lineChart>
      <c:catAx>
        <c:axId val="212583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"/>
              <c:y val="0.8123980424143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646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5646504"/>
        <c:scaling>
          <c:orientation val="minMax"/>
          <c:min val="0.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279173463839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8342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5"/>
          <c:y val="0.910821098423056"/>
          <c:w val="0.73547909729929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22353.53430926873</c:v>
                </c:pt>
                <c:pt idx="1">
                  <c:v>26339.62536998277</c:v>
                </c:pt>
                <c:pt idx="2">
                  <c:v>26433.13738869662</c:v>
                </c:pt>
                <c:pt idx="3">
                  <c:v>27299.73207442339</c:v>
                </c:pt>
                <c:pt idx="4">
                  <c:v>26962.93733737541</c:v>
                </c:pt>
                <c:pt idx="5">
                  <c:v>19316.8403645942</c:v>
                </c:pt>
                <c:pt idx="6">
                  <c:v>40105.83987996713</c:v>
                </c:pt>
                <c:pt idx="7">
                  <c:v>19178.94873770385</c:v>
                </c:pt>
                <c:pt idx="8">
                  <c:v>19204.49436557812</c:v>
                </c:pt>
                <c:pt idx="9">
                  <c:v>20358.58539371374</c:v>
                </c:pt>
                <c:pt idx="10">
                  <c:v>19598.6210630249</c:v>
                </c:pt>
                <c:pt idx="11">
                  <c:v>20629.13325565611</c:v>
                </c:pt>
                <c:pt idx="12">
                  <c:v>17854.29555784842</c:v>
                </c:pt>
                <c:pt idx="13">
                  <c:v>13942.14786408375</c:v>
                </c:pt>
                <c:pt idx="14">
                  <c:v>27747.87898044882</c:v>
                </c:pt>
                <c:pt idx="15">
                  <c:v>19521.27666296837</c:v>
                </c:pt>
                <c:pt idx="16">
                  <c:v>18620.31080645994</c:v>
                </c:pt>
                <c:pt idx="17">
                  <c:v>16557.87482980431</c:v>
                </c:pt>
                <c:pt idx="18">
                  <c:v>13656.99512344002</c:v>
                </c:pt>
                <c:pt idx="19">
                  <c:v>15020.74326978573</c:v>
                </c:pt>
                <c:pt idx="20">
                  <c:v>12621.86851896379</c:v>
                </c:pt>
              </c:numCache>
            </c:numRef>
          </c:val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21569.0</c:v>
                </c:pt>
                <c:pt idx="1">
                  <c:v>25813.0</c:v>
                </c:pt>
                <c:pt idx="2">
                  <c:v>25250.0</c:v>
                </c:pt>
                <c:pt idx="3">
                  <c:v>26172.0</c:v>
                </c:pt>
                <c:pt idx="4">
                  <c:v>25829.0</c:v>
                </c:pt>
                <c:pt idx="5">
                  <c:v>17802.0</c:v>
                </c:pt>
                <c:pt idx="6">
                  <c:v>38999.0</c:v>
                </c:pt>
                <c:pt idx="7">
                  <c:v>18106.0</c:v>
                </c:pt>
                <c:pt idx="8">
                  <c:v>18823.0</c:v>
                </c:pt>
                <c:pt idx="9">
                  <c:v>19596.0</c:v>
                </c:pt>
                <c:pt idx="10">
                  <c:v>19059.0</c:v>
                </c:pt>
                <c:pt idx="11">
                  <c:v>20042.0</c:v>
                </c:pt>
                <c:pt idx="12">
                  <c:v>18473.0</c:v>
                </c:pt>
                <c:pt idx="13">
                  <c:v>14508.0</c:v>
                </c:pt>
                <c:pt idx="14">
                  <c:v>28811.0</c:v>
                </c:pt>
                <c:pt idx="15">
                  <c:v>20121.0</c:v>
                </c:pt>
                <c:pt idx="16">
                  <c:v>19407.0</c:v>
                </c:pt>
                <c:pt idx="17">
                  <c:v>16880.0</c:v>
                </c:pt>
                <c:pt idx="18">
                  <c:v>14127.0</c:v>
                </c:pt>
                <c:pt idx="19">
                  <c:v>15680.0</c:v>
                </c:pt>
                <c:pt idx="20">
                  <c:v>12967.0</c:v>
                </c:pt>
              </c:numCache>
            </c:numRef>
          </c:val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21573.0</c:v>
                </c:pt>
                <c:pt idx="1">
                  <c:v>25817.0</c:v>
                </c:pt>
                <c:pt idx="2">
                  <c:v>25294.0</c:v>
                </c:pt>
                <c:pt idx="3">
                  <c:v>25925.0</c:v>
                </c:pt>
                <c:pt idx="4">
                  <c:v>25745.0</c:v>
                </c:pt>
                <c:pt idx="5">
                  <c:v>17801.0</c:v>
                </c:pt>
                <c:pt idx="6">
                  <c:v>38955.0</c:v>
                </c:pt>
                <c:pt idx="7">
                  <c:v>18131.0</c:v>
                </c:pt>
                <c:pt idx="8">
                  <c:v>18850.0</c:v>
                </c:pt>
                <c:pt idx="9">
                  <c:v>19934.0</c:v>
                </c:pt>
                <c:pt idx="10">
                  <c:v>18951.0</c:v>
                </c:pt>
                <c:pt idx="11">
                  <c:v>19989.0</c:v>
                </c:pt>
                <c:pt idx="12">
                  <c:v>18478.0</c:v>
                </c:pt>
                <c:pt idx="13">
                  <c:v>14506.0</c:v>
                </c:pt>
                <c:pt idx="14">
                  <c:v>28810.0</c:v>
                </c:pt>
                <c:pt idx="15">
                  <c:v>20126.0</c:v>
                </c:pt>
                <c:pt idx="16">
                  <c:v>19418.0</c:v>
                </c:pt>
                <c:pt idx="17">
                  <c:v>16893.0</c:v>
                </c:pt>
                <c:pt idx="18">
                  <c:v>14124.0</c:v>
                </c:pt>
                <c:pt idx="19">
                  <c:v>15677.0</c:v>
                </c:pt>
                <c:pt idx="20">
                  <c:v>12957.0</c:v>
                </c:pt>
              </c:numCache>
            </c:numRef>
          </c:val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</c:v>
                </c:pt>
                <c:pt idx="3">
                  <c:v>26927.73299999992</c:v>
                </c:pt>
                <c:pt idx="4">
                  <c:v>26472.78999999994</c:v>
                </c:pt>
                <c:pt idx="5">
                  <c:v>18738.05499999991</c:v>
                </c:pt>
                <c:pt idx="6">
                  <c:v>39697.16200000021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17857.85200000003</c:v>
                </c:pt>
                <c:pt idx="13">
                  <c:v>13988.51200000003</c:v>
                </c:pt>
                <c:pt idx="14">
                  <c:v>27901.95700000002</c:v>
                </c:pt>
                <c:pt idx="15">
                  <c:v>19654.9720000002</c:v>
                </c:pt>
                <c:pt idx="16">
                  <c:v>18689.79899999996</c:v>
                </c:pt>
                <c:pt idx="17">
                  <c:v>16506.80199999999</c:v>
                </c:pt>
                <c:pt idx="18">
                  <c:v>13855.92800000007</c:v>
                </c:pt>
                <c:pt idx="19">
                  <c:v>15163.82</c:v>
                </c:pt>
                <c:pt idx="20">
                  <c:v>12750.62299999999</c:v>
                </c:pt>
              </c:numCache>
            </c:numRef>
          </c:val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21876.0</c:v>
                </c:pt>
                <c:pt idx="1">
                  <c:v>26053.0</c:v>
                </c:pt>
                <c:pt idx="2">
                  <c:v>25912.0</c:v>
                </c:pt>
                <c:pt idx="3">
                  <c:v>26775.0</c:v>
                </c:pt>
                <c:pt idx="4">
                  <c:v>26400.0</c:v>
                </c:pt>
                <c:pt idx="5">
                  <c:v>18891.0</c:v>
                </c:pt>
                <c:pt idx="6">
                  <c:v>39941.0</c:v>
                </c:pt>
                <c:pt idx="7">
                  <c:v>18629.0</c:v>
                </c:pt>
                <c:pt idx="8">
                  <c:v>18685.0</c:v>
                </c:pt>
                <c:pt idx="9">
                  <c:v>20214.0</c:v>
                </c:pt>
                <c:pt idx="10">
                  <c:v>18966.0</c:v>
                </c:pt>
                <c:pt idx="11">
                  <c:v>20249.0</c:v>
                </c:pt>
                <c:pt idx="12">
                  <c:v>18522.0</c:v>
                </c:pt>
                <c:pt idx="13">
                  <c:v>14491.0</c:v>
                </c:pt>
                <c:pt idx="14">
                  <c:v>28721.0</c:v>
                </c:pt>
                <c:pt idx="15">
                  <c:v>20185.0</c:v>
                </c:pt>
                <c:pt idx="16">
                  <c:v>19281.0</c:v>
                </c:pt>
                <c:pt idx="17">
                  <c:v>17443.0</c:v>
                </c:pt>
                <c:pt idx="18">
                  <c:v>14172.0</c:v>
                </c:pt>
                <c:pt idx="19">
                  <c:v>15664.0</c:v>
                </c:pt>
                <c:pt idx="20">
                  <c:v>13215.0</c:v>
                </c:pt>
              </c:numCache>
            </c:numRef>
          </c:val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24135.69092147077</c:v>
                </c:pt>
                <c:pt idx="1">
                  <c:v>28531.04694281022</c:v>
                </c:pt>
                <c:pt idx="2">
                  <c:v>28463.06160985974</c:v>
                </c:pt>
                <c:pt idx="3">
                  <c:v>27752.206621175</c:v>
                </c:pt>
                <c:pt idx="4">
                  <c:v>27911.35734517517</c:v>
                </c:pt>
                <c:pt idx="5">
                  <c:v>20493.24895095438</c:v>
                </c:pt>
                <c:pt idx="6">
                  <c:v>44050.19638706213</c:v>
                </c:pt>
                <c:pt idx="7">
                  <c:v>19870.05286495661</c:v>
                </c:pt>
                <c:pt idx="8">
                  <c:v>24135.69092147077</c:v>
                </c:pt>
                <c:pt idx="9">
                  <c:v>24135.69092147077</c:v>
                </c:pt>
                <c:pt idx="10">
                  <c:v>21206.91368032478</c:v>
                </c:pt>
                <c:pt idx="11">
                  <c:v>22370.08723388141</c:v>
                </c:pt>
                <c:pt idx="12">
                  <c:v>20423.77747861423</c:v>
                </c:pt>
                <c:pt idx="13">
                  <c:v>16000.00425294474</c:v>
                </c:pt>
                <c:pt idx="14">
                  <c:v>31725.21195239374</c:v>
                </c:pt>
                <c:pt idx="15">
                  <c:v>22648.5972546627</c:v>
                </c:pt>
                <c:pt idx="16">
                  <c:v>21484.75935539388</c:v>
                </c:pt>
                <c:pt idx="17">
                  <c:v>18569.46474665772</c:v>
                </c:pt>
                <c:pt idx="18">
                  <c:v>16229.63806833413</c:v>
                </c:pt>
                <c:pt idx="19">
                  <c:v>17716.79772540594</c:v>
                </c:pt>
                <c:pt idx="20">
                  <c:v>15068.84400762672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503224"/>
        <c:axId val="1789857528"/>
      </c:barChart>
      <c:catAx>
        <c:axId val="178950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57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8575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503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5736932716929"/>
          <c:y val="0.169222403480152"/>
          <c:w val="0.876397819861863"/>
          <c:h val="0.565959760739533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23.3833</c:v>
                </c:pt>
                <c:pt idx="3">
                  <c:v>23.3739</c:v>
                </c:pt>
                <c:pt idx="4">
                  <c:v>23.3503</c:v>
                </c:pt>
                <c:pt idx="5">
                  <c:v>23.4171</c:v>
                </c:pt>
                <c:pt idx="6">
                  <c:v>24.0395</c:v>
                </c:pt>
                <c:pt idx="7">
                  <c:v>24.5724</c:v>
                </c:pt>
                <c:pt idx="8">
                  <c:v>25.0937</c:v>
                </c:pt>
                <c:pt idx="9">
                  <c:v>25.2815</c:v>
                </c:pt>
                <c:pt idx="10">
                  <c:v>25.3592</c:v>
                </c:pt>
                <c:pt idx="11">
                  <c:v>25.5877</c:v>
                </c:pt>
                <c:pt idx="12">
                  <c:v>26.53</c:v>
                </c:pt>
                <c:pt idx="13">
                  <c:v>26.5617</c:v>
                </c:pt>
                <c:pt idx="14">
                  <c:v>26.7812</c:v>
                </c:pt>
                <c:pt idx="15">
                  <c:v>26.5632</c:v>
                </c:pt>
                <c:pt idx="16">
                  <c:v>26.198</c:v>
                </c:pt>
                <c:pt idx="17">
                  <c:v>26.2263</c:v>
                </c:pt>
                <c:pt idx="18">
                  <c:v>25.7001</c:v>
                </c:pt>
                <c:pt idx="19">
                  <c:v>25.1673</c:v>
                </c:pt>
                <c:pt idx="20">
                  <c:v>24.6544</c:v>
                </c:pt>
                <c:pt idx="21">
                  <c:v>24.7445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23.83333333333334</c:v>
                </c:pt>
                <c:pt idx="1">
                  <c:v>23.94444444444444</c:v>
                </c:pt>
                <c:pt idx="2">
                  <c:v>23.83333333333334</c:v>
                </c:pt>
                <c:pt idx="3">
                  <c:v>23.83333333333334</c:v>
                </c:pt>
                <c:pt idx="4">
                  <c:v>23.77777777777777</c:v>
                </c:pt>
                <c:pt idx="5">
                  <c:v>24.11111111111111</c:v>
                </c:pt>
                <c:pt idx="6">
                  <c:v>24.94444444444445</c:v>
                </c:pt>
                <c:pt idx="7">
                  <c:v>25.27777777777778</c:v>
                </c:pt>
                <c:pt idx="8">
                  <c:v>25.55555555555555</c:v>
                </c:pt>
                <c:pt idx="9">
                  <c:v>25.55555555555555</c:v>
                </c:pt>
                <c:pt idx="10">
                  <c:v>25.88888888888888</c:v>
                </c:pt>
                <c:pt idx="11">
                  <c:v>25.83333333333334</c:v>
                </c:pt>
                <c:pt idx="12">
                  <c:v>25.94444444444445</c:v>
                </c:pt>
                <c:pt idx="13">
                  <c:v>26.05555555555556</c:v>
                </c:pt>
                <c:pt idx="14">
                  <c:v>26.11111111111111</c:v>
                </c:pt>
                <c:pt idx="15">
                  <c:v>26.16666666666666</c:v>
                </c:pt>
                <c:pt idx="16">
                  <c:v>26.05555555555556</c:v>
                </c:pt>
                <c:pt idx="17">
                  <c:v>25.94444444444445</c:v>
                </c:pt>
                <c:pt idx="18">
                  <c:v>25.5</c:v>
                </c:pt>
                <c:pt idx="19">
                  <c:v>25.33333333333333</c:v>
                </c:pt>
                <c:pt idx="20">
                  <c:v>25.33333333333333</c:v>
                </c:pt>
                <c:pt idx="21">
                  <c:v>25.22222222222222</c:v>
                </c:pt>
                <c:pt idx="22">
                  <c:v>25.11111111111111</c:v>
                </c:pt>
                <c:pt idx="23">
                  <c:v>25.11111111111111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23.83333333333334</c:v>
                </c:pt>
                <c:pt idx="1">
                  <c:v>23.94444444444444</c:v>
                </c:pt>
                <c:pt idx="2">
                  <c:v>23.83333333333334</c:v>
                </c:pt>
                <c:pt idx="3">
                  <c:v>23.83333333333334</c:v>
                </c:pt>
                <c:pt idx="4">
                  <c:v>23.77777777777777</c:v>
                </c:pt>
                <c:pt idx="5">
                  <c:v>24.11111111111111</c:v>
                </c:pt>
                <c:pt idx="6">
                  <c:v>24.94444444444445</c:v>
                </c:pt>
                <c:pt idx="7">
                  <c:v>25.27777777777778</c:v>
                </c:pt>
                <c:pt idx="8">
                  <c:v>25.55555555555555</c:v>
                </c:pt>
                <c:pt idx="9">
                  <c:v>25.55555555555555</c:v>
                </c:pt>
                <c:pt idx="10">
                  <c:v>25.88888888888888</c:v>
                </c:pt>
                <c:pt idx="11">
                  <c:v>25.83333333333334</c:v>
                </c:pt>
                <c:pt idx="12">
                  <c:v>25.94444444444445</c:v>
                </c:pt>
                <c:pt idx="13">
                  <c:v>26.05555555555556</c:v>
                </c:pt>
                <c:pt idx="14">
                  <c:v>26.11111111111111</c:v>
                </c:pt>
                <c:pt idx="15">
                  <c:v>26.16666666666666</c:v>
                </c:pt>
                <c:pt idx="16">
                  <c:v>26.05555555555556</c:v>
                </c:pt>
                <c:pt idx="17">
                  <c:v>25.94444444444445</c:v>
                </c:pt>
                <c:pt idx="18">
                  <c:v>25.5</c:v>
                </c:pt>
                <c:pt idx="19">
                  <c:v>25.33333333333333</c:v>
                </c:pt>
                <c:pt idx="20">
                  <c:v>25.33333333333333</c:v>
                </c:pt>
                <c:pt idx="21">
                  <c:v>25.22222222222222</c:v>
                </c:pt>
                <c:pt idx="22">
                  <c:v>25.11111111111111</c:v>
                </c:pt>
                <c:pt idx="23">
                  <c:v>25.11111111111111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</c:v>
                </c:pt>
                <c:pt idx="1">
                  <c:v>23.9638373206486</c:v>
                </c:pt>
                <c:pt idx="2">
                  <c:v>23.9453225037416</c:v>
                </c:pt>
                <c:pt idx="3">
                  <c:v>23.917140836449</c:v>
                </c:pt>
                <c:pt idx="4">
                  <c:v>23.861499177245</c:v>
                </c:pt>
                <c:pt idx="5">
                  <c:v>24.0337065465496</c:v>
                </c:pt>
                <c:pt idx="6">
                  <c:v>24.6841469552756</c:v>
                </c:pt>
                <c:pt idx="7">
                  <c:v>25.2075712216046</c:v>
                </c:pt>
                <c:pt idx="8">
                  <c:v>25.4901867856947</c:v>
                </c:pt>
                <c:pt idx="9">
                  <c:v>25.5859171079652</c:v>
                </c:pt>
                <c:pt idx="10">
                  <c:v>25.7944015001216</c:v>
                </c:pt>
                <c:pt idx="11">
                  <c:v>25.8706472768831</c:v>
                </c:pt>
                <c:pt idx="12">
                  <c:v>25.8841350310321</c:v>
                </c:pt>
                <c:pt idx="13">
                  <c:v>25.9682128612719</c:v>
                </c:pt>
                <c:pt idx="14">
                  <c:v>26.0505768437944</c:v>
                </c:pt>
                <c:pt idx="15">
                  <c:v>26.0819452359477</c:v>
                </c:pt>
                <c:pt idx="16">
                  <c:v>26.0382788264618</c:v>
                </c:pt>
                <c:pt idx="17">
                  <c:v>25.9540977592527</c:v>
                </c:pt>
                <c:pt idx="18">
                  <c:v>25.6544867821316</c:v>
                </c:pt>
                <c:pt idx="19">
                  <c:v>25.3924186859809</c:v>
                </c:pt>
                <c:pt idx="20">
                  <c:v>25.3319654428896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24.0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25.0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26.0</c:v>
                </c:pt>
                <c:pt idx="14">
                  <c:v>26.08</c:v>
                </c:pt>
                <c:pt idx="15">
                  <c:v>26.08</c:v>
                </c:pt>
                <c:pt idx="16">
                  <c:v>26.0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23.9367</c:v>
                </c:pt>
                <c:pt idx="1">
                  <c:v>23.9367</c:v>
                </c:pt>
                <c:pt idx="2">
                  <c:v>23.8958</c:v>
                </c:pt>
                <c:pt idx="3">
                  <c:v>23.8375</c:v>
                </c:pt>
                <c:pt idx="4">
                  <c:v>23.9757</c:v>
                </c:pt>
                <c:pt idx="5">
                  <c:v>24.5756</c:v>
                </c:pt>
                <c:pt idx="6">
                  <c:v>25.1643</c:v>
                </c:pt>
                <c:pt idx="7">
                  <c:v>25.4533</c:v>
                </c:pt>
                <c:pt idx="8">
                  <c:v>25.5785</c:v>
                </c:pt>
                <c:pt idx="9">
                  <c:v>25.7393</c:v>
                </c:pt>
                <c:pt idx="10">
                  <c:v>25.8631</c:v>
                </c:pt>
                <c:pt idx="11">
                  <c:v>25.8628</c:v>
                </c:pt>
                <c:pt idx="12">
                  <c:v>25.9424</c:v>
                </c:pt>
                <c:pt idx="13">
                  <c:v>26.022</c:v>
                </c:pt>
                <c:pt idx="14">
                  <c:v>26.1296</c:v>
                </c:pt>
                <c:pt idx="15">
                  <c:v>26.0323</c:v>
                </c:pt>
                <c:pt idx="16">
                  <c:v>25.943</c:v>
                </c:pt>
                <c:pt idx="17">
                  <c:v>25.6955</c:v>
                </c:pt>
                <c:pt idx="18">
                  <c:v>25.4093</c:v>
                </c:pt>
                <c:pt idx="19">
                  <c:v>25.3281</c:v>
                </c:pt>
                <c:pt idx="20">
                  <c:v>25.291</c:v>
                </c:pt>
                <c:pt idx="21">
                  <c:v>25.2092</c:v>
                </c:pt>
                <c:pt idx="22">
                  <c:v>25.1645</c:v>
                </c:pt>
                <c:pt idx="23">
                  <c:v>25.0374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21.97874865957701</c:v>
                </c:pt>
                <c:pt idx="1">
                  <c:v>21.97891918101935</c:v>
                </c:pt>
                <c:pt idx="2">
                  <c:v>21.97920504580549</c:v>
                </c:pt>
                <c:pt idx="3">
                  <c:v>21.97910316452982</c:v>
                </c:pt>
                <c:pt idx="4">
                  <c:v>21.97858937073005</c:v>
                </c:pt>
                <c:pt idx="5">
                  <c:v>21.97773383158383</c:v>
                </c:pt>
                <c:pt idx="6">
                  <c:v>21.97708696905019</c:v>
                </c:pt>
                <c:pt idx="7">
                  <c:v>21.9757831035524</c:v>
                </c:pt>
                <c:pt idx="8">
                  <c:v>20.96403213408131</c:v>
                </c:pt>
                <c:pt idx="9">
                  <c:v>20.96512482876788</c:v>
                </c:pt>
                <c:pt idx="10">
                  <c:v>20.96762346327487</c:v>
                </c:pt>
                <c:pt idx="11">
                  <c:v>20.96847267897748</c:v>
                </c:pt>
                <c:pt idx="12">
                  <c:v>18.9447949080337</c:v>
                </c:pt>
                <c:pt idx="13">
                  <c:v>18.93959148217285</c:v>
                </c:pt>
                <c:pt idx="14">
                  <c:v>16.91906117124537</c:v>
                </c:pt>
                <c:pt idx="15">
                  <c:v>16.92130017083086</c:v>
                </c:pt>
                <c:pt idx="16">
                  <c:v>20.96560353987211</c:v>
                </c:pt>
                <c:pt idx="17">
                  <c:v>20.97032134969423</c:v>
                </c:pt>
                <c:pt idx="18">
                  <c:v>20.97177995277299</c:v>
                </c:pt>
                <c:pt idx="19">
                  <c:v>20.97379716208031</c:v>
                </c:pt>
                <c:pt idx="20">
                  <c:v>21.98388256504872</c:v>
                </c:pt>
                <c:pt idx="21">
                  <c:v>21.98478389945746</c:v>
                </c:pt>
                <c:pt idx="22">
                  <c:v>21.98499575952714</c:v>
                </c:pt>
                <c:pt idx="23">
                  <c:v>21.98556030663704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16.9641</c:v>
                </c:pt>
                <c:pt idx="1">
                  <c:v>16.9046</c:v>
                </c:pt>
                <c:pt idx="2">
                  <c:v>16.9418</c:v>
                </c:pt>
                <c:pt idx="3">
                  <c:v>16.8619</c:v>
                </c:pt>
                <c:pt idx="4">
                  <c:v>16.6966</c:v>
                </c:pt>
                <c:pt idx="5">
                  <c:v>16.5734</c:v>
                </c:pt>
                <c:pt idx="6">
                  <c:v>17.3192</c:v>
                </c:pt>
                <c:pt idx="7">
                  <c:v>17.7945</c:v>
                </c:pt>
                <c:pt idx="8">
                  <c:v>17.973</c:v>
                </c:pt>
                <c:pt idx="9">
                  <c:v>18.3972</c:v>
                </c:pt>
                <c:pt idx="10">
                  <c:v>18.8246</c:v>
                </c:pt>
                <c:pt idx="11">
                  <c:v>19.1202</c:v>
                </c:pt>
                <c:pt idx="12">
                  <c:v>18.8377</c:v>
                </c:pt>
                <c:pt idx="13">
                  <c:v>18.5548</c:v>
                </c:pt>
                <c:pt idx="14">
                  <c:v>18.5486</c:v>
                </c:pt>
                <c:pt idx="15">
                  <c:v>18.673</c:v>
                </c:pt>
                <c:pt idx="16">
                  <c:v>19.4032</c:v>
                </c:pt>
                <c:pt idx="17">
                  <c:v>19.7724</c:v>
                </c:pt>
                <c:pt idx="18">
                  <c:v>19.5753</c:v>
                </c:pt>
                <c:pt idx="19">
                  <c:v>19.3718</c:v>
                </c:pt>
                <c:pt idx="20">
                  <c:v>19.438</c:v>
                </c:pt>
                <c:pt idx="21">
                  <c:v>19.4846</c:v>
                </c:pt>
                <c:pt idx="22">
                  <c:v>19.4693</c:v>
                </c:pt>
                <c:pt idx="23">
                  <c:v>19.5725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18.56</c:v>
                </c:pt>
                <c:pt idx="13">
                  <c:v>18.6</c:v>
                </c:pt>
                <c:pt idx="14">
                  <c:v>18.46</c:v>
                </c:pt>
                <c:pt idx="15">
                  <c:v>18.84</c:v>
                </c:pt>
                <c:pt idx="16">
                  <c:v>19.35</c:v>
                </c:pt>
                <c:pt idx="17">
                  <c:v>19.75</c:v>
                </c:pt>
                <c:pt idx="18">
                  <c:v>19.32</c:v>
                </c:pt>
                <c:pt idx="19">
                  <c:v>19.76</c:v>
                </c:pt>
                <c:pt idx="20">
                  <c:v>19.76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</c:v>
                </c:pt>
                <c:pt idx="10">
                  <c:v>19.33</c:v>
                </c:pt>
                <c:pt idx="11">
                  <c:v>19.23</c:v>
                </c:pt>
                <c:pt idx="12">
                  <c:v>18.64</c:v>
                </c:pt>
                <c:pt idx="13">
                  <c:v>18.6</c:v>
                </c:pt>
                <c:pt idx="14">
                  <c:v>18.46</c:v>
                </c:pt>
                <c:pt idx="15">
                  <c:v>18.76</c:v>
                </c:pt>
                <c:pt idx="16">
                  <c:v>19.35</c:v>
                </c:pt>
                <c:pt idx="17">
                  <c:v>19.68</c:v>
                </c:pt>
                <c:pt idx="18">
                  <c:v>19.4</c:v>
                </c:pt>
                <c:pt idx="19">
                  <c:v>19.76</c:v>
                </c:pt>
                <c:pt idx="20">
                  <c:v>19.76</c:v>
                </c:pt>
                <c:pt idx="21">
                  <c:v>19.8</c:v>
                </c:pt>
                <c:pt idx="22">
                  <c:v>19.84</c:v>
                </c:pt>
                <c:pt idx="23">
                  <c:v>20.06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16.787</c:v>
                </c:pt>
                <c:pt idx="5">
                  <c:v>17.032</c:v>
                </c:pt>
                <c:pt idx="6">
                  <c:v>17.911</c:v>
                </c:pt>
                <c:pt idx="7">
                  <c:v>17.646</c:v>
                </c:pt>
                <c:pt idx="8">
                  <c:v>18.118</c:v>
                </c:pt>
                <c:pt idx="9">
                  <c:v>18.442</c:v>
                </c:pt>
                <c:pt idx="10">
                  <c:v>19.142</c:v>
                </c:pt>
                <c:pt idx="11">
                  <c:v>18.935</c:v>
                </c:pt>
                <c:pt idx="12">
                  <c:v>18.326</c:v>
                </c:pt>
                <c:pt idx="13">
                  <c:v>18.269</c:v>
                </c:pt>
                <c:pt idx="14">
                  <c:v>18.239</c:v>
                </c:pt>
                <c:pt idx="15">
                  <c:v>18.557</c:v>
                </c:pt>
                <c:pt idx="16">
                  <c:v>19.063</c:v>
                </c:pt>
                <c:pt idx="17">
                  <c:v>19.458</c:v>
                </c:pt>
                <c:pt idx="18">
                  <c:v>19.199</c:v>
                </c:pt>
                <c:pt idx="19">
                  <c:v>19.65</c:v>
                </c:pt>
                <c:pt idx="20">
                  <c:v>19.706</c:v>
                </c:pt>
                <c:pt idx="21">
                  <c:v>19.697</c:v>
                </c:pt>
                <c:pt idx="22">
                  <c:v>19.694</c:v>
                </c:pt>
                <c:pt idx="23">
                  <c:v>19.805</c:v>
                </c:pt>
              </c:numCache>
            </c:numRef>
          </c:val>
          <c:smooth val="0"/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</c:v>
                </c:pt>
                <c:pt idx="1">
                  <c:v>17.31</c:v>
                </c:pt>
                <c:pt idx="2">
                  <c:v>17.2367</c:v>
                </c:pt>
                <c:pt idx="3">
                  <c:v>17.0785</c:v>
                </c:pt>
                <c:pt idx="4">
                  <c:v>17.0075</c:v>
                </c:pt>
                <c:pt idx="5">
                  <c:v>17.5412</c:v>
                </c:pt>
                <c:pt idx="6">
                  <c:v>17.9926</c:v>
                </c:pt>
                <c:pt idx="7">
                  <c:v>17.9591</c:v>
                </c:pt>
                <c:pt idx="8">
                  <c:v>18.3251</c:v>
                </c:pt>
                <c:pt idx="9">
                  <c:v>18.8543</c:v>
                </c:pt>
                <c:pt idx="10">
                  <c:v>19.1876</c:v>
                </c:pt>
                <c:pt idx="11">
                  <c:v>18.8671</c:v>
                </c:pt>
                <c:pt idx="12">
                  <c:v>18.518</c:v>
                </c:pt>
                <c:pt idx="13">
                  <c:v>18.4421</c:v>
                </c:pt>
                <c:pt idx="14">
                  <c:v>18.6471</c:v>
                </c:pt>
                <c:pt idx="15">
                  <c:v>18.7965</c:v>
                </c:pt>
                <c:pt idx="16">
                  <c:v>19.1104</c:v>
                </c:pt>
                <c:pt idx="17">
                  <c:v>19.3936</c:v>
                </c:pt>
                <c:pt idx="18">
                  <c:v>19.5323</c:v>
                </c:pt>
                <c:pt idx="19">
                  <c:v>19.7431</c:v>
                </c:pt>
                <c:pt idx="20">
                  <c:v>19.7437</c:v>
                </c:pt>
                <c:pt idx="21">
                  <c:v>19.7887</c:v>
                </c:pt>
                <c:pt idx="22">
                  <c:v>19.8355</c:v>
                </c:pt>
                <c:pt idx="23">
                  <c:v>19.7678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16.31603587884121</c:v>
                </c:pt>
                <c:pt idx="1">
                  <c:v>16.28813674003814</c:v>
                </c:pt>
                <c:pt idx="2">
                  <c:v>16.29424506858383</c:v>
                </c:pt>
                <c:pt idx="3">
                  <c:v>16.24950331387254</c:v>
                </c:pt>
                <c:pt idx="4">
                  <c:v>16.12929808680347</c:v>
                </c:pt>
                <c:pt idx="5">
                  <c:v>16.02645268761755</c:v>
                </c:pt>
                <c:pt idx="6">
                  <c:v>16.30139332703624</c:v>
                </c:pt>
                <c:pt idx="7">
                  <c:v>16.52208491651824</c:v>
                </c:pt>
                <c:pt idx="8">
                  <c:v>16.11052612498986</c:v>
                </c:pt>
                <c:pt idx="9">
                  <c:v>16.40744334079481</c:v>
                </c:pt>
                <c:pt idx="10">
                  <c:v>16.77539541549055</c:v>
                </c:pt>
                <c:pt idx="11">
                  <c:v>16.99283202123659</c:v>
                </c:pt>
                <c:pt idx="12">
                  <c:v>15.72539054564306</c:v>
                </c:pt>
                <c:pt idx="13">
                  <c:v>15.38617940447822</c:v>
                </c:pt>
                <c:pt idx="14">
                  <c:v>14.46823193334686</c:v>
                </c:pt>
                <c:pt idx="15">
                  <c:v>14.5901024678616</c:v>
                </c:pt>
                <c:pt idx="16">
                  <c:v>16.75529760498895</c:v>
                </c:pt>
                <c:pt idx="17">
                  <c:v>17.19206771915301</c:v>
                </c:pt>
                <c:pt idx="18">
                  <c:v>17.28159597070414</c:v>
                </c:pt>
                <c:pt idx="19">
                  <c:v>17.36317621088448</c:v>
                </c:pt>
                <c:pt idx="20">
                  <c:v>18.08172712051181</c:v>
                </c:pt>
                <c:pt idx="21">
                  <c:v>18.12486799072385</c:v>
                </c:pt>
                <c:pt idx="22">
                  <c:v>18.14256404046378</c:v>
                </c:pt>
                <c:pt idx="23">
                  <c:v>18.19291120373802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351720"/>
        <c:axId val="1790360056"/>
      </c:lineChart>
      <c:catAx>
        <c:axId val="179035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6"/>
              <c:y val="0.753670473083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360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360056"/>
        <c:scaling>
          <c:orientation val="minMax"/>
          <c:min val="15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233713974986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351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"/>
          <c:y val="0.843936922240348"/>
          <c:w val="0.815390307066222"/>
          <c:h val="0.1517128874388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13010332642937"/>
          <c:y val="0.169222403480152"/>
          <c:w val="0.877877657079769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30.0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17.77777777777778</c:v>
                </c:pt>
                <c:pt idx="1">
                  <c:v>18.33333333333333</c:v>
                </c:pt>
                <c:pt idx="2">
                  <c:v>17.77777777777778</c:v>
                </c:pt>
                <c:pt idx="3">
                  <c:v>17.77777777777778</c:v>
                </c:pt>
                <c:pt idx="4">
                  <c:v>17.22222222222222</c:v>
                </c:pt>
                <c:pt idx="5">
                  <c:v>19.44444444444445</c:v>
                </c:pt>
                <c:pt idx="6">
                  <c:v>25.0</c:v>
                </c:pt>
                <c:pt idx="7">
                  <c:v>27.22222222222222</c:v>
                </c:pt>
                <c:pt idx="8">
                  <c:v>28.88888888888889</c:v>
                </c:pt>
                <c:pt idx="9">
                  <c:v>28.88888888888889</c:v>
                </c:pt>
                <c:pt idx="10">
                  <c:v>31.11111111111111</c:v>
                </c:pt>
                <c:pt idx="11">
                  <c:v>30.55555555555556</c:v>
                </c:pt>
                <c:pt idx="12">
                  <c:v>31.11111111111111</c:v>
                </c:pt>
                <c:pt idx="13">
                  <c:v>31.66666666666666</c:v>
                </c:pt>
                <c:pt idx="14">
                  <c:v>32.22222222222222</c:v>
                </c:pt>
                <c:pt idx="15">
                  <c:v>32.22222222222222</c:v>
                </c:pt>
                <c:pt idx="16">
                  <c:v>31.66666666666666</c:v>
                </c:pt>
                <c:pt idx="17">
                  <c:v>31.11111111111111</c:v>
                </c:pt>
                <c:pt idx="18">
                  <c:v>28.33333333333333</c:v>
                </c:pt>
                <c:pt idx="19">
                  <c:v>27.22222222222222</c:v>
                </c:pt>
                <c:pt idx="20">
                  <c:v>27.22222222222222</c:v>
                </c:pt>
                <c:pt idx="21">
                  <c:v>26.66666666666667</c:v>
                </c:pt>
                <c:pt idx="22">
                  <c:v>26.11111111111111</c:v>
                </c:pt>
                <c:pt idx="23">
                  <c:v>26.11111111111111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17.77777777777778</c:v>
                </c:pt>
                <c:pt idx="1">
                  <c:v>18.33333333333333</c:v>
                </c:pt>
                <c:pt idx="2">
                  <c:v>17.77777777777778</c:v>
                </c:pt>
                <c:pt idx="3">
                  <c:v>17.77777777777778</c:v>
                </c:pt>
                <c:pt idx="4">
                  <c:v>17.22222222222222</c:v>
                </c:pt>
                <c:pt idx="5">
                  <c:v>19.44444444444445</c:v>
                </c:pt>
                <c:pt idx="6">
                  <c:v>25.0</c:v>
                </c:pt>
                <c:pt idx="7">
                  <c:v>27.22222222222222</c:v>
                </c:pt>
                <c:pt idx="8">
                  <c:v>28.88888888888889</c:v>
                </c:pt>
                <c:pt idx="9">
                  <c:v>28.88888888888889</c:v>
                </c:pt>
                <c:pt idx="10">
                  <c:v>31.11111111111111</c:v>
                </c:pt>
                <c:pt idx="11">
                  <c:v>30.55555555555556</c:v>
                </c:pt>
                <c:pt idx="12">
                  <c:v>31.11111111111111</c:v>
                </c:pt>
                <c:pt idx="13">
                  <c:v>31.66666666666666</c:v>
                </c:pt>
                <c:pt idx="14">
                  <c:v>32.22222222222222</c:v>
                </c:pt>
                <c:pt idx="15">
                  <c:v>32.22222222222222</c:v>
                </c:pt>
                <c:pt idx="16">
                  <c:v>31.66666666666666</c:v>
                </c:pt>
                <c:pt idx="17">
                  <c:v>31.11111111111111</c:v>
                </c:pt>
                <c:pt idx="18">
                  <c:v>28.33333333333333</c:v>
                </c:pt>
                <c:pt idx="19">
                  <c:v>27.22222222222222</c:v>
                </c:pt>
                <c:pt idx="20">
                  <c:v>27.22222222222222</c:v>
                </c:pt>
                <c:pt idx="21">
                  <c:v>26.66666666666667</c:v>
                </c:pt>
                <c:pt idx="22">
                  <c:v>26.11111111111111</c:v>
                </c:pt>
                <c:pt idx="23">
                  <c:v>26.11111111111111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</c:v>
                </c:pt>
                <c:pt idx="1">
                  <c:v>18.1125</c:v>
                </c:pt>
                <c:pt idx="2">
                  <c:v>17.9875</c:v>
                </c:pt>
                <c:pt idx="3">
                  <c:v>17.8</c:v>
                </c:pt>
                <c:pt idx="4">
                  <c:v>17.425</c:v>
                </c:pt>
                <c:pt idx="5">
                  <c:v>18.575</c:v>
                </c:pt>
                <c:pt idx="6">
                  <c:v>22.9</c:v>
                </c:pt>
                <c:pt idx="7">
                  <c:v>26.375</c:v>
                </c:pt>
                <c:pt idx="8">
                  <c:v>28.2625</c:v>
                </c:pt>
                <c:pt idx="9">
                  <c:v>28.9</c:v>
                </c:pt>
                <c:pt idx="10">
                  <c:v>30.275</c:v>
                </c:pt>
                <c:pt idx="11">
                  <c:v>30.7875</c:v>
                </c:pt>
                <c:pt idx="12">
                  <c:v>30.9125</c:v>
                </c:pt>
                <c:pt idx="13">
                  <c:v>31.475</c:v>
                </c:pt>
                <c:pt idx="14">
                  <c:v>32.0125</c:v>
                </c:pt>
                <c:pt idx="15">
                  <c:v>32.2</c:v>
                </c:pt>
                <c:pt idx="16">
                  <c:v>31.8875</c:v>
                </c:pt>
                <c:pt idx="17">
                  <c:v>31.325</c:v>
                </c:pt>
                <c:pt idx="18">
                  <c:v>29.35</c:v>
                </c:pt>
                <c:pt idx="19">
                  <c:v>27.6125</c:v>
                </c:pt>
                <c:pt idx="20">
                  <c:v>27.2</c:v>
                </c:pt>
                <c:pt idx="21">
                  <c:v>26.8875</c:v>
                </c:pt>
                <c:pt idx="22">
                  <c:v>26.325</c:v>
                </c:pt>
                <c:pt idx="23">
                  <c:v>26.1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19.4</c:v>
                </c:pt>
                <c:pt idx="6">
                  <c:v>25.0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</c:v>
                </c:pt>
                <c:pt idx="15">
                  <c:v>32.2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19.4</c:v>
                </c:pt>
                <c:pt idx="6">
                  <c:v>25.0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</c:v>
                </c:pt>
                <c:pt idx="15">
                  <c:v>32.2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17.9875</c:v>
                </c:pt>
                <c:pt idx="1">
                  <c:v>18.1125</c:v>
                </c:pt>
                <c:pt idx="2">
                  <c:v>17.9875</c:v>
                </c:pt>
                <c:pt idx="3">
                  <c:v>17.8</c:v>
                </c:pt>
                <c:pt idx="4">
                  <c:v>17.425</c:v>
                </c:pt>
                <c:pt idx="5">
                  <c:v>18.575</c:v>
                </c:pt>
                <c:pt idx="6">
                  <c:v>22.9</c:v>
                </c:pt>
                <c:pt idx="7">
                  <c:v>26.375</c:v>
                </c:pt>
                <c:pt idx="8">
                  <c:v>28.2625</c:v>
                </c:pt>
                <c:pt idx="9">
                  <c:v>28.9</c:v>
                </c:pt>
                <c:pt idx="10">
                  <c:v>30.275</c:v>
                </c:pt>
                <c:pt idx="11">
                  <c:v>30.7875</c:v>
                </c:pt>
                <c:pt idx="12">
                  <c:v>30.9125</c:v>
                </c:pt>
                <c:pt idx="13">
                  <c:v>31.475</c:v>
                </c:pt>
                <c:pt idx="14">
                  <c:v>32.0125</c:v>
                </c:pt>
                <c:pt idx="15">
                  <c:v>32.2</c:v>
                </c:pt>
                <c:pt idx="16">
                  <c:v>31.8875</c:v>
                </c:pt>
                <c:pt idx="17">
                  <c:v>31.325</c:v>
                </c:pt>
                <c:pt idx="18">
                  <c:v>29.35</c:v>
                </c:pt>
                <c:pt idx="19">
                  <c:v>27.6125</c:v>
                </c:pt>
                <c:pt idx="20">
                  <c:v>27.2</c:v>
                </c:pt>
                <c:pt idx="21">
                  <c:v>26.8875</c:v>
                </c:pt>
                <c:pt idx="22">
                  <c:v>26.325</c:v>
                </c:pt>
                <c:pt idx="23">
                  <c:v>26.1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833384"/>
        <c:axId val="-2014843320"/>
      </c:lineChart>
      <c:catAx>
        <c:axId val="-201483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"/>
              <c:y val="0.8189233278955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843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843320"/>
        <c:scaling>
          <c:orientation val="minMax"/>
          <c:max val="34.0"/>
          <c:min val="16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634311697987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8333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4"/>
          <c:y val="0.910821098423056"/>
          <c:w val="0.75767665556788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31582872340736"/>
          <c:y val="0.169222403480152"/>
          <c:w val="0.874769998922166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0.0112551</c:v>
                </c:pt>
                <c:pt idx="1">
                  <c:v>0.0112551</c:v>
                </c:pt>
                <c:pt idx="2">
                  <c:v>0.0112551</c:v>
                </c:pt>
                <c:pt idx="3">
                  <c:v>0.0110746</c:v>
                </c:pt>
                <c:pt idx="4">
                  <c:v>0.0106103</c:v>
                </c:pt>
                <c:pt idx="5">
                  <c:v>0.0105682</c:v>
                </c:pt>
                <c:pt idx="6">
                  <c:v>0.0120713</c:v>
                </c:pt>
                <c:pt idx="7">
                  <c:v>0.0121731</c:v>
                </c:pt>
                <c:pt idx="8">
                  <c:v>0.011538</c:v>
                </c:pt>
                <c:pt idx="9">
                  <c:v>0.012388</c:v>
                </c:pt>
                <c:pt idx="10">
                  <c:v>0.013776</c:v>
                </c:pt>
                <c:pt idx="11">
                  <c:v>0.0140408</c:v>
                </c:pt>
                <c:pt idx="12">
                  <c:v>0.0123149</c:v>
                </c:pt>
                <c:pt idx="13">
                  <c:v>0.0115429</c:v>
                </c:pt>
                <c:pt idx="14">
                  <c:v>0.0120686</c:v>
                </c:pt>
                <c:pt idx="15">
                  <c:v>0.013324</c:v>
                </c:pt>
                <c:pt idx="16">
                  <c:v>0.0145051</c:v>
                </c:pt>
                <c:pt idx="17">
                  <c:v>0.0152343</c:v>
                </c:pt>
                <c:pt idx="18">
                  <c:v>0.0151339</c:v>
                </c:pt>
                <c:pt idx="19">
                  <c:v>0.0157481</c:v>
                </c:pt>
                <c:pt idx="20">
                  <c:v>0.0168863</c:v>
                </c:pt>
                <c:pt idx="21">
                  <c:v>0.016863</c:v>
                </c:pt>
                <c:pt idx="22">
                  <c:v>0.0168673</c:v>
                </c:pt>
                <c:pt idx="23">
                  <c:v>0.0171121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0.0114</c:v>
                </c:pt>
                <c:pt idx="1">
                  <c:v>0.0112</c:v>
                </c:pt>
                <c:pt idx="2">
                  <c:v>0.0114</c:v>
                </c:pt>
                <c:pt idx="3">
                  <c:v>0.0114</c:v>
                </c:pt>
                <c:pt idx="4">
                  <c:v>0.0103</c:v>
                </c:pt>
                <c:pt idx="5">
                  <c:v>0.0113</c:v>
                </c:pt>
                <c:pt idx="6">
                  <c:v>0.0133</c:v>
                </c:pt>
                <c:pt idx="7">
                  <c:v>0.0109</c:v>
                </c:pt>
                <c:pt idx="8">
                  <c:v>0.0117</c:v>
                </c:pt>
                <c:pt idx="9">
                  <c:v>0.0125</c:v>
                </c:pt>
                <c:pt idx="10">
                  <c:v>0.0148</c:v>
                </c:pt>
                <c:pt idx="11">
                  <c:v>0.0134</c:v>
                </c:pt>
                <c:pt idx="12">
                  <c:v>0.0115</c:v>
                </c:pt>
                <c:pt idx="13">
                  <c:v>0.0121</c:v>
                </c:pt>
                <c:pt idx="14">
                  <c:v>0.0119</c:v>
                </c:pt>
                <c:pt idx="15">
                  <c:v>0.0144</c:v>
                </c:pt>
                <c:pt idx="16">
                  <c:v>0.0146</c:v>
                </c:pt>
                <c:pt idx="17">
                  <c:v>0.0157</c:v>
                </c:pt>
                <c:pt idx="18">
                  <c:v>0.0143</c:v>
                </c:pt>
                <c:pt idx="19">
                  <c:v>0.0164</c:v>
                </c:pt>
                <c:pt idx="20">
                  <c:v>0.0164</c:v>
                </c:pt>
                <c:pt idx="21">
                  <c:v>0.0167</c:v>
                </c:pt>
                <c:pt idx="22">
                  <c:v>0.0169</c:v>
                </c:pt>
                <c:pt idx="23">
                  <c:v>0.0178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0.0114</c:v>
                </c:pt>
                <c:pt idx="1">
                  <c:v>0.0112</c:v>
                </c:pt>
                <c:pt idx="2">
                  <c:v>0.0114</c:v>
                </c:pt>
                <c:pt idx="3">
                  <c:v>0.0114</c:v>
                </c:pt>
                <c:pt idx="4">
                  <c:v>0.0103</c:v>
                </c:pt>
                <c:pt idx="5">
                  <c:v>0.0113</c:v>
                </c:pt>
                <c:pt idx="6">
                  <c:v>0.0133</c:v>
                </c:pt>
                <c:pt idx="7">
                  <c:v>0.0109</c:v>
                </c:pt>
                <c:pt idx="8">
                  <c:v>0.0117</c:v>
                </c:pt>
                <c:pt idx="9">
                  <c:v>0.0125</c:v>
                </c:pt>
                <c:pt idx="10">
                  <c:v>0.0148</c:v>
                </c:pt>
                <c:pt idx="11">
                  <c:v>0.0134</c:v>
                </c:pt>
                <c:pt idx="12">
                  <c:v>0.0115</c:v>
                </c:pt>
                <c:pt idx="13">
                  <c:v>0.0121</c:v>
                </c:pt>
                <c:pt idx="14">
                  <c:v>0.0119</c:v>
                </c:pt>
                <c:pt idx="15">
                  <c:v>0.0144</c:v>
                </c:pt>
                <c:pt idx="16">
                  <c:v>0.0146</c:v>
                </c:pt>
                <c:pt idx="17">
                  <c:v>0.0157</c:v>
                </c:pt>
                <c:pt idx="18">
                  <c:v>0.0143</c:v>
                </c:pt>
                <c:pt idx="19">
                  <c:v>0.0164</c:v>
                </c:pt>
                <c:pt idx="20">
                  <c:v>0.0164</c:v>
                </c:pt>
                <c:pt idx="21">
                  <c:v>0.0167</c:v>
                </c:pt>
                <c:pt idx="22">
                  <c:v>0.0169</c:v>
                </c:pt>
                <c:pt idx="23">
                  <c:v>0.0178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0.0111922383841688</c:v>
                </c:pt>
                <c:pt idx="1">
                  <c:v>0.0112864861922515</c:v>
                </c:pt>
                <c:pt idx="2">
                  <c:v>0.0111896031761954</c:v>
                </c:pt>
                <c:pt idx="3">
                  <c:v>0.011050517767761</c:v>
                </c:pt>
                <c:pt idx="4">
                  <c:v>0.0104787885325494</c:v>
                </c:pt>
                <c:pt idx="5">
                  <c:v>0.0106374132060997</c:v>
                </c:pt>
                <c:pt idx="6">
                  <c:v>0.0122646283801164</c:v>
                </c:pt>
                <c:pt idx="7">
                  <c:v>0.0117772481166376</c:v>
                </c:pt>
                <c:pt idx="8">
                  <c:v>0.0115717539210535</c:v>
                </c:pt>
                <c:pt idx="9">
                  <c:v>0.0123930566818862</c:v>
                </c:pt>
                <c:pt idx="10">
                  <c:v>0.0139552571996681</c:v>
                </c:pt>
                <c:pt idx="11">
                  <c:v>0.0137523542093869</c:v>
                </c:pt>
                <c:pt idx="12">
                  <c:v>0.0119775977361672</c:v>
                </c:pt>
                <c:pt idx="13">
                  <c:v>0.0115165366449661</c:v>
                </c:pt>
                <c:pt idx="14">
                  <c:v>0.0120746990284587</c:v>
                </c:pt>
                <c:pt idx="15">
                  <c:v>0.0134786607926151</c:v>
                </c:pt>
                <c:pt idx="16">
                  <c:v>0.0144852092196681</c:v>
                </c:pt>
                <c:pt idx="17">
                  <c:v>0.01526465477882</c:v>
                </c:pt>
                <c:pt idx="18">
                  <c:v>0.0149076512329854</c:v>
                </c:pt>
                <c:pt idx="19">
                  <c:v>0.0159248092386298</c:v>
                </c:pt>
                <c:pt idx="20">
                  <c:v>0.0167918299822824</c:v>
                </c:pt>
                <c:pt idx="21">
                  <c:v>0.0167521726021846</c:v>
                </c:pt>
                <c:pt idx="22">
                  <c:v>0.0167641288941543</c:v>
                </c:pt>
                <c:pt idx="23">
                  <c:v>0.0170585281100915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0.0111</c:v>
                </c:pt>
                <c:pt idx="1">
                  <c:v>0.011462</c:v>
                </c:pt>
                <c:pt idx="2">
                  <c:v>0.0111</c:v>
                </c:pt>
                <c:pt idx="3">
                  <c:v>0.0111</c:v>
                </c:pt>
                <c:pt idx="4">
                  <c:v>0.01018</c:v>
                </c:pt>
                <c:pt idx="5">
                  <c:v>0.011001</c:v>
                </c:pt>
                <c:pt idx="6">
                  <c:v>0.01314</c:v>
                </c:pt>
                <c:pt idx="7">
                  <c:v>0.011075</c:v>
                </c:pt>
                <c:pt idx="8">
                  <c:v>0.011995</c:v>
                </c:pt>
                <c:pt idx="9">
                  <c:v>0.01276</c:v>
                </c:pt>
                <c:pt idx="10">
                  <c:v>0.014809</c:v>
                </c:pt>
                <c:pt idx="11">
                  <c:v>0.013253</c:v>
                </c:pt>
                <c:pt idx="12">
                  <c:v>0.011329</c:v>
                </c:pt>
                <c:pt idx="13">
                  <c:v>0.011729</c:v>
                </c:pt>
                <c:pt idx="14">
                  <c:v>0.012379</c:v>
                </c:pt>
                <c:pt idx="15">
                  <c:v>0.014232</c:v>
                </c:pt>
                <c:pt idx="16">
                  <c:v>0.01473</c:v>
                </c:pt>
                <c:pt idx="17">
                  <c:v>0.015684</c:v>
                </c:pt>
                <c:pt idx="18">
                  <c:v>0.014539</c:v>
                </c:pt>
                <c:pt idx="19">
                  <c:v>0.016878</c:v>
                </c:pt>
                <c:pt idx="20">
                  <c:v>0.016878</c:v>
                </c:pt>
                <c:pt idx="21">
                  <c:v>0.016832</c:v>
                </c:pt>
                <c:pt idx="22">
                  <c:v>0.016889</c:v>
                </c:pt>
                <c:pt idx="23">
                  <c:v>0.017329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0.0110717155</c:v>
                </c:pt>
                <c:pt idx="1">
                  <c:v>0.011431797</c:v>
                </c:pt>
                <c:pt idx="2">
                  <c:v>0.0110717155</c:v>
                </c:pt>
                <c:pt idx="3">
                  <c:v>0.0110717155</c:v>
                </c:pt>
                <c:pt idx="4">
                  <c:v>0.010155273</c:v>
                </c:pt>
                <c:pt idx="5">
                  <c:v>0.010970428</c:v>
                </c:pt>
                <c:pt idx="6">
                  <c:v>0.013098754</c:v>
                </c:pt>
                <c:pt idx="7">
                  <c:v>0.011039306</c:v>
                </c:pt>
                <c:pt idx="8">
                  <c:v>0.011956723</c:v>
                </c:pt>
                <c:pt idx="9">
                  <c:v>0.012719301</c:v>
                </c:pt>
                <c:pt idx="10">
                  <c:v>0.014761318</c:v>
                </c:pt>
                <c:pt idx="11">
                  <c:v>0.013210559</c:v>
                </c:pt>
                <c:pt idx="12">
                  <c:v>0.011293012</c:v>
                </c:pt>
                <c:pt idx="13">
                  <c:v>0.011691814</c:v>
                </c:pt>
                <c:pt idx="14">
                  <c:v>0.012340473</c:v>
                </c:pt>
                <c:pt idx="15">
                  <c:v>0.014187589</c:v>
                </c:pt>
                <c:pt idx="16">
                  <c:v>0.014683774</c:v>
                </c:pt>
                <c:pt idx="17">
                  <c:v>0.01563434</c:v>
                </c:pt>
                <c:pt idx="18">
                  <c:v>0.014492502</c:v>
                </c:pt>
                <c:pt idx="19">
                  <c:v>0.016823953</c:v>
                </c:pt>
                <c:pt idx="20">
                  <c:v>0.016823953</c:v>
                </c:pt>
                <c:pt idx="21">
                  <c:v>0.016777486</c:v>
                </c:pt>
                <c:pt idx="22">
                  <c:v>0.01683502</c:v>
                </c:pt>
                <c:pt idx="23">
                  <c:v>0.01727306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0.0112019332851779</c:v>
                </c:pt>
                <c:pt idx="1">
                  <c:v>0.0112962217520776</c:v>
                </c:pt>
                <c:pt idx="2">
                  <c:v>0.0111991806940513</c:v>
                </c:pt>
                <c:pt idx="3">
                  <c:v>0.011060818557718</c:v>
                </c:pt>
                <c:pt idx="4">
                  <c:v>0.0104842823483674</c:v>
                </c:pt>
                <c:pt idx="5">
                  <c:v>0.0106478586232074</c:v>
                </c:pt>
                <c:pt idx="6">
                  <c:v>0.0122878522696151</c:v>
                </c:pt>
                <c:pt idx="7">
                  <c:v>0.011848777233208</c:v>
                </c:pt>
                <c:pt idx="8">
                  <c:v>0.0115799386565856</c:v>
                </c:pt>
                <c:pt idx="9">
                  <c:v>0.0124060330646003</c:v>
                </c:pt>
                <c:pt idx="10">
                  <c:v>0.0139488986120056</c:v>
                </c:pt>
                <c:pt idx="11">
                  <c:v>0.0137609705383949</c:v>
                </c:pt>
                <c:pt idx="12">
                  <c:v>0.0119992129124616</c:v>
                </c:pt>
                <c:pt idx="13">
                  <c:v>0.011528114554117</c:v>
                </c:pt>
                <c:pt idx="14">
                  <c:v>0.0120859039927297</c:v>
                </c:pt>
                <c:pt idx="15">
                  <c:v>0.0134924504298861</c:v>
                </c:pt>
                <c:pt idx="16">
                  <c:v>0.0145043822298757</c:v>
                </c:pt>
                <c:pt idx="17">
                  <c:v>0.0152878756161443</c:v>
                </c:pt>
                <c:pt idx="18">
                  <c:v>0.0149299954948694</c:v>
                </c:pt>
                <c:pt idx="19">
                  <c:v>0.0159700581987407</c:v>
                </c:pt>
                <c:pt idx="20">
                  <c:v>0.0168097357982845</c:v>
                </c:pt>
                <c:pt idx="21">
                  <c:v>0.0167711277945416</c:v>
                </c:pt>
                <c:pt idx="22">
                  <c:v>0.016784233128061</c:v>
                </c:pt>
                <c:pt idx="23">
                  <c:v>0.0170766900608846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668392"/>
        <c:axId val="-2031711720"/>
      </c:lineChart>
      <c:catAx>
        <c:axId val="-203166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5"/>
              <c:y val="0.8075040783034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71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711720"/>
        <c:scaling>
          <c:orientation val="minMax"/>
          <c:min val="0.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221423830993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668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8"/>
          <c:y val="0.910821098423056"/>
          <c:w val="0.73399926008139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45091630471829"/>
          <c:y val="0.169222403480152"/>
          <c:w val="0.92385561682703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</c:v>
                </c:pt>
                <c:pt idx="1">
                  <c:v>4079.603079427896</c:v>
                </c:pt>
                <c:pt idx="2">
                  <c:v>4946.197765154666</c:v>
                </c:pt>
                <c:pt idx="3">
                  <c:v>866.59468572677</c:v>
                </c:pt>
                <c:pt idx="4">
                  <c:v>4609.403028106681</c:v>
                </c:pt>
                <c:pt idx="5">
                  <c:v>336.7947370479851</c:v>
                </c:pt>
                <c:pt idx="6">
                  <c:v>-3036.693944674531</c:v>
                </c:pt>
                <c:pt idx="7">
                  <c:v>4438.076392674601</c:v>
                </c:pt>
                <c:pt idx="8">
                  <c:v>-3174.585571564872</c:v>
                </c:pt>
                <c:pt idx="9">
                  <c:v>-3149.039943690612</c:v>
                </c:pt>
                <c:pt idx="10">
                  <c:v>-1994.948915554985</c:v>
                </c:pt>
                <c:pt idx="11">
                  <c:v>-2754.913246243824</c:v>
                </c:pt>
                <c:pt idx="12">
                  <c:v>-1724.401053612615</c:v>
                </c:pt>
                <c:pt idx="13">
                  <c:v>-2249.619375710154</c:v>
                </c:pt>
                <c:pt idx="14">
                  <c:v>3451.432779091268</c:v>
                </c:pt>
                <c:pt idx="15">
                  <c:v>-2963.401833164065</c:v>
                </c:pt>
                <c:pt idx="16">
                  <c:v>-4197.3004344084</c:v>
                </c:pt>
                <c:pt idx="17">
                  <c:v>-2398.874750821938</c:v>
                </c:pt>
              </c:numCache>
            </c:numRef>
          </c:val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4244.0</c:v>
                </c:pt>
                <c:pt idx="1">
                  <c:v>3681.0</c:v>
                </c:pt>
                <c:pt idx="2">
                  <c:v>4603.0</c:v>
                </c:pt>
                <c:pt idx="3">
                  <c:v>922.0</c:v>
                </c:pt>
                <c:pt idx="4">
                  <c:v>4260.0</c:v>
                </c:pt>
                <c:pt idx="5">
                  <c:v>343.0</c:v>
                </c:pt>
                <c:pt idx="6">
                  <c:v>-3767.0</c:v>
                </c:pt>
                <c:pt idx="7">
                  <c:v>4357.5</c:v>
                </c:pt>
                <c:pt idx="8">
                  <c:v>-3463.0</c:v>
                </c:pt>
                <c:pt idx="9">
                  <c:v>-2746.0</c:v>
                </c:pt>
                <c:pt idx="10">
                  <c:v>-1973.0</c:v>
                </c:pt>
                <c:pt idx="11">
                  <c:v>-2510.0</c:v>
                </c:pt>
                <c:pt idx="12">
                  <c:v>-1527.0</c:v>
                </c:pt>
                <c:pt idx="13">
                  <c:v>-1548.0</c:v>
                </c:pt>
                <c:pt idx="14">
                  <c:v>3575.75</c:v>
                </c:pt>
                <c:pt idx="15">
                  <c:v>-3241.0</c:v>
                </c:pt>
                <c:pt idx="16">
                  <c:v>-4346.0</c:v>
                </c:pt>
                <c:pt idx="17">
                  <c:v>-2713.0</c:v>
                </c:pt>
              </c:numCache>
            </c:numRef>
          </c:val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4244.0</c:v>
                </c:pt>
                <c:pt idx="1">
                  <c:v>3721.0</c:v>
                </c:pt>
                <c:pt idx="2">
                  <c:v>4352.0</c:v>
                </c:pt>
                <c:pt idx="3">
                  <c:v>631.0</c:v>
                </c:pt>
                <c:pt idx="4">
                  <c:v>4172.0</c:v>
                </c:pt>
                <c:pt idx="5">
                  <c:v>180.0</c:v>
                </c:pt>
                <c:pt idx="6">
                  <c:v>-3772.0</c:v>
                </c:pt>
                <c:pt idx="7">
                  <c:v>4345.5</c:v>
                </c:pt>
                <c:pt idx="8">
                  <c:v>-3442.0</c:v>
                </c:pt>
                <c:pt idx="9">
                  <c:v>-2723.0</c:v>
                </c:pt>
                <c:pt idx="10">
                  <c:v>-1639.0</c:v>
                </c:pt>
                <c:pt idx="11">
                  <c:v>-2622.0</c:v>
                </c:pt>
                <c:pt idx="12">
                  <c:v>-1584.0</c:v>
                </c:pt>
                <c:pt idx="13">
                  <c:v>-1547.5</c:v>
                </c:pt>
                <c:pt idx="14">
                  <c:v>3576.0</c:v>
                </c:pt>
                <c:pt idx="15">
                  <c:v>-3233.0</c:v>
                </c:pt>
                <c:pt idx="16">
                  <c:v>-4354.0</c:v>
                </c:pt>
                <c:pt idx="17">
                  <c:v>-2720.0</c:v>
                </c:pt>
              </c:numCache>
            </c:numRef>
          </c:val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</c:v>
                </c:pt>
                <c:pt idx="2">
                  <c:v>5157.731999999964</c:v>
                </c:pt>
                <c:pt idx="3">
                  <c:v>1081.706999999849</c:v>
                </c:pt>
                <c:pt idx="4">
                  <c:v>4702.788999999979</c:v>
                </c:pt>
                <c:pt idx="5">
                  <c:v>454.9429999999847</c:v>
                </c:pt>
                <c:pt idx="6">
                  <c:v>-3031.946000000047</c:v>
                </c:pt>
                <c:pt idx="7">
                  <c:v>4481.790250000062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-1956.074499999964</c:v>
                </c:pt>
                <c:pt idx="14">
                  <c:v>3478.361249999997</c:v>
                </c:pt>
                <c:pt idx="15">
                  <c:v>-3148.170000000202</c:v>
                </c:pt>
                <c:pt idx="16">
                  <c:v>-4001.92399999996</c:v>
                </c:pt>
                <c:pt idx="17">
                  <c:v>-2413.197000000015</c:v>
                </c:pt>
              </c:numCache>
            </c:numRef>
          </c:val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4177.0</c:v>
                </c:pt>
                <c:pt idx="1">
                  <c:v>4036.0</c:v>
                </c:pt>
                <c:pt idx="2">
                  <c:v>4899.0</c:v>
                </c:pt>
                <c:pt idx="3">
                  <c:v>863.0</c:v>
                </c:pt>
                <c:pt idx="4">
                  <c:v>4524.0</c:v>
                </c:pt>
                <c:pt idx="5">
                  <c:v>375.0</c:v>
                </c:pt>
                <c:pt idx="6">
                  <c:v>-2985.0</c:v>
                </c:pt>
                <c:pt idx="7">
                  <c:v>4516.25</c:v>
                </c:pt>
                <c:pt idx="8">
                  <c:v>-3247.0</c:v>
                </c:pt>
                <c:pt idx="9">
                  <c:v>-3191.0</c:v>
                </c:pt>
                <c:pt idx="10">
                  <c:v>-1662.0</c:v>
                </c:pt>
                <c:pt idx="11">
                  <c:v>-2910.0</c:v>
                </c:pt>
                <c:pt idx="12">
                  <c:v>-1627.0</c:v>
                </c:pt>
                <c:pt idx="13">
                  <c:v>-1677.0</c:v>
                </c:pt>
                <c:pt idx="14">
                  <c:v>3557.5</c:v>
                </c:pt>
                <c:pt idx="15">
                  <c:v>-2742.0</c:v>
                </c:pt>
                <c:pt idx="16">
                  <c:v>-4350.0</c:v>
                </c:pt>
                <c:pt idx="17">
                  <c:v>-2449.0</c:v>
                </c:pt>
              </c:numCache>
            </c:numRef>
          </c:val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4395.356021339448</c:v>
                </c:pt>
                <c:pt idx="1">
                  <c:v>4327.370688388972</c:v>
                </c:pt>
                <c:pt idx="2">
                  <c:v>3616.515699704221</c:v>
                </c:pt>
                <c:pt idx="3">
                  <c:v>-710.8549886847504</c:v>
                </c:pt>
                <c:pt idx="4">
                  <c:v>3775.666423704399</c:v>
                </c:pt>
                <c:pt idx="5">
                  <c:v>-159.1507240001774</c:v>
                </c:pt>
                <c:pt idx="6">
                  <c:v>-3642.441970516385</c:v>
                </c:pt>
                <c:pt idx="7">
                  <c:v>4978.62636639784</c:v>
                </c:pt>
                <c:pt idx="8">
                  <c:v>-4265.638056514163</c:v>
                </c:pt>
                <c:pt idx="9">
                  <c:v>0.0</c:v>
                </c:pt>
                <c:pt idx="10">
                  <c:v>0.0</c:v>
                </c:pt>
                <c:pt idx="11">
                  <c:v>-2928.777241145992</c:v>
                </c:pt>
                <c:pt idx="12">
                  <c:v>-1765.603687589362</c:v>
                </c:pt>
                <c:pt idx="13">
                  <c:v>-1855.956721428272</c:v>
                </c:pt>
                <c:pt idx="14">
                  <c:v>3931.30192486225</c:v>
                </c:pt>
                <c:pt idx="15">
                  <c:v>-4079.132508004972</c:v>
                </c:pt>
                <c:pt idx="16">
                  <c:v>-4194.139410280099</c:v>
                </c:pt>
                <c:pt idx="17">
                  <c:v>-2647.953717779226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445736"/>
        <c:axId val="2107260632"/>
      </c:barChart>
      <c:catAx>
        <c:axId val="178944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260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260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096252242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445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"/>
          <c:y val="0.932572050027189"/>
          <c:w val="0.7324904087322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</c:v>
                </c:pt>
                <c:pt idx="13">
                  <c:v>1972.048521954151</c:v>
                </c:pt>
                <c:pt idx="14">
                  <c:v>3923.219754588878</c:v>
                </c:pt>
                <c:pt idx="15">
                  <c:v>3125.188404844777</c:v>
                </c:pt>
                <c:pt idx="16">
                  <c:v>2815.571619703362</c:v>
                </c:pt>
                <c:pt idx="17">
                  <c:v>2151.770222590522</c:v>
                </c:pt>
                <c:pt idx="18">
                  <c:v>2072.445071513472</c:v>
                </c:pt>
                <c:pt idx="19">
                  <c:v>2521.531736717593</c:v>
                </c:pt>
                <c:pt idx="20">
                  <c:v>1752.758810541888</c:v>
                </c:pt>
              </c:numCache>
            </c:numRef>
          </c:val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10880.0</c:v>
                </c:pt>
                <c:pt idx="1">
                  <c:v>10880.0</c:v>
                </c:pt>
                <c:pt idx="2">
                  <c:v>10880.0</c:v>
                </c:pt>
                <c:pt idx="3">
                  <c:v>10880.0</c:v>
                </c:pt>
                <c:pt idx="4">
                  <c:v>10880.0</c:v>
                </c:pt>
                <c:pt idx="5">
                  <c:v>10880.0</c:v>
                </c:pt>
                <c:pt idx="6">
                  <c:v>10880.0</c:v>
                </c:pt>
                <c:pt idx="7">
                  <c:v>10880.0</c:v>
                </c:pt>
                <c:pt idx="8">
                  <c:v>10880.0</c:v>
                </c:pt>
                <c:pt idx="9">
                  <c:v>10880.0</c:v>
                </c:pt>
                <c:pt idx="10">
                  <c:v>10880.0</c:v>
                </c:pt>
                <c:pt idx="11">
                  <c:v>10880.0</c:v>
                </c:pt>
                <c:pt idx="12">
                  <c:v>2369.0</c:v>
                </c:pt>
                <c:pt idx="13">
                  <c:v>1837.0</c:v>
                </c:pt>
                <c:pt idx="14">
                  <c:v>4099.0</c:v>
                </c:pt>
                <c:pt idx="15">
                  <c:v>2874.0</c:v>
                </c:pt>
                <c:pt idx="16">
                  <c:v>2704.0</c:v>
                </c:pt>
                <c:pt idx="17">
                  <c:v>1886.0</c:v>
                </c:pt>
                <c:pt idx="18">
                  <c:v>1833.0</c:v>
                </c:pt>
                <c:pt idx="19">
                  <c:v>2258.0</c:v>
                </c:pt>
                <c:pt idx="20">
                  <c:v>1501.0</c:v>
                </c:pt>
              </c:numCache>
            </c:numRef>
          </c:val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10880.0</c:v>
                </c:pt>
                <c:pt idx="1">
                  <c:v>10880.0</c:v>
                </c:pt>
                <c:pt idx="2">
                  <c:v>10880.0</c:v>
                </c:pt>
                <c:pt idx="3">
                  <c:v>10880.0</c:v>
                </c:pt>
                <c:pt idx="4">
                  <c:v>10880.0</c:v>
                </c:pt>
                <c:pt idx="5">
                  <c:v>10880.0</c:v>
                </c:pt>
                <c:pt idx="6">
                  <c:v>10880.0</c:v>
                </c:pt>
                <c:pt idx="7">
                  <c:v>10880.0</c:v>
                </c:pt>
                <c:pt idx="8">
                  <c:v>10880.0</c:v>
                </c:pt>
                <c:pt idx="9">
                  <c:v>10880.0</c:v>
                </c:pt>
                <c:pt idx="10">
                  <c:v>10880.0</c:v>
                </c:pt>
                <c:pt idx="11">
                  <c:v>10880.0</c:v>
                </c:pt>
                <c:pt idx="12">
                  <c:v>2369.0</c:v>
                </c:pt>
                <c:pt idx="13">
                  <c:v>1837.0</c:v>
                </c:pt>
                <c:pt idx="14">
                  <c:v>4099.0</c:v>
                </c:pt>
                <c:pt idx="15">
                  <c:v>2871.0</c:v>
                </c:pt>
                <c:pt idx="16">
                  <c:v>2707.0</c:v>
                </c:pt>
                <c:pt idx="17">
                  <c:v>1885.0</c:v>
                </c:pt>
                <c:pt idx="18">
                  <c:v>1833.0</c:v>
                </c:pt>
                <c:pt idx="19">
                  <c:v>2258.0</c:v>
                </c:pt>
                <c:pt idx="20">
                  <c:v>1501.0</c:v>
                </c:pt>
              </c:numCache>
            </c:numRef>
          </c:val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10862.09192896024</c:v>
                </c:pt>
                <c:pt idx="1">
                  <c:v>10862.09192896024</c:v>
                </c:pt>
                <c:pt idx="2">
                  <c:v>10862.09192896024</c:v>
                </c:pt>
                <c:pt idx="3">
                  <c:v>10862.09192896024</c:v>
                </c:pt>
                <c:pt idx="4">
                  <c:v>10862.09192896024</c:v>
                </c:pt>
                <c:pt idx="5">
                  <c:v>10862.09192896024</c:v>
                </c:pt>
                <c:pt idx="6">
                  <c:v>10862.09192896024</c:v>
                </c:pt>
                <c:pt idx="7">
                  <c:v>10862.09192896024</c:v>
                </c:pt>
                <c:pt idx="8">
                  <c:v>0.0</c:v>
                </c:pt>
                <c:pt idx="9">
                  <c:v>10862.09192896024</c:v>
                </c:pt>
                <c:pt idx="10">
                  <c:v>10862.09192896024</c:v>
                </c:pt>
                <c:pt idx="11">
                  <c:v>10862.09192896024</c:v>
                </c:pt>
                <c:pt idx="12">
                  <c:v>2628.326523173034</c:v>
                </c:pt>
                <c:pt idx="13">
                  <c:v>2028.96338276232</c:v>
                </c:pt>
                <c:pt idx="14">
                  <c:v>4063.302452735134</c:v>
                </c:pt>
                <c:pt idx="15">
                  <c:v>3018.669250728188</c:v>
                </c:pt>
                <c:pt idx="16">
                  <c:v>2842.556391868364</c:v>
                </c:pt>
                <c:pt idx="17">
                  <c:v>2179.89591100024</c:v>
                </c:pt>
                <c:pt idx="18">
                  <c:v>2090.217392228543</c:v>
                </c:pt>
                <c:pt idx="19">
                  <c:v>2309.24569396636</c:v>
                </c:pt>
                <c:pt idx="20">
                  <c:v>1870.902339102726</c:v>
                </c:pt>
              </c:numCache>
            </c:numRef>
          </c:val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</c:v>
                </c:pt>
                <c:pt idx="1">
                  <c:v>10879.9200000013</c:v>
                </c:pt>
                <c:pt idx="2">
                  <c:v>10879.9200000013</c:v>
                </c:pt>
                <c:pt idx="3">
                  <c:v>10879.9200000013</c:v>
                </c:pt>
                <c:pt idx="4">
                  <c:v>10879.9200000013</c:v>
                </c:pt>
                <c:pt idx="5">
                  <c:v>10879.9200000013</c:v>
                </c:pt>
                <c:pt idx="6">
                  <c:v>10879.9200000013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2553.23199999999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</c:v>
                </c:pt>
                <c:pt idx="16">
                  <c:v>2819.112000000006</c:v>
                </c:pt>
                <c:pt idx="17">
                  <c:v>2135.707999999999</c:v>
                </c:pt>
                <c:pt idx="18">
                  <c:v>2050.855999999997</c:v>
                </c:pt>
                <c:pt idx="19">
                  <c:v>2500.41600000006</c:v>
                </c:pt>
                <c:pt idx="20">
                  <c:v>1738.667000000007</c:v>
                </c:pt>
              </c:numCache>
            </c:numRef>
          </c:val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10880.0</c:v>
                </c:pt>
                <c:pt idx="1">
                  <c:v>10880.0</c:v>
                </c:pt>
                <c:pt idx="2">
                  <c:v>10880.0</c:v>
                </c:pt>
                <c:pt idx="3">
                  <c:v>10880.0</c:v>
                </c:pt>
                <c:pt idx="4">
                  <c:v>10880.0</c:v>
                </c:pt>
                <c:pt idx="5">
                  <c:v>10880.0</c:v>
                </c:pt>
                <c:pt idx="6">
                  <c:v>10880.0</c:v>
                </c:pt>
                <c:pt idx="7">
                  <c:v>10880.0</c:v>
                </c:pt>
                <c:pt idx="8">
                  <c:v>10880.0</c:v>
                </c:pt>
                <c:pt idx="9">
                  <c:v>10880.0</c:v>
                </c:pt>
                <c:pt idx="10">
                  <c:v>10880.0</c:v>
                </c:pt>
                <c:pt idx="11">
                  <c:v>10880.0</c:v>
                </c:pt>
                <c:pt idx="12">
                  <c:v>2639.0</c:v>
                </c:pt>
                <c:pt idx="13">
                  <c:v>2035.0</c:v>
                </c:pt>
                <c:pt idx="14">
                  <c:v>4073.0</c:v>
                </c:pt>
                <c:pt idx="15">
                  <c:v>3200.0</c:v>
                </c:pt>
                <c:pt idx="16">
                  <c:v>2904.0</c:v>
                </c:pt>
                <c:pt idx="17">
                  <c:v>2221.0</c:v>
                </c:pt>
                <c:pt idx="18">
                  <c:v>2117.0</c:v>
                </c:pt>
                <c:pt idx="19">
                  <c:v>2573.0</c:v>
                </c:pt>
                <c:pt idx="20">
                  <c:v>1786.0</c:v>
                </c:pt>
              </c:numCache>
            </c:numRef>
          </c:val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10862.09192895926</c:v>
                </c:pt>
                <c:pt idx="1">
                  <c:v>10862.09192895926</c:v>
                </c:pt>
                <c:pt idx="2">
                  <c:v>10862.09192895926</c:v>
                </c:pt>
                <c:pt idx="3">
                  <c:v>10862.09192895926</c:v>
                </c:pt>
                <c:pt idx="4">
                  <c:v>10862.09192895926</c:v>
                </c:pt>
                <c:pt idx="5">
                  <c:v>10862.09192895926</c:v>
                </c:pt>
                <c:pt idx="6">
                  <c:v>10862.09192895926</c:v>
                </c:pt>
                <c:pt idx="7">
                  <c:v>10862.09192895926</c:v>
                </c:pt>
                <c:pt idx="8">
                  <c:v>10862.09192895926</c:v>
                </c:pt>
                <c:pt idx="9">
                  <c:v>10862.09192895926</c:v>
                </c:pt>
                <c:pt idx="10">
                  <c:v>10862.09192895926</c:v>
                </c:pt>
                <c:pt idx="11">
                  <c:v>10862.09192895926</c:v>
                </c:pt>
                <c:pt idx="12">
                  <c:v>2629.63673171841</c:v>
                </c:pt>
                <c:pt idx="13">
                  <c:v>2030.773582634463</c:v>
                </c:pt>
                <c:pt idx="14">
                  <c:v>4065.860598689298</c:v>
                </c:pt>
                <c:pt idx="15">
                  <c:v>3139.617939368432</c:v>
                </c:pt>
                <c:pt idx="16">
                  <c:v>2877.97119596203</c:v>
                </c:pt>
                <c:pt idx="17">
                  <c:v>2191.496202895166</c:v>
                </c:pt>
                <c:pt idx="18">
                  <c:v>2204.922053897593</c:v>
                </c:pt>
                <c:pt idx="19">
                  <c:v>2513.971059485838</c:v>
                </c:pt>
                <c:pt idx="20">
                  <c:v>1943.243799458695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156648"/>
        <c:axId val="1789159816"/>
      </c:barChart>
      <c:catAx>
        <c:axId val="178915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59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159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56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-8316.098364909009</c:v>
                </c:pt>
                <c:pt idx="14">
                  <c:v>1951.171232634727</c:v>
                </c:pt>
                <c:pt idx="15">
                  <c:v>-973.418182254255</c:v>
                </c:pt>
                <c:pt idx="16">
                  <c:v>-491.3765635775189</c:v>
                </c:pt>
                <c:pt idx="17">
                  <c:v>-768.7729261757052</c:v>
                </c:pt>
              </c:numCache>
            </c:numRef>
          </c:val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-8511.0</c:v>
                </c:pt>
                <c:pt idx="14">
                  <c:v>2262.0</c:v>
                </c:pt>
                <c:pt idx="15">
                  <c:v>-988.0</c:v>
                </c:pt>
                <c:pt idx="16">
                  <c:v>-536.0</c:v>
                </c:pt>
                <c:pt idx="17">
                  <c:v>-757.0</c:v>
                </c:pt>
              </c:numCache>
            </c:numRef>
          </c:val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-8511.0</c:v>
                </c:pt>
                <c:pt idx="14">
                  <c:v>2262.0</c:v>
                </c:pt>
                <c:pt idx="15">
                  <c:v>-986.0</c:v>
                </c:pt>
                <c:pt idx="16">
                  <c:v>-536.0</c:v>
                </c:pt>
                <c:pt idx="17">
                  <c:v>-757.0</c:v>
                </c:pt>
              </c:numCache>
            </c:numRef>
          </c:val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-8233.765405787202</c:v>
                </c:pt>
                <c:pt idx="14">
                  <c:v>2034.339069972814</c:v>
                </c:pt>
                <c:pt idx="15">
                  <c:v>-838.7733397279475</c:v>
                </c:pt>
                <c:pt idx="16">
                  <c:v>-538.109130944491</c:v>
                </c:pt>
                <c:pt idx="17">
                  <c:v>-438.343354863634</c:v>
                </c:pt>
              </c:numCache>
            </c:numRef>
          </c:val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-8326.688000001311</c:v>
                </c:pt>
                <c:pt idx="14">
                  <c:v>2001.783000000007</c:v>
                </c:pt>
                <c:pt idx="15">
                  <c:v>-995.563000000031</c:v>
                </c:pt>
                <c:pt idx="16">
                  <c:v>-502.3759999999925</c:v>
                </c:pt>
                <c:pt idx="17">
                  <c:v>-761.7490000000523</c:v>
                </c:pt>
              </c:numCache>
            </c:numRef>
          </c:val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-8241.0</c:v>
                </c:pt>
                <c:pt idx="14">
                  <c:v>2038.0</c:v>
                </c:pt>
                <c:pt idx="15">
                  <c:v>-979.0</c:v>
                </c:pt>
                <c:pt idx="16">
                  <c:v>-522.0</c:v>
                </c:pt>
                <c:pt idx="17">
                  <c:v>-787.0</c:v>
                </c:pt>
              </c:numCache>
            </c:numRef>
          </c:val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-8232.455197240846</c:v>
                </c:pt>
                <c:pt idx="14">
                  <c:v>2035.087016054834</c:v>
                </c:pt>
                <c:pt idx="15">
                  <c:v>-948.121736473266</c:v>
                </c:pt>
                <c:pt idx="16">
                  <c:v>-424.7146778208171</c:v>
                </c:pt>
                <c:pt idx="17">
                  <c:v>-570.7272600271431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427208"/>
        <c:axId val="1788893032"/>
      </c:barChart>
      <c:catAx>
        <c:axId val="178942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89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8930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096252242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4272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59311176558"/>
          <c:y val="0.169222403480152"/>
          <c:w val="0.906705468697656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2400.322943466023</c:v>
                </c:pt>
                <c:pt idx="1">
                  <c:v>2753.834476136315</c:v>
                </c:pt>
                <c:pt idx="2">
                  <c:v>2746.599643860706</c:v>
                </c:pt>
                <c:pt idx="3">
                  <c:v>2783.648303550881</c:v>
                </c:pt>
                <c:pt idx="4">
                  <c:v>2776.437784763614</c:v>
                </c:pt>
                <c:pt idx="5">
                  <c:v>2040.219103852233</c:v>
                </c:pt>
                <c:pt idx="6">
                  <c:v>4313.031840962285</c:v>
                </c:pt>
                <c:pt idx="7">
                  <c:v>1986.284830467073</c:v>
                </c:pt>
                <c:pt idx="8">
                  <c:v>1994.01749804832</c:v>
                </c:pt>
                <c:pt idx="9">
                  <c:v>2148.502213710512</c:v>
                </c:pt>
                <c:pt idx="10">
                  <c:v>2059.490255706839</c:v>
                </c:pt>
                <c:pt idx="11">
                  <c:v>2182.267761589098</c:v>
                </c:pt>
                <c:pt idx="12">
                  <c:v>1919.769823377307</c:v>
                </c:pt>
                <c:pt idx="13">
                  <c:v>1476.654690352144</c:v>
                </c:pt>
                <c:pt idx="14">
                  <c:v>2937.676627832258</c:v>
                </c:pt>
                <c:pt idx="15">
                  <c:v>2340.116921502125</c:v>
                </c:pt>
                <c:pt idx="16">
                  <c:v>2108.27826596145</c:v>
                </c:pt>
                <c:pt idx="17">
                  <c:v>1611.228910635414</c:v>
                </c:pt>
                <c:pt idx="18">
                  <c:v>1551.830850650182</c:v>
                </c:pt>
                <c:pt idx="19">
                  <c:v>1888.103474353765</c:v>
                </c:pt>
                <c:pt idx="20">
                  <c:v>1312.452249439574</c:v>
                </c:pt>
              </c:numCache>
            </c:numRef>
          </c:val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2301.0</c:v>
                </c:pt>
                <c:pt idx="1">
                  <c:v>2686.0</c:v>
                </c:pt>
                <c:pt idx="2">
                  <c:v>2615.0</c:v>
                </c:pt>
                <c:pt idx="3">
                  <c:v>2656.0</c:v>
                </c:pt>
                <c:pt idx="4">
                  <c:v>2649.0</c:v>
                </c:pt>
                <c:pt idx="5">
                  <c:v>1865.0</c:v>
                </c:pt>
                <c:pt idx="6">
                  <c:v>4185.0</c:v>
                </c:pt>
                <c:pt idx="7">
                  <c:v>1860.0</c:v>
                </c:pt>
                <c:pt idx="8">
                  <c:v>1965.0</c:v>
                </c:pt>
                <c:pt idx="9">
                  <c:v>2054.0</c:v>
                </c:pt>
                <c:pt idx="10">
                  <c:v>1993.0</c:v>
                </c:pt>
                <c:pt idx="11">
                  <c:v>2110.0</c:v>
                </c:pt>
                <c:pt idx="12">
                  <c:v>1975.0</c:v>
                </c:pt>
                <c:pt idx="13">
                  <c:v>1527.0</c:v>
                </c:pt>
                <c:pt idx="14">
                  <c:v>3061.0</c:v>
                </c:pt>
                <c:pt idx="15">
                  <c:v>2394.0</c:v>
                </c:pt>
                <c:pt idx="16">
                  <c:v>2182.0</c:v>
                </c:pt>
                <c:pt idx="17">
                  <c:v>1642.0</c:v>
                </c:pt>
                <c:pt idx="18">
                  <c:v>1580.0</c:v>
                </c:pt>
                <c:pt idx="19">
                  <c:v>1940.0</c:v>
                </c:pt>
                <c:pt idx="20">
                  <c:v>1334.0</c:v>
                </c:pt>
              </c:numCache>
            </c:numRef>
          </c:val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2302.0</c:v>
                </c:pt>
                <c:pt idx="1">
                  <c:v>2687.0</c:v>
                </c:pt>
                <c:pt idx="2">
                  <c:v>2618.0</c:v>
                </c:pt>
                <c:pt idx="3">
                  <c:v>2633.0</c:v>
                </c:pt>
                <c:pt idx="4">
                  <c:v>2640.0</c:v>
                </c:pt>
                <c:pt idx="5">
                  <c:v>1867.0</c:v>
                </c:pt>
                <c:pt idx="6">
                  <c:v>4181.0</c:v>
                </c:pt>
                <c:pt idx="7">
                  <c:v>1865.0</c:v>
                </c:pt>
                <c:pt idx="8">
                  <c:v>1969.0</c:v>
                </c:pt>
                <c:pt idx="9">
                  <c:v>2096.0</c:v>
                </c:pt>
                <c:pt idx="10">
                  <c:v>1980.0</c:v>
                </c:pt>
                <c:pt idx="11">
                  <c:v>2104.0</c:v>
                </c:pt>
                <c:pt idx="12">
                  <c:v>1975.0</c:v>
                </c:pt>
                <c:pt idx="13">
                  <c:v>1527.0</c:v>
                </c:pt>
                <c:pt idx="14">
                  <c:v>3061.0</c:v>
                </c:pt>
                <c:pt idx="15">
                  <c:v>2393.0</c:v>
                </c:pt>
                <c:pt idx="16">
                  <c:v>2182.0</c:v>
                </c:pt>
                <c:pt idx="17">
                  <c:v>1643.0</c:v>
                </c:pt>
                <c:pt idx="18">
                  <c:v>1580.0</c:v>
                </c:pt>
                <c:pt idx="19">
                  <c:v>1939.0</c:v>
                </c:pt>
                <c:pt idx="20">
                  <c:v>1333.0</c:v>
                </c:pt>
              </c:numCache>
            </c:numRef>
          </c:val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</c:v>
                </c:pt>
                <c:pt idx="1">
                  <c:v>2702.828000000005</c:v>
                </c:pt>
                <c:pt idx="2">
                  <c:v>2674.869000000009</c:v>
                </c:pt>
                <c:pt idx="3">
                  <c:v>2727.483999999994</c:v>
                </c:pt>
                <c:pt idx="4">
                  <c:v>2712.550999999996</c:v>
                </c:pt>
                <c:pt idx="5">
                  <c:v>1968.617000000002</c:v>
                </c:pt>
                <c:pt idx="6">
                  <c:v>4266.175999999747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1911.869000000002</c:v>
                </c:pt>
                <c:pt idx="13">
                  <c:v>1475.528000000003</c:v>
                </c:pt>
                <c:pt idx="14">
                  <c:v>2974.4</c:v>
                </c:pt>
                <c:pt idx="15">
                  <c:v>2344.827000000041</c:v>
                </c:pt>
                <c:pt idx="16">
                  <c:v>2110.832999999992</c:v>
                </c:pt>
                <c:pt idx="17">
                  <c:v>1599.203000000007</c:v>
                </c:pt>
                <c:pt idx="18">
                  <c:v>1535.684</c:v>
                </c:pt>
                <c:pt idx="19">
                  <c:v>1872.335999999995</c:v>
                </c:pt>
                <c:pt idx="20">
                  <c:v>1301.79099999999</c:v>
                </c:pt>
              </c:numCache>
            </c:numRef>
          </c:val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2323.0</c:v>
                </c:pt>
                <c:pt idx="1">
                  <c:v>2691.0</c:v>
                </c:pt>
                <c:pt idx="2">
                  <c:v>2681.0</c:v>
                </c:pt>
                <c:pt idx="3">
                  <c:v>2693.0</c:v>
                </c:pt>
                <c:pt idx="4">
                  <c:v>2684.0</c:v>
                </c:pt>
                <c:pt idx="5">
                  <c:v>1970.0</c:v>
                </c:pt>
                <c:pt idx="6">
                  <c:v>4272.0</c:v>
                </c:pt>
                <c:pt idx="7">
                  <c:v>1902.0</c:v>
                </c:pt>
                <c:pt idx="8">
                  <c:v>1936.0</c:v>
                </c:pt>
                <c:pt idx="9">
                  <c:v>2115.0</c:v>
                </c:pt>
                <c:pt idx="10">
                  <c:v>1970.0</c:v>
                </c:pt>
                <c:pt idx="11">
                  <c:v>2120.0</c:v>
                </c:pt>
                <c:pt idx="12">
                  <c:v>1976.0</c:v>
                </c:pt>
                <c:pt idx="13">
                  <c:v>1524.0</c:v>
                </c:pt>
                <c:pt idx="14">
                  <c:v>3050.0</c:v>
                </c:pt>
                <c:pt idx="15">
                  <c:v>2396.0</c:v>
                </c:pt>
                <c:pt idx="16">
                  <c:v>2174.0</c:v>
                </c:pt>
                <c:pt idx="17">
                  <c:v>1663.0</c:v>
                </c:pt>
                <c:pt idx="18">
                  <c:v>1585.0</c:v>
                </c:pt>
                <c:pt idx="19">
                  <c:v>1926.0</c:v>
                </c:pt>
                <c:pt idx="20">
                  <c:v>1337.0</c:v>
                </c:pt>
              </c:numCache>
            </c:numRef>
          </c:val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691400"/>
        <c:axId val="2108373176"/>
      </c:barChart>
      <c:catAx>
        <c:axId val="178869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37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3731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69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"/>
          <c:y val="0.932572050027189"/>
          <c:w val="0.7374418042361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7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7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7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2:A47"/>
  <sheetViews>
    <sheetView workbookViewId="0"/>
  </sheetViews>
  <sheetFormatPr baseColWidth="10" defaultColWidth="8.625" defaultRowHeight="16" x14ac:dyDescent="0"/>
  <cols>
    <col min="1" max="1" width="112.5" customWidth="1"/>
  </cols>
  <sheetData>
    <row r="2" spans="1:1">
      <c r="A2" s="71"/>
    </row>
    <row r="3" spans="1:1">
      <c r="A3" s="71"/>
    </row>
    <row r="4" spans="1:1">
      <c r="A4" s="71"/>
    </row>
    <row r="5" spans="1:1">
      <c r="A5" s="902" t="s">
        <v>2220</v>
      </c>
    </row>
    <row r="6" spans="1:1">
      <c r="A6" s="902" t="s">
        <v>662</v>
      </c>
    </row>
    <row r="7" spans="1:1">
      <c r="A7" s="902" t="s">
        <v>550</v>
      </c>
    </row>
    <row r="8" spans="1:1">
      <c r="A8" s="902" t="s">
        <v>552</v>
      </c>
    </row>
    <row r="9" spans="1:1">
      <c r="A9" s="71"/>
    </row>
    <row r="10" spans="1:1">
      <c r="A10" s="71"/>
    </row>
    <row r="11" spans="1:1">
      <c r="A11" s="903" t="s">
        <v>2215</v>
      </c>
    </row>
    <row r="12" spans="1:1">
      <c r="A12" s="903" t="s">
        <v>2174</v>
      </c>
    </row>
    <row r="13" spans="1:1">
      <c r="A13" s="903" t="s">
        <v>2175</v>
      </c>
    </row>
    <row r="14" spans="1:1">
      <c r="A14" s="904" t="s">
        <v>601</v>
      </c>
    </row>
    <row r="15" spans="1:1">
      <c r="A15" s="903" t="s">
        <v>659</v>
      </c>
    </row>
    <row r="16" spans="1:1">
      <c r="A16" s="903" t="s">
        <v>2176</v>
      </c>
    </row>
    <row r="17" spans="1:1">
      <c r="A17" s="903" t="s">
        <v>2177</v>
      </c>
    </row>
    <row r="18" spans="1:1">
      <c r="A18" s="71"/>
    </row>
    <row r="19" spans="1:1">
      <c r="A19" s="903" t="s">
        <v>2178</v>
      </c>
    </row>
    <row r="20" spans="1:1">
      <c r="A20" s="903" t="s">
        <v>660</v>
      </c>
    </row>
    <row r="21" spans="1:1">
      <c r="A21" s="905"/>
    </row>
    <row r="22" spans="1:1">
      <c r="A22" s="71"/>
    </row>
    <row r="24" spans="1:1">
      <c r="A24" s="906" t="s">
        <v>750</v>
      </c>
    </row>
    <row r="25" spans="1:1">
      <c r="A25" s="905" t="s">
        <v>2179</v>
      </c>
    </row>
    <row r="26" spans="1:1">
      <c r="A26" s="905" t="s">
        <v>2180</v>
      </c>
    </row>
    <row r="27" spans="1:1">
      <c r="A27" s="905" t="s">
        <v>2181</v>
      </c>
    </row>
    <row r="28" spans="1:1">
      <c r="A28" s="905" t="s">
        <v>2182</v>
      </c>
    </row>
    <row r="29" spans="1:1">
      <c r="A29" s="905" t="s">
        <v>2189</v>
      </c>
    </row>
    <row r="30" spans="1:1">
      <c r="A30" s="905" t="s">
        <v>2183</v>
      </c>
    </row>
    <row r="31" spans="1:1">
      <c r="A31" s="905" t="s">
        <v>2184</v>
      </c>
    </row>
    <row r="32" spans="1:1">
      <c r="A32" s="905" t="s">
        <v>2185</v>
      </c>
    </row>
    <row r="33" spans="1:1">
      <c r="A33" s="905" t="s">
        <v>2186</v>
      </c>
    </row>
    <row r="34" spans="1:1">
      <c r="A34" s="905" t="s">
        <v>2187</v>
      </c>
    </row>
    <row r="35" spans="1:1">
      <c r="A35" s="905" t="s">
        <v>2188</v>
      </c>
    </row>
    <row r="36" spans="1:1">
      <c r="A36" s="905"/>
    </row>
    <row r="37" spans="1:1">
      <c r="A37" s="905" t="s">
        <v>661</v>
      </c>
    </row>
    <row r="38" spans="1:1">
      <c r="A38" s="907" t="s">
        <v>668</v>
      </c>
    </row>
    <row r="39" spans="1:1">
      <c r="A39" s="907" t="s">
        <v>666</v>
      </c>
    </row>
    <row r="40" spans="1:1">
      <c r="A40" s="907" t="s">
        <v>667</v>
      </c>
    </row>
    <row r="41" spans="1:1">
      <c r="A41" s="907" t="s">
        <v>663</v>
      </c>
    </row>
    <row r="42" spans="1:1">
      <c r="A42" s="907" t="s">
        <v>665</v>
      </c>
    </row>
    <row r="43" spans="1:1">
      <c r="A43" s="907" t="s">
        <v>664</v>
      </c>
    </row>
    <row r="44" spans="1:1">
      <c r="A44" s="907"/>
    </row>
    <row r="45" spans="1:1">
      <c r="A45" s="907"/>
    </row>
    <row r="46" spans="1:1">
      <c r="A46" s="907"/>
    </row>
    <row r="47" spans="1:1">
      <c r="A47" s="90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9" enableFormatConditionsCalculation="0">
    <pageSetUpPr fitToPage="1"/>
  </sheetPr>
  <dimension ref="A1:Y405"/>
  <sheetViews>
    <sheetView defaultGridColor="0" colorId="22" workbookViewId="0">
      <selection activeCell="A6" sqref="A6"/>
    </sheetView>
  </sheetViews>
  <sheetFormatPr baseColWidth="10" defaultColWidth="9.625" defaultRowHeight="16" x14ac:dyDescent="0"/>
  <cols>
    <col min="1" max="1" width="0.75" customWidth="1"/>
    <col min="2" max="2" width="10.875" customWidth="1"/>
    <col min="3" max="3" width="8.25" customWidth="1"/>
    <col min="4" max="4" width="7.375" customWidth="1"/>
    <col min="5" max="9" width="6.875" customWidth="1"/>
    <col min="10" max="10" width="6.25" customWidth="1"/>
    <col min="11" max="12" width="5.625" customWidth="1"/>
    <col min="13" max="13" width="6.875" customWidth="1"/>
    <col min="14" max="14" width="0.625" customWidth="1"/>
    <col min="15" max="17" width="6.875" customWidth="1"/>
    <col min="18" max="21" width="2.125" customWidth="1"/>
    <col min="22" max="22" width="6.375" customWidth="1"/>
    <col min="23" max="23" width="5.625" customWidth="1"/>
    <col min="24" max="24" width="7.125" customWidth="1"/>
    <col min="32" max="32" width="10.625" customWidth="1"/>
    <col min="43" max="43" width="10.625" customWidth="1"/>
    <col min="52" max="52" width="0.75" customWidth="1"/>
    <col min="53" max="67" width="6.625" customWidth="1"/>
    <col min="68" max="68" width="1" customWidth="1"/>
    <col min="69" max="69" width="6.625" customWidth="1"/>
    <col min="70" max="70" width="0.75" customWidth="1"/>
    <col min="71" max="71" width="4.5" customWidth="1"/>
    <col min="72" max="85" width="6.625" customWidth="1"/>
    <col min="86" max="86" width="0.75" customWidth="1"/>
    <col min="87" max="87" width="6.625" customWidth="1"/>
    <col min="88" max="88" width="1" customWidth="1"/>
    <col min="89" max="89" width="7.625" customWidth="1"/>
    <col min="90" max="90" width="5.625" customWidth="1"/>
    <col min="91" max="91" width="6.625" customWidth="1"/>
    <col min="92" max="99" width="5.625" customWidth="1"/>
    <col min="100" max="100" width="7.625" customWidth="1"/>
    <col min="101" max="103" width="5.625" customWidth="1"/>
    <col min="104" max="104" width="0.875" customWidth="1"/>
    <col min="105" max="105" width="6.875" customWidth="1"/>
    <col min="106" max="106" width="0.75" customWidth="1"/>
    <col min="107" max="107" width="8.375" customWidth="1"/>
    <col min="108" max="108" width="5.625" customWidth="1"/>
    <col min="109" max="109" width="6.625" customWidth="1"/>
    <col min="110" max="121" width="5.625" customWidth="1"/>
    <col min="122" max="122" width="0.875" customWidth="1"/>
    <col min="123" max="123" width="6.75" customWidth="1"/>
  </cols>
  <sheetData>
    <row r="1" spans="1:25" ht="12.75" customHeight="1">
      <c r="A1" s="1089" t="str">
        <f>'Title Page'!$B$30</f>
        <v>ASHRAE Standard 140-2014, Informative Annex B16, Section B16.5.2</v>
      </c>
      <c r="B1" s="1089"/>
      <c r="C1" s="1089"/>
      <c r="D1" s="1089"/>
      <c r="E1" s="1089"/>
      <c r="F1" s="1089"/>
      <c r="G1" s="1089"/>
      <c r="H1" s="1089"/>
      <c r="I1" s="1089"/>
      <c r="J1" s="1089"/>
      <c r="K1" s="1089"/>
      <c r="L1" s="1089"/>
      <c r="M1" s="1089"/>
      <c r="N1" s="71"/>
      <c r="O1" s="71"/>
    </row>
    <row r="2" spans="1:25" ht="12.75" customHeight="1">
      <c r="A2" s="1089" t="str">
        <f>'Title Page'!$B$32</f>
        <v>Example Results for Section 5.3 - HVAC Equipment Performance Tests CE300-CE545</v>
      </c>
      <c r="B2" s="1089"/>
      <c r="C2" s="1089"/>
      <c r="D2" s="1089"/>
      <c r="E2" s="1089"/>
      <c r="F2" s="1089"/>
      <c r="G2" s="1089"/>
      <c r="H2" s="1089"/>
      <c r="I2" s="1089"/>
      <c r="J2" s="1089"/>
      <c r="K2" s="1089"/>
      <c r="L2" s="1089"/>
      <c r="M2" s="1089"/>
      <c r="N2" s="960"/>
      <c r="O2" s="960"/>
    </row>
    <row r="3" spans="1:25" ht="12.75" customHeight="1">
      <c r="A3" s="1089" t="str">
        <f>'Title Page'!$B$34</f>
        <v/>
      </c>
      <c r="B3" s="1089"/>
      <c r="C3" s="1089"/>
      <c r="D3" s="1089"/>
      <c r="E3" s="1089"/>
      <c r="F3" s="1089"/>
      <c r="G3" s="1089"/>
      <c r="H3" s="1089"/>
      <c r="I3" s="1089"/>
      <c r="J3" s="1089"/>
      <c r="K3" s="1089"/>
      <c r="L3" s="1089"/>
      <c r="M3" s="1089"/>
      <c r="N3" s="960"/>
      <c r="O3" s="960"/>
    </row>
    <row r="4" spans="1:25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813" t="s">
        <v>600</v>
      </c>
    </row>
    <row r="6" spans="1:25" ht="8.25" customHeight="1">
      <c r="B6" s="55"/>
    </row>
    <row r="7" spans="1:25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25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25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25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25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25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25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25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2:13" ht="8" customHeight="1" thickTop="1">
      <c r="H96" s="117"/>
      <c r="I96" s="118"/>
      <c r="M96" s="117"/>
    </row>
    <row r="97" spans="2:13" ht="8" customHeight="1">
      <c r="G97" s="328"/>
      <c r="H97" s="117"/>
      <c r="I97" s="118"/>
      <c r="M97" s="117"/>
    </row>
    <row r="98" spans="2:13" ht="8" customHeight="1" thickBot="1">
      <c r="G98" s="328"/>
      <c r="H98" s="117"/>
      <c r="I98" s="118"/>
      <c r="M98" s="117"/>
    </row>
    <row r="99" spans="2:13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ht="12" customHeight="1" thickTop="1">
      <c r="B126" s="994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2:13" ht="6" customHeight="1" thickBot="1">
      <c r="G128" s="115"/>
      <c r="H128" s="117"/>
      <c r="I128" s="118"/>
      <c r="J128" s="94"/>
      <c r="K128" s="94"/>
      <c r="L128" s="94"/>
      <c r="M128" s="117"/>
    </row>
    <row r="129" spans="2:13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2:13" ht="8" customHeight="1" thickTop="1">
      <c r="G156" s="115"/>
      <c r="I156" s="118"/>
      <c r="J156" s="94"/>
      <c r="K156" s="94"/>
      <c r="L156" s="94"/>
      <c r="M156" s="117"/>
    </row>
    <row r="157" spans="2:13" ht="8" customHeight="1">
      <c r="B157" s="55"/>
      <c r="G157" s="115"/>
      <c r="H157" s="328"/>
      <c r="I157" s="118"/>
      <c r="J157" s="94"/>
      <c r="K157" s="94"/>
      <c r="L157" s="94"/>
      <c r="M157" s="117"/>
    </row>
    <row r="158" spans="2:13" ht="8" customHeight="1" thickBot="1">
      <c r="G158" s="115"/>
      <c r="H158" s="328"/>
      <c r="I158" s="118"/>
      <c r="J158" s="94"/>
      <c r="K158" s="94"/>
      <c r="L158" s="94"/>
      <c r="M158" s="117"/>
    </row>
    <row r="159" spans="2:13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2:13" ht="6" customHeight="1" thickBot="1">
      <c r="G188" s="117"/>
      <c r="H188" s="117"/>
      <c r="I188" s="118"/>
      <c r="J188" s="94"/>
      <c r="K188" s="94"/>
      <c r="L188" s="94"/>
      <c r="M188" s="117"/>
    </row>
    <row r="189" spans="2:13" ht="14.25" customHeight="1" thickTop="1">
      <c r="B189" s="688" t="str">
        <f>YourData!$J$4</f>
        <v>Tested Prg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ht="12" customHeight="1">
      <c r="B192" s="210" t="s">
        <v>157</v>
      </c>
      <c r="C192" s="198">
        <f>IF(ISBLANK(YourData!B89),"",YourData!B89)</f>
        <v>2153.1974930921547</v>
      </c>
      <c r="D192" s="198" t="str">
        <f>IF(ISBLANK(YourData!C89),"",YourData!C89)</f>
        <v/>
      </c>
      <c r="E192" s="199">
        <f>IF(ISBLANK(YourData!D89),"",YourData!D89)</f>
        <v>7602.3325139883082</v>
      </c>
      <c r="F192" s="338">
        <f>IF(ISBLANK(YourData!E89),"",YourData!E89)</f>
        <v>5807.2505911441212</v>
      </c>
      <c r="G192" s="200">
        <f>IF(ISBLANK(YourData!F89),"",YourData!F89)</f>
        <v>1795.0819228441862</v>
      </c>
      <c r="H192" s="202">
        <f>IF(ISBLANK(YourData!G89),"",YourData!G89)</f>
        <v>9.2570841528790467E-3</v>
      </c>
      <c r="I192" s="203">
        <f>IF(ISBLANK(YourData!H89),"",YourData!H89)</f>
        <v>2.1036658557314101</v>
      </c>
      <c r="J192" s="205">
        <f>IF(ISBLANK(YourData!I89),"",YourData!I89)</f>
        <v>17.987500000000001</v>
      </c>
      <c r="K192" s="205">
        <f>IF(ISBLANK(YourData!J89),"",YourData!J89)</f>
        <v>21.978748659577015</v>
      </c>
      <c r="L192" s="205">
        <f>IF(ISBLANK(YourData!K89),"",YourData!K89)</f>
        <v>16.316035878841209</v>
      </c>
      <c r="M192" s="371">
        <f>IF(ISBLANK(YourData!L89),"",YourData!L89)</f>
        <v>1.1201933285177858E-2</v>
      </c>
    </row>
    <row r="193" spans="2:13" ht="12" customHeight="1">
      <c r="B193" s="211" t="s">
        <v>164</v>
      </c>
      <c r="C193" s="198">
        <f>IF(ISBLANK(YourData!B90),"",YourData!B90)</f>
        <v>2166.8981750680218</v>
      </c>
      <c r="D193" s="198" t="str">
        <f>IF(ISBLANK(YourData!C90),"",YourData!C90)</f>
        <v/>
      </c>
      <c r="E193" s="201">
        <f>IF(ISBLANK(YourData!D90),"",YourData!D90)</f>
        <v>7627.7649280128517</v>
      </c>
      <c r="F193" s="198">
        <f>IF(ISBLANK(YourData!E90),"",YourData!E90)</f>
        <v>5849.7053703629099</v>
      </c>
      <c r="G193" s="149">
        <f>IF(ISBLANK(YourData!F90),"",YourData!F90)</f>
        <v>1778.0595576499411</v>
      </c>
      <c r="H193" s="202">
        <f>IF(ISBLANK(YourData!G90),"",YourData!G90)</f>
        <v>9.2203521655446208E-3</v>
      </c>
      <c r="I193" s="204">
        <f>IF(ISBLANK(YourData!H90),"",YourData!H90)</f>
        <v>2.0523835516470448</v>
      </c>
      <c r="J193" s="205">
        <f>IF(ISBLANK(YourData!I90),"",YourData!I90)</f>
        <v>18.112500000000001</v>
      </c>
      <c r="K193" s="205">
        <f>IF(ISBLANK(YourData!J90),"",YourData!J90)</f>
        <v>21.978919181019346</v>
      </c>
      <c r="L193" s="205">
        <f>IF(ISBLANK(YourData!K90),"",YourData!K90)</f>
        <v>16.288136740038141</v>
      </c>
      <c r="M193" s="347">
        <f>IF(ISBLANK(YourData!L90),"",YourData!L90)</f>
        <v>1.1296221752077644E-2</v>
      </c>
    </row>
    <row r="194" spans="2:13" ht="12" customHeight="1">
      <c r="B194" s="211" t="s">
        <v>167</v>
      </c>
      <c r="C194" s="198">
        <f>IF(ISBLANK(YourData!B91),"",YourData!B91)</f>
        <v>2147.8016522554162</v>
      </c>
      <c r="D194" s="198" t="str">
        <f>IF(ISBLANK(YourData!C91),"",YourData!C91)</f>
        <v/>
      </c>
      <c r="E194" s="201">
        <f>IF(ISBLANK(YourData!D91),"",YourData!D91)</f>
        <v>7579.2121880224968</v>
      </c>
      <c r="F194" s="198">
        <f>IF(ISBLANK(YourData!E91),"",YourData!E91)</f>
        <v>5806.0059657960892</v>
      </c>
      <c r="G194" s="149">
        <f>IF(ISBLANK(YourData!F91),"",YourData!F91)</f>
        <v>1773.206222226408</v>
      </c>
      <c r="H194" s="202">
        <f>IF(ISBLANK(YourData!G91),"",YourData!G91)</f>
        <v>9.2269175740431197E-3</v>
      </c>
      <c r="I194" s="204">
        <f>IF(ISBLANK(YourData!H91),"",YourData!H91)</f>
        <v>2.091347031979641</v>
      </c>
      <c r="J194" s="205">
        <f>IF(ISBLANK(YourData!I91),"",YourData!I91)</f>
        <v>17.987500000000001</v>
      </c>
      <c r="K194" s="205">
        <f>IF(ISBLANK(YourData!J91),"",YourData!J91)</f>
        <v>21.979205045805486</v>
      </c>
      <c r="L194" s="205">
        <f>IF(ISBLANK(YourData!K91),"",YourData!K91)</f>
        <v>16.29424506858383</v>
      </c>
      <c r="M194" s="347">
        <f>IF(ISBLANK(YourData!L91),"",YourData!L91)</f>
        <v>1.1199180694051271E-2</v>
      </c>
    </row>
    <row r="195" spans="2:13" ht="12" customHeight="1">
      <c r="B195" s="211" t="s">
        <v>169</v>
      </c>
      <c r="C195" s="198">
        <f>IF(ISBLANK(YourData!B92),"",YourData!B92)</f>
        <v>2109.6896867038581</v>
      </c>
      <c r="D195" s="198" t="str">
        <f>IF(ISBLANK(YourData!C92),"",YourData!C92)</f>
        <v/>
      </c>
      <c r="E195" s="201">
        <f>IF(ISBLANK(YourData!D92),"",YourData!D92)</f>
        <v>7463.5694043259282</v>
      </c>
      <c r="F195" s="198">
        <f>IF(ISBLANK(YourData!E92),"",YourData!E92)</f>
        <v>5740.2969423232034</v>
      </c>
      <c r="G195" s="149">
        <f>IF(ISBLANK(YourData!F92),"",YourData!F92)</f>
        <v>1723.2724620027241</v>
      </c>
      <c r="H195" s="202">
        <f>IF(ISBLANK(YourData!G92),"",YourData!G92)</f>
        <v>9.170145126812709E-3</v>
      </c>
      <c r="I195" s="204">
        <f>IF(ISBLANK(YourData!H92),"",YourData!H92)</f>
        <v>2.1224838550070628</v>
      </c>
      <c r="J195" s="205">
        <f>IF(ISBLANK(YourData!I92),"",YourData!I92)</f>
        <v>17.8</v>
      </c>
      <c r="K195" s="205">
        <f>IF(ISBLANK(YourData!J92),"",YourData!J92)</f>
        <v>21.979103164529818</v>
      </c>
      <c r="L195" s="205">
        <f>IF(ISBLANK(YourData!K92),"",YourData!K92)</f>
        <v>16.249503313872538</v>
      </c>
      <c r="M195" s="347">
        <f>IF(ISBLANK(YourData!L92),"",YourData!L92)</f>
        <v>1.1060818557718021E-2</v>
      </c>
    </row>
    <row r="196" spans="2:13" ht="12" customHeight="1">
      <c r="B196" s="211" t="s">
        <v>171</v>
      </c>
      <c r="C196" s="198">
        <f>IF(ISBLANK(YourData!B93),"",YourData!B93)</f>
        <v>2031.5053817816447</v>
      </c>
      <c r="D196" s="198" t="str">
        <f>IF(ISBLANK(YourData!C93),"",YourData!C93)</f>
        <v/>
      </c>
      <c r="E196" s="201">
        <f>IF(ISBLANK(YourData!D93),"",YourData!D93)</f>
        <v>7218.5964429741716</v>
      </c>
      <c r="F196" s="198">
        <f>IF(ISBLANK(YourData!E93),"",YourData!E93)</f>
        <v>5611.1240013571114</v>
      </c>
      <c r="G196" s="149">
        <f>IF(ISBLANK(YourData!F93),"",YourData!F93)</f>
        <v>1607.4724416170604</v>
      </c>
      <c r="H196" s="202">
        <f>IF(ISBLANK(YourData!G93),"",YourData!G93)</f>
        <v>9.0482354892863319E-3</v>
      </c>
      <c r="I196" s="204">
        <f>IF(ISBLANK(YourData!H93),"",YourData!H93)</f>
        <v>2.2682071792019056</v>
      </c>
      <c r="J196" s="205">
        <f>IF(ISBLANK(YourData!I93),"",YourData!I93)</f>
        <v>17.425000000000001</v>
      </c>
      <c r="K196" s="205">
        <f>IF(ISBLANK(YourData!J93),"",YourData!J93)</f>
        <v>21.978589370730052</v>
      </c>
      <c r="L196" s="205">
        <f>IF(ISBLANK(YourData!K93),"",YourData!K93)</f>
        <v>16.129298086803466</v>
      </c>
      <c r="M196" s="347">
        <f>IF(ISBLANK(YourData!L93),"",YourData!L93)</f>
        <v>1.0484282348367383E-2</v>
      </c>
    </row>
    <row r="197" spans="2:13" ht="12" customHeight="1">
      <c r="B197" s="211" t="s">
        <v>172</v>
      </c>
      <c r="C197" s="198">
        <f>IF(ISBLANK(YourData!B94),"",YourData!B94)</f>
        <v>2181.598882712598</v>
      </c>
      <c r="D197" s="198" t="str">
        <f>IF(ISBLANK(YourData!C94),"",YourData!C94)</f>
        <v/>
      </c>
      <c r="E197" s="201">
        <f>IF(ISBLANK(YourData!D94),"",YourData!D94)</f>
        <v>7563.0647675631189</v>
      </c>
      <c r="F197" s="198">
        <f>IF(ISBLANK(YourData!E94),"",YourData!E94)</f>
        <v>6012.0553229076231</v>
      </c>
      <c r="G197" s="149">
        <f>IF(ISBLANK(YourData!F94),"",YourData!F94)</f>
        <v>1551.0094446554963</v>
      </c>
      <c r="H197" s="202">
        <f>IF(ISBLANK(YourData!G94),"",YourData!G94)</f>
        <v>8.9019493166082302E-3</v>
      </c>
      <c r="I197" s="204">
        <f>IF(ISBLANK(YourData!H94),"",YourData!H94)</f>
        <v>2.0631182130211703</v>
      </c>
      <c r="J197" s="205">
        <f>IF(ISBLANK(YourData!I94),"",YourData!I94)</f>
        <v>18.574999999999996</v>
      </c>
      <c r="K197" s="205">
        <f>IF(ISBLANK(YourData!J94),"",YourData!J94)</f>
        <v>21.97773383158383</v>
      </c>
      <c r="L197" s="205">
        <f>IF(ISBLANK(YourData!K94),"",YourData!K94)</f>
        <v>16.026452687617546</v>
      </c>
      <c r="M197" s="347">
        <f>IF(ISBLANK(YourData!L94),"",YourData!L94)</f>
        <v>1.0647858623207411E-2</v>
      </c>
    </row>
    <row r="198" spans="2:13" ht="12" customHeight="1">
      <c r="B198" s="211" t="s">
        <v>174</v>
      </c>
      <c r="C198" s="198">
        <f>IF(ISBLANK(YourData!B95),"",YourData!B95)</f>
        <v>2926.9048581068446</v>
      </c>
      <c r="D198" s="198" t="str">
        <f>IF(ISBLANK(YourData!C95),"",YourData!C95)</f>
        <v/>
      </c>
      <c r="E198" s="201">
        <f>IF(ISBLANK(YourData!D95),"",YourData!D95)</f>
        <v>9393.2682884501555</v>
      </c>
      <c r="F198" s="198">
        <f>IF(ISBLANK(YourData!E95),"",YourData!E95)</f>
        <v>7527.9994335477204</v>
      </c>
      <c r="G198" s="149">
        <f>IF(ISBLANK(YourData!F95),"",YourData!F95)</f>
        <v>1865.2688549024347</v>
      </c>
      <c r="H198" s="202">
        <f>IF(ISBLANK(YourData!G95),"",YourData!G95)</f>
        <v>9.1708153823053754E-3</v>
      </c>
      <c r="I198" s="204">
        <f>IF(ISBLANK(YourData!H95),"",YourData!H95)</f>
        <v>1.4589632969641888</v>
      </c>
      <c r="J198" s="205">
        <f>IF(ISBLANK(YourData!I95),"",YourData!I95)</f>
        <v>22.9</v>
      </c>
      <c r="K198" s="205">
        <f>IF(ISBLANK(YourData!J95),"",YourData!J95)</f>
        <v>21.977086969050188</v>
      </c>
      <c r="L198" s="205">
        <f>IF(ISBLANK(YourData!K95),"",YourData!K95)</f>
        <v>16.301393327036244</v>
      </c>
      <c r="M198" s="347">
        <f>IF(ISBLANK(YourData!L95),"",YourData!L95)</f>
        <v>1.2287852269615058E-2</v>
      </c>
    </row>
    <row r="199" spans="2:13" ht="12" customHeight="1">
      <c r="B199" s="211" t="s">
        <v>176</v>
      </c>
      <c r="C199" s="198">
        <f>IF(ISBLANK(YourData!B96),"",YourData!B96)</f>
        <v>3571.7853543805631</v>
      </c>
      <c r="D199" s="198" t="str">
        <f>IF(ISBLANK(YourData!C96),"",YourData!C96)</f>
        <v/>
      </c>
      <c r="E199" s="201">
        <f>IF(ISBLANK(YourData!D96),"",YourData!D96)</f>
        <v>10820.944327532779</v>
      </c>
      <c r="F199" s="198">
        <f>IF(ISBLANK(YourData!E96),"",YourData!E96)</f>
        <v>8751.4776705248751</v>
      </c>
      <c r="G199" s="149">
        <f>IF(ISBLANK(YourData!F96),"",YourData!F96)</f>
        <v>2069.4666570079034</v>
      </c>
      <c r="H199" s="202">
        <f>IF(ISBLANK(YourData!G96),"",YourData!G96)</f>
        <v>9.4820123151319186E-3</v>
      </c>
      <c r="I199" s="204">
        <f>IF(ISBLANK(YourData!H96),"",YourData!H96)</f>
        <v>1.4625578010786855</v>
      </c>
      <c r="J199" s="205">
        <f>IF(ISBLANK(YourData!I96),"",YourData!I96)</f>
        <v>26.375000000000004</v>
      </c>
      <c r="K199" s="205">
        <f>IF(ISBLANK(YourData!J96),"",YourData!J96)</f>
        <v>21.975783103552399</v>
      </c>
      <c r="L199" s="205">
        <f>IF(ISBLANK(YourData!K96),"",YourData!K96)</f>
        <v>16.522084916518239</v>
      </c>
      <c r="M199" s="347">
        <f>IF(ISBLANK(YourData!L96),"",YourData!L96)</f>
        <v>1.1848777233207977E-2</v>
      </c>
    </row>
    <row r="200" spans="2:13" ht="12" customHeight="1">
      <c r="B200" s="211" t="s">
        <v>178</v>
      </c>
      <c r="C200" s="198">
        <f>IF(ISBLANK(YourData!B97),"",YourData!B97)</f>
        <v>4771.7192117545865</v>
      </c>
      <c r="D200" s="198" t="str">
        <f>IF(ISBLANK(YourData!C97),"",YourData!C97)</f>
        <v/>
      </c>
      <c r="E200" s="201">
        <f>IF(ISBLANK(YourData!D97),"",YourData!D97)</f>
        <v>14281.142396826372</v>
      </c>
      <c r="F200" s="198">
        <f>IF(ISBLANK(YourData!E97),"",YourData!E97)</f>
        <v>11758.470189949308</v>
      </c>
      <c r="G200" s="149">
        <f>IF(ISBLANK(YourData!F97),"",YourData!F97)</f>
        <v>2522.6722068770632</v>
      </c>
      <c r="H200" s="202">
        <f>IF(ISBLANK(YourData!G97),"",YourData!G97)</f>
        <v>9.6210827941317009E-3</v>
      </c>
      <c r="I200" s="204">
        <f>IF(ISBLANK(YourData!H97),"",YourData!H97)</f>
        <v>1.683791952377089</v>
      </c>
      <c r="J200" s="205">
        <f>IF(ISBLANK(YourData!I97),"",YourData!I97)</f>
        <v>28.262499999999996</v>
      </c>
      <c r="K200" s="205">
        <f>IF(ISBLANK(YourData!J97),"",YourData!J97)</f>
        <v>20.964032134081307</v>
      </c>
      <c r="L200" s="205">
        <f>IF(ISBLANK(YourData!K97),"",YourData!K97)</f>
        <v>16.11052612498986</v>
      </c>
      <c r="M200" s="347">
        <f>IF(ISBLANK(YourData!L97),"",YourData!L97)</f>
        <v>1.1579938656585562E-2</v>
      </c>
    </row>
    <row r="201" spans="2:13" ht="12" customHeight="1">
      <c r="B201" s="211" t="s">
        <v>181</v>
      </c>
      <c r="C201" s="198">
        <f>IF(ISBLANK(YourData!B98),"",YourData!B98)</f>
        <v>5029.2896113763509</v>
      </c>
      <c r="D201" s="198" t="str">
        <f>IF(ISBLANK(YourData!C98),"",YourData!C98)</f>
        <v/>
      </c>
      <c r="E201" s="201">
        <f>IF(ISBLANK(YourData!D98),"",YourData!D98)</f>
        <v>15005.310486365437</v>
      </c>
      <c r="F201" s="198">
        <f>IF(ISBLANK(YourData!E98),"",YourData!E98)</f>
        <v>11985.553870144005</v>
      </c>
      <c r="G201" s="149">
        <f>IF(ISBLANK(YourData!F98),"",YourData!F98)</f>
        <v>3019.7566162214325</v>
      </c>
      <c r="H201" s="202">
        <f>IF(ISBLANK(YourData!G98),"",YourData!G98)</f>
        <v>9.9776968727039173E-3</v>
      </c>
      <c r="I201" s="204">
        <f>IF(ISBLANK(YourData!H98),"",YourData!H98)</f>
        <v>1.6298519269439691</v>
      </c>
      <c r="J201" s="205">
        <f>IF(ISBLANK(YourData!I98),"",YourData!I98)</f>
        <v>28.9</v>
      </c>
      <c r="K201" s="205">
        <f>IF(ISBLANK(YourData!J98),"",YourData!J98)</f>
        <v>20.96512482876788</v>
      </c>
      <c r="L201" s="205">
        <f>IF(ISBLANK(YourData!K98),"",YourData!K98)</f>
        <v>16.40744334079481</v>
      </c>
      <c r="M201" s="347">
        <f>IF(ISBLANK(YourData!L98),"",YourData!L98)</f>
        <v>1.2406033064600289E-2</v>
      </c>
    </row>
    <row r="202" spans="2:13" ht="12" customHeight="1">
      <c r="B202" s="211" t="s">
        <v>184</v>
      </c>
      <c r="C202" s="198">
        <f>IF(ISBLANK(YourData!B99),"",YourData!B99)</f>
        <v>5485.5019499344899</v>
      </c>
      <c r="D202" s="198" t="str">
        <f>IF(ISBLANK(YourData!C99),"",YourData!C99)</f>
        <v/>
      </c>
      <c r="E202" s="201">
        <f>IF(ISBLANK(YourData!D99),"",YourData!D99)</f>
        <v>16128.557835233223</v>
      </c>
      <c r="F202" s="198">
        <f>IF(ISBLANK(YourData!E99),"",YourData!E99)</f>
        <v>12474.143132957011</v>
      </c>
      <c r="G202" s="149">
        <f>IF(ISBLANK(YourData!F99),"",YourData!F99)</f>
        <v>3654.4147022762113</v>
      </c>
      <c r="H202" s="202">
        <f>IF(ISBLANK(YourData!G99),"",YourData!G99)</f>
        <v>1.0392127552172916E-2</v>
      </c>
      <c r="I202" s="204">
        <f>IF(ISBLANK(YourData!H99),"",YourData!H99)</f>
        <v>1.4621212559588401</v>
      </c>
      <c r="J202" s="205">
        <f>IF(ISBLANK(YourData!I99),"",YourData!I99)</f>
        <v>30.274999999999999</v>
      </c>
      <c r="K202" s="205">
        <f>IF(ISBLANK(YourData!J99),"",YourData!J99)</f>
        <v>20.967623463274865</v>
      </c>
      <c r="L202" s="205">
        <f>IF(ISBLANK(YourData!K99),"",YourData!K99)</f>
        <v>16.775395415490554</v>
      </c>
      <c r="M202" s="347">
        <f>IF(ISBLANK(YourData!L99),"",YourData!L99)</f>
        <v>1.394889861200563E-2</v>
      </c>
    </row>
    <row r="203" spans="2:13" ht="12" customHeight="1">
      <c r="B203" s="211" t="s">
        <v>185</v>
      </c>
      <c r="C203" s="198">
        <f>IF(ISBLANK(YourData!B100),"",YourData!B100)</f>
        <v>5708.6427985642003</v>
      </c>
      <c r="D203" s="198" t="str">
        <f>IF(ISBLANK(YourData!C100),"",YourData!C100)</f>
        <v/>
      </c>
      <c r="E203" s="201">
        <f>IF(ISBLANK(YourData!D100),"",YourData!D100)</f>
        <v>16742.828178606414</v>
      </c>
      <c r="F203" s="198">
        <f>IF(ISBLANK(YourData!E100),"",YourData!E100)</f>
        <v>12655.550622841072</v>
      </c>
      <c r="G203" s="149">
        <f>IF(ISBLANK(YourData!F100),"",YourData!F100)</f>
        <v>4087.2775557653426</v>
      </c>
      <c r="H203" s="202">
        <f>IF(ISBLANK(YourData!G100),"",YourData!G100)</f>
        <v>1.0700934294568573E-2</v>
      </c>
      <c r="I203" s="204">
        <f>IF(ISBLANK(YourData!H100),"",YourData!H100)</f>
        <v>1.5541858845059557</v>
      </c>
      <c r="J203" s="205">
        <f>IF(ISBLANK(YourData!I100),"",YourData!I100)</f>
        <v>30.787500000000001</v>
      </c>
      <c r="K203" s="205">
        <f>IF(ISBLANK(YourData!J100),"",YourData!J100)</f>
        <v>20.968472678977481</v>
      </c>
      <c r="L203" s="205">
        <f>IF(ISBLANK(YourData!K100),"",YourData!K100)</f>
        <v>16.992832021236595</v>
      </c>
      <c r="M203" s="347">
        <f>IF(ISBLANK(YourData!L100),"",YourData!L100)</f>
        <v>1.3760970538394923E-2</v>
      </c>
    </row>
    <row r="204" spans="2:13" ht="12" customHeight="1">
      <c r="B204" s="211" t="s">
        <v>189</v>
      </c>
      <c r="C204" s="198">
        <f>IF(ISBLANK(YourData!B101),"",YourData!B101)</f>
        <v>7233.1381060986587</v>
      </c>
      <c r="D204" s="198" t="str">
        <f>IF(ISBLANK(YourData!C101),"",YourData!C101)</f>
        <v/>
      </c>
      <c r="E204" s="201">
        <f>IF(ISBLANK(YourData!D101),"",YourData!D101)</f>
        <v>21874.383964624409</v>
      </c>
      <c r="F204" s="198">
        <f>IF(ISBLANK(YourData!E101),"",YourData!E101)</f>
        <v>17378.653053159294</v>
      </c>
      <c r="G204" s="149">
        <f>IF(ISBLANK(YourData!F101),"",YourData!F101)</f>
        <v>4495.7309114651107</v>
      </c>
      <c r="H204" s="202">
        <f>IF(ISBLANK(YourData!G101),"",YourData!G101)</f>
        <v>1.0128759142752528E-2</v>
      </c>
      <c r="I204" s="204">
        <f>IF(ISBLANK(YourData!H101),"",YourData!H101)</f>
        <v>2.0196534364788996</v>
      </c>
      <c r="J204" s="205">
        <f>IF(ISBLANK(YourData!I101),"",YourData!I101)</f>
        <v>30.912500000000001</v>
      </c>
      <c r="K204" s="205">
        <f>IF(ISBLANK(YourData!J101),"",YourData!J101)</f>
        <v>18.944794908033696</v>
      </c>
      <c r="L204" s="205">
        <f>IF(ISBLANK(YourData!K101),"",YourData!K101)</f>
        <v>15.725390545643062</v>
      </c>
      <c r="M204" s="347">
        <f>IF(ISBLANK(YourData!L101),"",YourData!L101)</f>
        <v>1.1999212912461601E-2</v>
      </c>
    </row>
    <row r="205" spans="2:13" ht="12" customHeight="1">
      <c r="B205" s="211" t="s">
        <v>192</v>
      </c>
      <c r="C205" s="198">
        <f>IF(ISBLANK(YourData!B102),"",YourData!B102)</f>
        <v>7086.0674340476471</v>
      </c>
      <c r="D205" s="198" t="str">
        <f>IF(ISBLANK(YourData!C102),"",YourData!C102)</f>
        <v/>
      </c>
      <c r="E205" s="201">
        <f>IF(ISBLANK(YourData!D102),"",YourData!D102)</f>
        <v>20933.877551652131</v>
      </c>
      <c r="F205" s="198">
        <f>IF(ISBLANK(YourData!E102),"",YourData!E102)</f>
        <v>17574.86256431225</v>
      </c>
      <c r="G205" s="149">
        <f>IF(ISBLANK(YourData!F102),"",YourData!F102)</f>
        <v>3359.0149873398786</v>
      </c>
      <c r="H205" s="202">
        <f>IF(ISBLANK(YourData!G102),"",YourData!G102)</f>
        <v>9.6941587174002083E-3</v>
      </c>
      <c r="I205" s="204">
        <f>IF(ISBLANK(YourData!H102),"",YourData!H102)</f>
        <v>1.9067132109271845</v>
      </c>
      <c r="J205" s="205">
        <f>IF(ISBLANK(YourData!I102),"",YourData!I102)</f>
        <v>31.475000000000001</v>
      </c>
      <c r="K205" s="205">
        <f>IF(ISBLANK(YourData!J102),"",YourData!J102)</f>
        <v>18.939591482172851</v>
      </c>
      <c r="L205" s="205">
        <f>IF(ISBLANK(YourData!K102),"",YourData!K102)</f>
        <v>15.38617940447822</v>
      </c>
      <c r="M205" s="347">
        <f>IF(ISBLANK(YourData!L102),"",YourData!L102)</f>
        <v>1.1528114554116958E-2</v>
      </c>
    </row>
    <row r="206" spans="2:13" ht="12" customHeight="1">
      <c r="B206" s="211" t="s">
        <v>77</v>
      </c>
      <c r="C206" s="198">
        <f>IF(ISBLANK(YourData!B103),"",YourData!B103)</f>
        <v>8690.0984856683717</v>
      </c>
      <c r="D206" s="198" t="str">
        <f>IF(ISBLANK(YourData!C103),"",YourData!C103)</f>
        <v/>
      </c>
      <c r="E206" s="201">
        <f>IF(ISBLANK(YourData!D103),"",YourData!D103)</f>
        <v>26433.516830975779</v>
      </c>
      <c r="F206" s="198">
        <f>IF(ISBLANK(YourData!E103),"",YourData!E103)</f>
        <v>22454.792551172584</v>
      </c>
      <c r="G206" s="149">
        <f>IF(ISBLANK(YourData!F103),"",YourData!F103)</f>
        <v>3978.7242798031957</v>
      </c>
      <c r="H206" s="202">
        <f>IF(ISBLANK(YourData!G103),"",YourData!G103)</f>
        <v>9.5211799232267184E-3</v>
      </c>
      <c r="I206" s="204">
        <f>IF(ISBLANK(YourData!H103),"",YourData!H103)</f>
        <v>2.0688532031699718</v>
      </c>
      <c r="J206" s="205">
        <f>IF(ISBLANK(YourData!I103),"",YourData!I103)</f>
        <v>32.012500000000003</v>
      </c>
      <c r="K206" s="205">
        <f>IF(ISBLANK(YourData!J103),"",YourData!J103)</f>
        <v>16.919061171245367</v>
      </c>
      <c r="L206" s="205">
        <f>IF(ISBLANK(YourData!K103),"",YourData!K103)</f>
        <v>14.468231933346862</v>
      </c>
      <c r="M206" s="347">
        <f>IF(ISBLANK(YourData!L103),"",YourData!L103)</f>
        <v>1.2085903992729696E-2</v>
      </c>
    </row>
    <row r="207" spans="2:13" ht="12" customHeight="1">
      <c r="B207" s="211" t="s">
        <v>196</v>
      </c>
      <c r="C207" s="198">
        <f>IF(ISBLANK(YourData!B104),"",YourData!B104)</f>
        <v>8843.0109036850317</v>
      </c>
      <c r="D207" s="198" t="str">
        <f>IF(ISBLANK(YourData!C104),"",YourData!C104)</f>
        <v/>
      </c>
      <c r="E207" s="201">
        <f>IF(ISBLANK(YourData!D104),"",YourData!D104)</f>
        <v>26944.175707835377</v>
      </c>
      <c r="F207" s="198">
        <f>IF(ISBLANK(YourData!E104),"",YourData!E104)</f>
        <v>22528.065067960873</v>
      </c>
      <c r="G207" s="149">
        <f>IF(ISBLANK(YourData!F104),"",YourData!F104)</f>
        <v>4416.110639874506</v>
      </c>
      <c r="H207" s="202">
        <f>IF(ISBLANK(YourData!G104),"",YourData!G104)</f>
        <v>9.6239996786964752E-3</v>
      </c>
      <c r="I207" s="204">
        <f>IF(ISBLANK(YourData!H104),"",YourData!H104)</f>
        <v>1.9601083752610269</v>
      </c>
      <c r="J207" s="205">
        <f>IF(ISBLANK(YourData!I104),"",YourData!I104)</f>
        <v>32.200000000000003</v>
      </c>
      <c r="K207" s="205">
        <f>IF(ISBLANK(YourData!J104),"",YourData!J104)</f>
        <v>16.921300170830861</v>
      </c>
      <c r="L207" s="205">
        <f>IF(ISBLANK(YourData!K104),"",YourData!K104)</f>
        <v>14.590102467861602</v>
      </c>
      <c r="M207" s="347">
        <f>IF(ISBLANK(YourData!L104),"",YourData!L104)</f>
        <v>1.3492450429886123E-2</v>
      </c>
    </row>
    <row r="208" spans="2:13" ht="12" customHeight="1">
      <c r="B208" s="211" t="s">
        <v>199</v>
      </c>
      <c r="C208" s="198">
        <f>IF(ISBLANK(YourData!B105),"",YourData!B105)</f>
        <v>5791.2606503976976</v>
      </c>
      <c r="D208" s="198" t="str">
        <f>IF(ISBLANK(YourData!C105),"",YourData!C105)</f>
        <v/>
      </c>
      <c r="E208" s="201">
        <f>IF(ISBLANK(YourData!D105),"",YourData!D105)</f>
        <v>16526.601780973317</v>
      </c>
      <c r="F208" s="198">
        <f>IF(ISBLANK(YourData!E105),"",YourData!E105)</f>
        <v>13047.392756716177</v>
      </c>
      <c r="G208" s="149">
        <f>IF(ISBLANK(YourData!F105),"",YourData!F105)</f>
        <v>3479.2090242571421</v>
      </c>
      <c r="H208" s="202">
        <f>IF(ISBLANK(YourData!G105),"",YourData!G105)</f>
        <v>1.0361614287457587E-2</v>
      </c>
      <c r="I208" s="204">
        <f>IF(ISBLANK(YourData!H105),"",YourData!H105)</f>
        <v>1.2892800638219797</v>
      </c>
      <c r="J208" s="205">
        <f>IF(ISBLANK(YourData!I105),"",YourData!I105)</f>
        <v>31.887500000000003</v>
      </c>
      <c r="K208" s="205">
        <f>IF(ISBLANK(YourData!J105),"",YourData!J105)</f>
        <v>20.965603539872109</v>
      </c>
      <c r="L208" s="205">
        <f>IF(ISBLANK(YourData!K105),"",YourData!K105)</f>
        <v>16.75529760498895</v>
      </c>
      <c r="M208" s="347">
        <f>IF(ISBLANK(YourData!L105),"",YourData!L105)</f>
        <v>1.4504382229875695E-2</v>
      </c>
    </row>
    <row r="209" spans="2:13" ht="12" customHeight="1">
      <c r="B209" s="211" t="s">
        <v>202</v>
      </c>
      <c r="C209" s="198">
        <f>IF(ISBLANK(YourData!B106),"",YourData!B106)</f>
        <v>5952.8977457733863</v>
      </c>
      <c r="D209" s="198" t="str">
        <f>IF(ISBLANK(YourData!C106),"",YourData!C106)</f>
        <v/>
      </c>
      <c r="E209" s="201">
        <f>IF(ISBLANK(YourData!D106),"",YourData!D106)</f>
        <v>17406.531327582157</v>
      </c>
      <c r="F209" s="198">
        <f>IF(ISBLANK(YourData!E106),"",YourData!E106)</f>
        <v>12851.897020327926</v>
      </c>
      <c r="G209" s="149">
        <f>IF(ISBLANK(YourData!F106),"",YourData!F106)</f>
        <v>4554.6343072542331</v>
      </c>
      <c r="H209" s="202">
        <f>IF(ISBLANK(YourData!G106),"",YourData!G106)</f>
        <v>1.0924676746329126E-2</v>
      </c>
      <c r="I209" s="204">
        <f>IF(ISBLANK(YourData!H106),"",YourData!H106)</f>
        <v>1.3983959934454386</v>
      </c>
      <c r="J209" s="205">
        <f>IF(ISBLANK(YourData!I106),"",YourData!I106)</f>
        <v>31.325000000000003</v>
      </c>
      <c r="K209" s="205">
        <f>IF(ISBLANK(YourData!J106),"",YourData!J106)</f>
        <v>20.970321349694231</v>
      </c>
      <c r="L209" s="205">
        <f>IF(ISBLANK(YourData!K106),"",YourData!K106)</f>
        <v>17.192067719153009</v>
      </c>
      <c r="M209" s="347">
        <f>IF(ISBLANK(YourData!L106),"",YourData!L106)</f>
        <v>1.5287875616144336E-2</v>
      </c>
    </row>
    <row r="210" spans="2:13" ht="12" customHeight="1">
      <c r="B210" s="211" t="s">
        <v>204</v>
      </c>
      <c r="C210" s="198">
        <f>IF(ISBLANK(YourData!B107),"",YourData!B107)</f>
        <v>5617.9680591131009</v>
      </c>
      <c r="D210" s="198" t="str">
        <f>IF(ISBLANK(YourData!C107),"",YourData!C107)</f>
        <v/>
      </c>
      <c r="E210" s="201">
        <f>IF(ISBLANK(YourData!D107),"",YourData!D107)</f>
        <v>17083.110759462295</v>
      </c>
      <c r="F210" s="198">
        <f>IF(ISBLANK(YourData!E107),"",YourData!E107)</f>
        <v>12152.104847572622</v>
      </c>
      <c r="G210" s="149">
        <f>IF(ISBLANK(YourData!F107),"",YourData!F107)</f>
        <v>4931.0059118896734</v>
      </c>
      <c r="H210" s="202">
        <f>IF(ISBLANK(YourData!G107),"",YourData!G107)</f>
        <v>1.107499633196703E-2</v>
      </c>
      <c r="I210" s="204">
        <f>IF(ISBLANK(YourData!H107),"",YourData!H107)</f>
        <v>1.6000229013631544</v>
      </c>
      <c r="J210" s="205">
        <f>IF(ISBLANK(YourData!I107),"",YourData!I107)</f>
        <v>29.35</v>
      </c>
      <c r="K210" s="205">
        <f>IF(ISBLANK(YourData!J107),"",YourData!J107)</f>
        <v>20.971779952772987</v>
      </c>
      <c r="L210" s="205">
        <f>IF(ISBLANK(YourData!K107),"",YourData!K107)</f>
        <v>17.281595970704139</v>
      </c>
      <c r="M210" s="347">
        <f>IF(ISBLANK(YourData!L107),"",YourData!L107)</f>
        <v>1.492999549486943E-2</v>
      </c>
    </row>
    <row r="211" spans="2:13" ht="12" customHeight="1">
      <c r="B211" s="211" t="s">
        <v>205</v>
      </c>
      <c r="C211" s="198">
        <f>IF(ISBLANK(YourData!B108),"",YourData!B108)</f>
        <v>5316.1877161284046</v>
      </c>
      <c r="D211" s="198" t="str">
        <f>IF(ISBLANK(YourData!C108),"",YourData!C108)</f>
        <v/>
      </c>
      <c r="E211" s="201">
        <f>IF(ISBLANK(YourData!D108),"",YourData!D108)</f>
        <v>16743.757409290411</v>
      </c>
      <c r="F211" s="198">
        <f>IF(ISBLANK(YourData!E108),"",YourData!E108)</f>
        <v>11537.736074179897</v>
      </c>
      <c r="G211" s="149">
        <f>IF(ISBLANK(YourData!F108),"",YourData!F108)</f>
        <v>5206.0213351105158</v>
      </c>
      <c r="H211" s="202">
        <f>IF(ISBLANK(YourData!G108),"",YourData!G108)</f>
        <v>1.1126557130449757E-2</v>
      </c>
      <c r="I211" s="204">
        <f>IF(ISBLANK(YourData!H108),"",YourData!H108)</f>
        <v>1.5743090913363429</v>
      </c>
      <c r="J211" s="205">
        <f>IF(ISBLANK(YourData!I108),"",YourData!I108)</f>
        <v>27.612500000000001</v>
      </c>
      <c r="K211" s="205">
        <f>IF(ISBLANK(YourData!J108),"",YourData!J108)</f>
        <v>20.973797162080309</v>
      </c>
      <c r="L211" s="205">
        <f>IF(ISBLANK(YourData!K108),"",YourData!K108)</f>
        <v>17.363176210884482</v>
      </c>
      <c r="M211" s="347">
        <f>IF(ISBLANK(YourData!L108),"",YourData!L108)</f>
        <v>1.5970058198740745E-2</v>
      </c>
    </row>
    <row r="212" spans="2:13" ht="12" customHeight="1">
      <c r="B212" s="211" t="s">
        <v>206</v>
      </c>
      <c r="C212" s="198">
        <f>IF(ISBLANK(YourData!B109),"",YourData!B109)</f>
        <v>4369.7605277193097</v>
      </c>
      <c r="D212" s="198" t="str">
        <f>IF(ISBLANK(YourData!C109),"",YourData!C109)</f>
        <v/>
      </c>
      <c r="E212" s="201">
        <f>IF(ISBLANK(YourData!D109),"",YourData!D109)</f>
        <v>13612.208947262734</v>
      </c>
      <c r="F212" s="198">
        <f>IF(ISBLANK(YourData!E109),"",YourData!E109)</f>
        <v>9050.1018289498916</v>
      </c>
      <c r="G212" s="149">
        <f>IF(ISBLANK(YourData!F109),"",YourData!F109)</f>
        <v>4562.1071183128442</v>
      </c>
      <c r="H212" s="202">
        <f>IF(ISBLANK(YourData!G109),"",YourData!G109)</f>
        <v>1.1354851838694908E-2</v>
      </c>
      <c r="I212" s="204">
        <f>IF(ISBLANK(YourData!H109),"",YourData!H109)</f>
        <v>1.2177798988286754</v>
      </c>
      <c r="J212" s="205">
        <f>IF(ISBLANK(YourData!I109),"",YourData!I109)</f>
        <v>27.2</v>
      </c>
      <c r="K212" s="205">
        <f>IF(ISBLANK(YourData!J109),"",YourData!J109)</f>
        <v>21.983882565048724</v>
      </c>
      <c r="L212" s="205">
        <f>IF(ISBLANK(YourData!K109),"",YourData!K109)</f>
        <v>18.081727120511815</v>
      </c>
      <c r="M212" s="347">
        <f>IF(ISBLANK(YourData!L109),"",YourData!L109)</f>
        <v>1.6809735798284518E-2</v>
      </c>
    </row>
    <row r="213" spans="2:13" ht="12" customHeight="1">
      <c r="B213" s="211" t="s">
        <v>207</v>
      </c>
      <c r="C213" s="198">
        <f>IF(ISBLANK(YourData!B110),"",YourData!B110)</f>
        <v>4324.0227474500107</v>
      </c>
      <c r="D213" s="198" t="str">
        <f>IF(ISBLANK(YourData!C110),"",YourData!C110)</f>
        <v/>
      </c>
      <c r="E213" s="201">
        <f>IF(ISBLANK(YourData!D110),"",YourData!D110)</f>
        <v>13562.107727168252</v>
      </c>
      <c r="F213" s="198">
        <f>IF(ISBLANK(YourData!E110),"",YourData!E110)</f>
        <v>8939.9600729644699</v>
      </c>
      <c r="G213" s="149">
        <f>IF(ISBLANK(YourData!F110),"",YourData!F110)</f>
        <v>4622.1476542037808</v>
      </c>
      <c r="H213" s="202">
        <f>IF(ISBLANK(YourData!G110),"",YourData!G110)</f>
        <v>1.1403685345879941E-2</v>
      </c>
      <c r="I213" s="204">
        <f>IF(ISBLANK(YourData!H110),"",YourData!H110)</f>
        <v>1.255978497926618</v>
      </c>
      <c r="J213" s="205">
        <f>IF(ISBLANK(YourData!I110),"",YourData!I110)</f>
        <v>26.887499999999999</v>
      </c>
      <c r="K213" s="205">
        <f>IF(ISBLANK(YourData!J110),"",YourData!J110)</f>
        <v>21.984783899457462</v>
      </c>
      <c r="L213" s="205">
        <f>IF(ISBLANK(YourData!K110),"",YourData!K110)</f>
        <v>18.124867990723853</v>
      </c>
      <c r="M213" s="347">
        <f>IF(ISBLANK(YourData!L110),"",YourData!L110)</f>
        <v>1.6771127794541558E-2</v>
      </c>
    </row>
    <row r="214" spans="2:13" ht="12" customHeight="1">
      <c r="B214" s="211" t="s">
        <v>208</v>
      </c>
      <c r="C214" s="198">
        <f>IF(ISBLANK(YourData!B111),"",YourData!B111)</f>
        <v>4216.2057752180208</v>
      </c>
      <c r="D214" s="198" t="str">
        <f>IF(ISBLANK(YourData!C111),"",YourData!C111)</f>
        <v/>
      </c>
      <c r="E214" s="201">
        <f>IF(ISBLANK(YourData!D111),"",YourData!D111)</f>
        <v>13365.778675997582</v>
      </c>
      <c r="F214" s="198">
        <f>IF(ISBLANK(YourData!E111),"",YourData!E111)</f>
        <v>8741.1668936169426</v>
      </c>
      <c r="G214" s="149">
        <f>IF(ISBLANK(YourData!F111),"",YourData!F111)</f>
        <v>4624.6117823806399</v>
      </c>
      <c r="H214" s="202">
        <f>IF(ISBLANK(YourData!G111),"",YourData!G111)</f>
        <v>1.1420493577569951E-2</v>
      </c>
      <c r="I214" s="204">
        <f>IF(ISBLANK(YourData!H111),"",YourData!H111)</f>
        <v>1.2820551407898706</v>
      </c>
      <c r="J214" s="205">
        <f>IF(ISBLANK(YourData!I111),"",YourData!I111)</f>
        <v>26.325000000000003</v>
      </c>
      <c r="K214" s="205">
        <f>IF(ISBLANK(YourData!J111),"",YourData!J111)</f>
        <v>21.984995759527145</v>
      </c>
      <c r="L214" s="205">
        <f>IF(ISBLANK(YourData!K111),"",YourData!K111)</f>
        <v>18.142564040463782</v>
      </c>
      <c r="M214" s="347">
        <f>IF(ISBLANK(YourData!L111),"",YourData!L111)</f>
        <v>1.6784233128061054E-2</v>
      </c>
    </row>
    <row r="215" spans="2:13" ht="12" customHeight="1" thickBot="1">
      <c r="B215" s="212" t="s">
        <v>209</v>
      </c>
      <c r="C215" s="213">
        <f>IF(ISBLANK(YourData!B112),"",YourData!B112)</f>
        <v>4194.4797360433977</v>
      </c>
      <c r="D215" s="150" t="str">
        <f>IF(ISBLANK(YourData!C112),"",YourData!C112)</f>
        <v/>
      </c>
      <c r="E215" s="213">
        <f>IF(ISBLANK(YourData!D112),"",YourData!D112)</f>
        <v>13371.366736035701</v>
      </c>
      <c r="F215" s="150">
        <f>IF(ISBLANK(YourData!E112),"",YourData!E112)</f>
        <v>8661.4948753171484</v>
      </c>
      <c r="G215" s="152">
        <f>IF(ISBLANK(YourData!F112),"",YourData!F112)</f>
        <v>4709.8718607185529</v>
      </c>
      <c r="H215" s="145">
        <f>IF(ISBLANK(YourData!G112),"",YourData!G112)</f>
        <v>1.1476604621397836E-2</v>
      </c>
      <c r="I215" s="214">
        <f>IF(ISBLANK(YourData!H112),"",YourData!H112)</f>
        <v>1.2623377202944284</v>
      </c>
      <c r="J215" s="140">
        <f>IF(ISBLANK(YourData!I112),"",YourData!I112)</f>
        <v>26.1</v>
      </c>
      <c r="K215" s="140">
        <f>IF(ISBLANK(YourData!J112),"",YourData!J112)</f>
        <v>21.985560306637041</v>
      </c>
      <c r="L215" s="141">
        <f>IF(ISBLANK(YourData!K112),"",YourData!K112)</f>
        <v>18.192911203738021</v>
      </c>
      <c r="M215" s="348">
        <f>IF(ISBLANK(YourData!L112),"",YourData!L112)</f>
        <v>1.707669006088456E-2</v>
      </c>
    </row>
    <row r="216" spans="2:13" ht="12" customHeight="1" thickTop="1">
      <c r="G216" s="117"/>
      <c r="H216" s="117"/>
    </row>
    <row r="217" spans="2:13">
      <c r="G217" s="117"/>
      <c r="H217" s="117"/>
    </row>
    <row r="218" spans="2:13">
      <c r="G218" s="117"/>
      <c r="H218" s="117"/>
    </row>
    <row r="219" spans="2:13">
      <c r="G219" s="117"/>
      <c r="H219" s="117"/>
    </row>
    <row r="220" spans="2:13">
      <c r="G220" s="117"/>
      <c r="H220" s="117"/>
    </row>
    <row r="221" spans="2:13">
      <c r="G221" s="117"/>
      <c r="H221" s="117"/>
    </row>
    <row r="222" spans="2:13">
      <c r="G222" s="117"/>
      <c r="H222" s="117"/>
    </row>
    <row r="223" spans="2:13">
      <c r="G223" s="117"/>
      <c r="H223" s="117"/>
    </row>
    <row r="224" spans="2:13">
      <c r="G224" s="117"/>
      <c r="H224" s="117"/>
    </row>
    <row r="225" spans="7:8">
      <c r="G225" s="117"/>
      <c r="H225" s="117"/>
    </row>
    <row r="226" spans="7:8">
      <c r="G226" s="117"/>
      <c r="H226" s="117"/>
    </row>
    <row r="227" spans="7:8">
      <c r="G227" s="117"/>
      <c r="H227" s="117"/>
    </row>
    <row r="228" spans="7:8">
      <c r="G228" s="117"/>
      <c r="H228" s="117"/>
    </row>
    <row r="229" spans="7:8">
      <c r="G229" s="117"/>
      <c r="H229" s="117"/>
    </row>
    <row r="230" spans="7:8">
      <c r="G230" s="117"/>
      <c r="H230" s="117"/>
    </row>
    <row r="231" spans="7:8">
      <c r="G231" s="117"/>
      <c r="H231" s="117"/>
    </row>
    <row r="232" spans="7:8">
      <c r="G232" s="117"/>
      <c r="H232" s="117"/>
    </row>
    <row r="233" spans="7:8">
      <c r="G233" s="117"/>
      <c r="H233" s="117"/>
    </row>
    <row r="234" spans="7:8">
      <c r="G234" s="117"/>
      <c r="H234" s="117"/>
    </row>
    <row r="235" spans="7:8">
      <c r="G235" s="117"/>
      <c r="H235" s="117"/>
    </row>
    <row r="236" spans="7:8">
      <c r="G236" s="117"/>
      <c r="H236" s="117"/>
    </row>
    <row r="237" spans="7:8">
      <c r="G237" s="117"/>
      <c r="H237" s="117"/>
    </row>
    <row r="238" spans="7:8">
      <c r="G238" s="117"/>
      <c r="H238" s="117"/>
    </row>
    <row r="239" spans="7:8">
      <c r="G239" s="117"/>
      <c r="H239" s="117"/>
    </row>
    <row r="240" spans="7:8">
      <c r="G240" s="117"/>
      <c r="H240" s="117"/>
    </row>
    <row r="241" spans="7:8">
      <c r="G241" s="117"/>
      <c r="H241" s="117"/>
    </row>
    <row r="242" spans="7:8">
      <c r="G242" s="117"/>
      <c r="H242" s="117"/>
    </row>
    <row r="243" spans="7:8">
      <c r="G243" s="117"/>
      <c r="H243" s="117"/>
    </row>
    <row r="244" spans="7:8">
      <c r="G244" s="117"/>
      <c r="H244" s="117"/>
    </row>
    <row r="245" spans="7:8">
      <c r="G245" s="117"/>
      <c r="H245" s="117"/>
    </row>
    <row r="246" spans="7:8">
      <c r="G246" s="117"/>
      <c r="H246" s="117"/>
    </row>
    <row r="247" spans="7:8">
      <c r="G247" s="117"/>
      <c r="H247" s="117"/>
    </row>
    <row r="248" spans="7:8">
      <c r="G248" s="117"/>
      <c r="H248" s="117"/>
    </row>
    <row r="249" spans="7:8">
      <c r="G249" s="117"/>
      <c r="H249" s="117"/>
    </row>
    <row r="250" spans="7:8">
      <c r="G250" s="117"/>
      <c r="H250" s="117"/>
    </row>
    <row r="251" spans="7:8">
      <c r="G251" s="117"/>
      <c r="H251" s="117"/>
    </row>
    <row r="252" spans="7:8">
      <c r="G252" s="117"/>
      <c r="H252" s="117"/>
    </row>
    <row r="253" spans="7:8">
      <c r="G253" s="117"/>
      <c r="H253" s="117"/>
    </row>
    <row r="254" spans="7:8">
      <c r="G254" s="117"/>
      <c r="H254" s="117"/>
    </row>
    <row r="255" spans="7:8">
      <c r="G255" s="117"/>
      <c r="H255" s="117"/>
    </row>
    <row r="256" spans="7:8">
      <c r="G256" s="117"/>
      <c r="H256" s="117"/>
    </row>
    <row r="257" spans="7:8">
      <c r="G257" s="117"/>
      <c r="H257" s="117"/>
    </row>
    <row r="258" spans="7:8">
      <c r="G258" s="117"/>
      <c r="H258" s="117"/>
    </row>
    <row r="259" spans="7:8">
      <c r="G259" s="117"/>
      <c r="H259" s="117"/>
    </row>
    <row r="260" spans="7:8">
      <c r="G260" s="117"/>
      <c r="H260" s="117"/>
    </row>
    <row r="261" spans="7:8">
      <c r="G261" s="117"/>
      <c r="H261" s="117"/>
    </row>
    <row r="262" spans="7:8">
      <c r="G262" s="117"/>
      <c r="H262" s="117"/>
    </row>
    <row r="263" spans="7:8">
      <c r="G263" s="117"/>
      <c r="H263" s="117"/>
    </row>
    <row r="264" spans="7:8">
      <c r="G264" s="117"/>
      <c r="H264" s="117"/>
    </row>
    <row r="265" spans="7:8">
      <c r="G265" s="117"/>
      <c r="H265" s="117"/>
    </row>
    <row r="266" spans="7:8">
      <c r="G266" s="117"/>
      <c r="H266" s="117"/>
    </row>
    <row r="267" spans="7:8">
      <c r="G267" s="117"/>
      <c r="H267" s="117"/>
    </row>
    <row r="268" spans="7:8">
      <c r="G268" s="117"/>
      <c r="H268" s="117"/>
    </row>
    <row r="269" spans="7:8">
      <c r="G269" s="117"/>
      <c r="H269" s="117"/>
    </row>
    <row r="270" spans="7:8">
      <c r="G270" s="117"/>
      <c r="H270" s="117"/>
    </row>
    <row r="271" spans="7:8">
      <c r="G271" s="117"/>
      <c r="H271" s="117"/>
    </row>
    <row r="272" spans="7:8">
      <c r="G272" s="117"/>
      <c r="H272" s="117"/>
    </row>
    <row r="273" spans="7:8">
      <c r="G273" s="117"/>
      <c r="H273" s="117"/>
    </row>
    <row r="274" spans="7:8">
      <c r="G274" s="117"/>
      <c r="H274" s="117"/>
    </row>
    <row r="275" spans="7:8">
      <c r="G275" s="117"/>
      <c r="H275" s="117"/>
    </row>
    <row r="276" spans="7:8">
      <c r="G276" s="117"/>
      <c r="H276" s="117"/>
    </row>
    <row r="277" spans="7:8">
      <c r="G277" s="117"/>
    </row>
    <row r="278" spans="7:8">
      <c r="G278" s="117"/>
    </row>
    <row r="279" spans="7:8">
      <c r="G279" s="117"/>
    </row>
    <row r="280" spans="7:8">
      <c r="G280" s="117"/>
    </row>
    <row r="281" spans="7:8">
      <c r="G281" s="117"/>
    </row>
    <row r="282" spans="7:8">
      <c r="G282" s="117"/>
    </row>
    <row r="283" spans="7:8">
      <c r="G283" s="117"/>
    </row>
    <row r="284" spans="7:8">
      <c r="G284" s="117"/>
    </row>
    <row r="285" spans="7:8">
      <c r="G285" s="117"/>
    </row>
    <row r="286" spans="7:8">
      <c r="G286" s="117"/>
    </row>
    <row r="287" spans="7:8">
      <c r="G287" s="117"/>
    </row>
    <row r="288" spans="7:8">
      <c r="G288" s="117"/>
    </row>
    <row r="289" spans="7:7">
      <c r="G289" s="117"/>
    </row>
    <row r="290" spans="7:7">
      <c r="G290" s="117"/>
    </row>
    <row r="291" spans="7:7">
      <c r="G291" s="117"/>
    </row>
    <row r="292" spans="7:7">
      <c r="G292" s="117"/>
    </row>
    <row r="293" spans="7:7">
      <c r="G293" s="117"/>
    </row>
    <row r="294" spans="7:7">
      <c r="G294" s="117"/>
    </row>
    <row r="295" spans="7:7">
      <c r="G295" s="117"/>
    </row>
    <row r="296" spans="7:7">
      <c r="G296" s="117"/>
    </row>
    <row r="297" spans="7:7">
      <c r="G297" s="117"/>
    </row>
    <row r="298" spans="7:7">
      <c r="G298" s="117"/>
    </row>
    <row r="299" spans="7:7">
      <c r="G299" s="117"/>
    </row>
    <row r="300" spans="7:7">
      <c r="G300" s="117"/>
    </row>
    <row r="301" spans="7:7">
      <c r="G301" s="117"/>
    </row>
    <row r="302" spans="7:7">
      <c r="G302" s="117"/>
    </row>
    <row r="303" spans="7:7">
      <c r="G303" s="117"/>
    </row>
    <row r="304" spans="7:7">
      <c r="G304" s="117"/>
    </row>
    <row r="305" spans="7:7">
      <c r="G305" s="117"/>
    </row>
    <row r="306" spans="7:7">
      <c r="G306" s="117"/>
    </row>
    <row r="307" spans="7:7">
      <c r="G307" s="117"/>
    </row>
    <row r="308" spans="7:7">
      <c r="G308" s="117"/>
    </row>
    <row r="309" spans="7:7">
      <c r="G309" s="117"/>
    </row>
    <row r="310" spans="7:7">
      <c r="G310" s="117"/>
    </row>
    <row r="311" spans="7:7">
      <c r="G311" s="117"/>
    </row>
    <row r="312" spans="7:7">
      <c r="G312" s="117"/>
    </row>
    <row r="313" spans="7:7">
      <c r="G313" s="117"/>
    </row>
    <row r="314" spans="7:7">
      <c r="G314" s="117"/>
    </row>
    <row r="315" spans="7:7">
      <c r="G315" s="117"/>
    </row>
    <row r="316" spans="7:7">
      <c r="G316" s="117"/>
    </row>
    <row r="317" spans="7:7">
      <c r="G317" s="117"/>
    </row>
    <row r="318" spans="7:7">
      <c r="G318" s="117"/>
    </row>
    <row r="319" spans="7:7">
      <c r="G319" s="117"/>
    </row>
    <row r="320" spans="7:7">
      <c r="G320" s="117"/>
    </row>
    <row r="321" spans="7:7">
      <c r="G321" s="117"/>
    </row>
    <row r="322" spans="7:7">
      <c r="G322" s="117"/>
    </row>
    <row r="323" spans="7:7">
      <c r="G323" s="117"/>
    </row>
    <row r="324" spans="7:7">
      <c r="G324" s="117"/>
    </row>
    <row r="325" spans="7:7">
      <c r="G325" s="117"/>
    </row>
    <row r="326" spans="7:7">
      <c r="G326" s="117"/>
    </row>
    <row r="327" spans="7:7">
      <c r="G327" s="117"/>
    </row>
    <row r="328" spans="7:7">
      <c r="G328" s="117"/>
    </row>
    <row r="329" spans="7:7">
      <c r="G329" s="117"/>
    </row>
    <row r="330" spans="7:7">
      <c r="G330" s="117"/>
    </row>
    <row r="331" spans="7:7">
      <c r="G331" s="117"/>
    </row>
    <row r="332" spans="7:7">
      <c r="G332" s="117"/>
    </row>
    <row r="333" spans="7:7">
      <c r="G333" s="117"/>
    </row>
    <row r="334" spans="7:7">
      <c r="G334" s="117"/>
    </row>
    <row r="335" spans="7:7">
      <c r="G335" s="117"/>
    </row>
    <row r="336" spans="7:7">
      <c r="G336" s="117"/>
    </row>
    <row r="337" spans="7:7">
      <c r="G337" s="117"/>
    </row>
    <row r="338" spans="7:7">
      <c r="G338" s="117"/>
    </row>
    <row r="339" spans="7:7">
      <c r="G339" s="117"/>
    </row>
    <row r="340" spans="7:7">
      <c r="G340" s="117"/>
    </row>
    <row r="341" spans="7:7">
      <c r="G341" s="117"/>
    </row>
    <row r="342" spans="7:7">
      <c r="G342" s="117"/>
    </row>
    <row r="343" spans="7:7">
      <c r="G343" s="117"/>
    </row>
    <row r="344" spans="7:7">
      <c r="G344" s="117"/>
    </row>
    <row r="345" spans="7:7">
      <c r="G345" s="117"/>
    </row>
    <row r="346" spans="7:7">
      <c r="G346" s="117"/>
    </row>
    <row r="347" spans="7:7">
      <c r="G347" s="117"/>
    </row>
    <row r="348" spans="7:7">
      <c r="G348" s="117"/>
    </row>
    <row r="349" spans="7:7">
      <c r="G349" s="117"/>
    </row>
    <row r="350" spans="7:7">
      <c r="G350" s="117"/>
    </row>
    <row r="351" spans="7:7">
      <c r="G351" s="117"/>
    </row>
    <row r="352" spans="7:7">
      <c r="G352" s="117"/>
    </row>
    <row r="353" spans="7:7">
      <c r="G353" s="117"/>
    </row>
    <row r="354" spans="7:7">
      <c r="G354" s="117"/>
    </row>
    <row r="355" spans="7:7">
      <c r="G355" s="117"/>
    </row>
    <row r="356" spans="7:7">
      <c r="G356" s="117"/>
    </row>
    <row r="357" spans="7:7">
      <c r="G357" s="117"/>
    </row>
    <row r="358" spans="7:7">
      <c r="G358" s="117"/>
    </row>
    <row r="359" spans="7:7">
      <c r="G359" s="117"/>
    </row>
    <row r="360" spans="7:7">
      <c r="G360" s="117"/>
    </row>
    <row r="361" spans="7:7">
      <c r="G361" s="117"/>
    </row>
    <row r="362" spans="7:7">
      <c r="G362" s="117"/>
    </row>
    <row r="363" spans="7:7">
      <c r="G363" s="117"/>
    </row>
    <row r="364" spans="7:7">
      <c r="G364" s="117"/>
    </row>
    <row r="365" spans="7:7">
      <c r="G365" s="117"/>
    </row>
    <row r="366" spans="7:7">
      <c r="G366" s="117"/>
    </row>
    <row r="367" spans="7:7">
      <c r="G367" s="117"/>
    </row>
    <row r="368" spans="7:7">
      <c r="G368" s="117"/>
    </row>
    <row r="369" spans="7:7">
      <c r="G369" s="117"/>
    </row>
    <row r="370" spans="7:7">
      <c r="G370" s="117"/>
    </row>
    <row r="371" spans="7:7">
      <c r="G371" s="117"/>
    </row>
    <row r="372" spans="7:7">
      <c r="G372" s="117"/>
    </row>
    <row r="373" spans="7:7">
      <c r="G373" s="117"/>
    </row>
    <row r="374" spans="7:7">
      <c r="G374" s="117"/>
    </row>
    <row r="375" spans="7:7">
      <c r="G375" s="117"/>
    </row>
    <row r="376" spans="7:7">
      <c r="G376" s="117"/>
    </row>
    <row r="377" spans="7:7">
      <c r="G377" s="117"/>
    </row>
    <row r="378" spans="7:7">
      <c r="G378" s="117"/>
    </row>
    <row r="379" spans="7:7">
      <c r="G379" s="117"/>
    </row>
    <row r="380" spans="7:7">
      <c r="G380" s="117"/>
    </row>
    <row r="381" spans="7:7">
      <c r="G381" s="117"/>
    </row>
    <row r="382" spans="7:7">
      <c r="G382" s="117"/>
    </row>
    <row r="383" spans="7:7">
      <c r="G383" s="117"/>
    </row>
    <row r="384" spans="7:7">
      <c r="G384" s="117"/>
    </row>
    <row r="385" spans="7:7">
      <c r="G385" s="117"/>
    </row>
    <row r="386" spans="7:7">
      <c r="G386" s="117"/>
    </row>
    <row r="387" spans="7:7">
      <c r="G387" s="117"/>
    </row>
    <row r="388" spans="7:7">
      <c r="G388" s="117"/>
    </row>
    <row r="389" spans="7:7">
      <c r="G389" s="117"/>
    </row>
    <row r="390" spans="7:7">
      <c r="G390" s="117"/>
    </row>
    <row r="391" spans="7:7">
      <c r="G391" s="117"/>
    </row>
    <row r="392" spans="7:7">
      <c r="G392" s="117"/>
    </row>
    <row r="393" spans="7:7">
      <c r="G393" s="117"/>
    </row>
    <row r="394" spans="7:7">
      <c r="G394" s="117"/>
    </row>
    <row r="395" spans="7:7">
      <c r="G395" s="117"/>
    </row>
    <row r="396" spans="7:7">
      <c r="G396" s="117"/>
    </row>
    <row r="397" spans="7:7">
      <c r="G397" s="117"/>
    </row>
    <row r="398" spans="7:7">
      <c r="G398" s="117"/>
    </row>
    <row r="399" spans="7:7">
      <c r="G399" s="117"/>
    </row>
    <row r="400" spans="7:7">
      <c r="G400" s="117"/>
    </row>
    <row r="401" spans="7:7">
      <c r="G401" s="117"/>
    </row>
    <row r="402" spans="7:7">
      <c r="G402" s="117"/>
    </row>
    <row r="403" spans="7:7">
      <c r="G403" s="117"/>
    </row>
    <row r="404" spans="7:7">
      <c r="G404" s="117"/>
    </row>
    <row r="405" spans="7:7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/>
  <headerFooter alignWithMargins="0"/>
  <rowBreaks count="3" manualBreakCount="3">
    <brk id="66" max="16383" man="1"/>
    <brk id="126" max="16383" man="1"/>
    <brk id="18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0" enableFormatConditionsCalculation="0">
    <pageSetUpPr fitToPage="1"/>
  </sheetPr>
  <dimension ref="B1:Z735"/>
  <sheetViews>
    <sheetView defaultGridColor="0" colorId="22" workbookViewId="0">
      <selection activeCell="A6" sqref="A6"/>
    </sheetView>
  </sheetViews>
  <sheetFormatPr baseColWidth="10" defaultColWidth="9.625" defaultRowHeight="16" x14ac:dyDescent="0"/>
  <cols>
    <col min="1" max="1" width="0.75" customWidth="1"/>
    <col min="2" max="2" width="10.125" customWidth="1"/>
    <col min="3" max="3" width="6.5" bestFit="1" customWidth="1"/>
    <col min="4" max="5" width="6.875" customWidth="1"/>
    <col min="6" max="6" width="7.75" customWidth="1"/>
    <col min="7" max="7" width="7.875" customWidth="1"/>
    <col min="8" max="8" width="7.375" customWidth="1"/>
    <col min="9" max="9" width="2.25" customWidth="1"/>
    <col min="10" max="10" width="6.25" customWidth="1"/>
    <col min="11" max="12" width="5.625" customWidth="1"/>
    <col min="13" max="13" width="7.25" customWidth="1"/>
    <col min="14" max="14" width="0.75" customWidth="1"/>
    <col min="15" max="15" width="10" style="46" customWidth="1"/>
    <col min="16" max="19" width="6.875" customWidth="1"/>
    <col min="20" max="20" width="8" customWidth="1"/>
    <col min="21" max="21" width="7.25" customWidth="1"/>
    <col min="22" max="22" width="2.125" customWidth="1"/>
    <col min="23" max="23" width="6.375" customWidth="1"/>
    <col min="24" max="24" width="5.625" customWidth="1"/>
    <col min="25" max="25" width="7.125" customWidth="1"/>
    <col min="26" max="26" width="1.25" customWidth="1"/>
  </cols>
  <sheetData>
    <row r="1" spans="2:26" ht="12.75" customHeight="1">
      <c r="B1" s="1089" t="str">
        <f>'Title Page'!$B$30</f>
        <v>ASHRAE Standard 140-2014, Informative Annex B16, Section B16.5.2</v>
      </c>
      <c r="C1" s="1089"/>
      <c r="D1" s="1089"/>
      <c r="E1" s="1089"/>
      <c r="F1" s="1089"/>
      <c r="G1" s="1089"/>
      <c r="H1" s="1089"/>
      <c r="I1" s="1089"/>
      <c r="J1" s="1089"/>
      <c r="K1" s="1089"/>
      <c r="L1" s="1089"/>
      <c r="M1" s="1089"/>
      <c r="N1" s="1089"/>
      <c r="O1" s="1089"/>
    </row>
    <row r="2" spans="2:26" ht="12.75" customHeight="1">
      <c r="B2" s="1089" t="str">
        <f>'Title Page'!$B$32</f>
        <v>Example Results for Section 5.3 - HVAC Equipment Performance Tests CE300-CE545</v>
      </c>
      <c r="C2" s="1089"/>
      <c r="D2" s="1089"/>
      <c r="E2" s="1089"/>
      <c r="F2" s="1089"/>
      <c r="G2" s="1089"/>
      <c r="H2" s="1089"/>
      <c r="I2" s="1089"/>
      <c r="J2" s="1089"/>
      <c r="K2" s="1089"/>
      <c r="L2" s="1089"/>
      <c r="M2" s="1089"/>
      <c r="N2" s="1089"/>
      <c r="O2" s="1089"/>
    </row>
    <row r="3" spans="2:26" ht="12.75" customHeight="1">
      <c r="B3" s="1089" t="str">
        <f>'Title Page'!$B$34</f>
        <v/>
      </c>
      <c r="C3" s="1089"/>
      <c r="D3" s="1089"/>
      <c r="E3" s="1089"/>
      <c r="F3" s="1089"/>
      <c r="G3" s="1089"/>
      <c r="H3" s="1089"/>
      <c r="I3" s="1089"/>
      <c r="J3" s="1089"/>
      <c r="K3" s="1089"/>
      <c r="L3" s="1089"/>
      <c r="M3" s="1089"/>
      <c r="N3" s="1089"/>
      <c r="O3" s="1089"/>
    </row>
    <row r="4" spans="2:26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813" t="s">
        <v>600</v>
      </c>
    </row>
    <row r="6" spans="2:26" ht="8.25" customHeight="1"/>
    <row r="7" spans="2:26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6" t="s">
        <v>23</v>
      </c>
      <c r="K8" s="1097"/>
      <c r="L8" s="1097"/>
      <c r="M8" s="1098"/>
      <c r="N8" s="31"/>
      <c r="O8" s="693"/>
      <c r="Z8" s="2"/>
    </row>
    <row r="9" spans="2:26" ht="12" customHeight="1">
      <c r="B9" s="153"/>
      <c r="C9" s="663" t="s">
        <v>237</v>
      </c>
      <c r="D9" s="663" t="s">
        <v>426</v>
      </c>
      <c r="E9" s="663" t="s">
        <v>250</v>
      </c>
      <c r="F9" s="664" t="s">
        <v>357</v>
      </c>
      <c r="G9" s="663" t="s">
        <v>372</v>
      </c>
      <c r="H9" s="665" t="s">
        <v>384</v>
      </c>
      <c r="I9" s="383"/>
      <c r="J9" s="18"/>
      <c r="K9" s="18"/>
      <c r="L9" s="18"/>
      <c r="M9" s="22" t="s">
        <v>24</v>
      </c>
      <c r="N9" s="31"/>
      <c r="O9" s="694" t="str">
        <f>YourData!$J$4</f>
        <v>Tested Prg</v>
      </c>
      <c r="Z9" s="2"/>
    </row>
    <row r="10" spans="2:26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5" t="str">
        <f>YourData!$J$8</f>
        <v>Org</v>
      </c>
      <c r="Z10" s="2"/>
    </row>
    <row r="11" spans="2:26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8">
        <f>A!H1460</f>
        <v>4395.3560213411183</v>
      </c>
      <c r="Z11" s="12"/>
    </row>
    <row r="12" spans="2:26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8">
        <f>A!H1461</f>
        <v>4327.370688390678</v>
      </c>
      <c r="Z12" s="12"/>
    </row>
    <row r="13" spans="2:26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8">
        <f>A!H1462</f>
        <v>3616.5156997049853</v>
      </c>
      <c r="Z13" s="12"/>
    </row>
    <row r="14" spans="2:26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8">
        <f>A!H1463</f>
        <v>-710.85498868569266</v>
      </c>
      <c r="Z14" s="12"/>
    </row>
    <row r="15" spans="2:26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8">
        <f>A!H1464</f>
        <v>3775.666423705683</v>
      </c>
      <c r="Z15" s="12"/>
    </row>
    <row r="16" spans="2:26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8">
        <f>A!H1465</f>
        <v>-159.15072400069766</v>
      </c>
      <c r="Z16" s="12"/>
    </row>
    <row r="17" spans="2:26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8">
        <f>A!H1466</f>
        <v>-3642.4419705165783</v>
      </c>
      <c r="Z17" s="12"/>
    </row>
    <row r="18" spans="2:26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8">
        <f>A!H1467</f>
        <v>19914.505465594157</v>
      </c>
      <c r="Z18" s="12"/>
    </row>
    <row r="19" spans="2:26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8">
        <f>A!H1468</f>
        <v>-4265.6380565147374</v>
      </c>
      <c r="Z19" s="12"/>
    </row>
    <row r="20" spans="2:26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8">
        <f>A!H1469</f>
        <v>0</v>
      </c>
      <c r="Z20" s="12"/>
    </row>
    <row r="21" spans="2:26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8">
        <f>A!H1470</f>
        <v>0</v>
      </c>
      <c r="Z21" s="12"/>
    </row>
    <row r="22" spans="2:26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8">
        <f>A!H1471</f>
        <v>-2928.7772411465339</v>
      </c>
      <c r="Z22" s="12"/>
    </row>
    <row r="23" spans="2:26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8">
        <f>A!H1472</f>
        <v>-1765.6036875897335</v>
      </c>
      <c r="Z23" s="12"/>
    </row>
    <row r="24" spans="2:26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8">
        <f>A!H1473</f>
        <v>-11944.368640098954</v>
      </c>
      <c r="Z24" s="12"/>
    </row>
    <row r="25" spans="2:26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8">
        <f>A!H1474</f>
        <v>17760.294715503936</v>
      </c>
      <c r="Z25" s="12"/>
    </row>
    <row r="26" spans="2:26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8">
        <f>A!H1475</f>
        <v>-5027.2542444782266</v>
      </c>
      <c r="Z26" s="12"/>
    </row>
    <row r="27" spans="2:26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8">
        <f>A!H1476</f>
        <v>-4618.8540881008012</v>
      </c>
      <c r="Z27" s="12"/>
    </row>
    <row r="28" spans="2:26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9">
        <f>A!H1477</f>
        <v>-3218.6809778063725</v>
      </c>
      <c r="Z28" s="12"/>
    </row>
    <row r="29" spans="2:26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6" t="s">
        <v>23</v>
      </c>
      <c r="K29" s="1097"/>
      <c r="L29" s="1097"/>
      <c r="M29" s="1098"/>
      <c r="O29" s="696"/>
      <c r="Z29" s="12"/>
    </row>
    <row r="30" spans="2:26" ht="12" customHeight="1">
      <c r="B30" s="153"/>
      <c r="C30" s="663" t="s">
        <v>237</v>
      </c>
      <c r="D30" s="663" t="s">
        <v>426</v>
      </c>
      <c r="E30" s="663" t="s">
        <v>250</v>
      </c>
      <c r="F30" s="664" t="s">
        <v>357</v>
      </c>
      <c r="G30" s="663" t="s">
        <v>372</v>
      </c>
      <c r="H30" s="665" t="s">
        <v>384</v>
      </c>
      <c r="I30" s="383"/>
      <c r="J30" s="132"/>
      <c r="K30" s="18"/>
      <c r="L30" s="18"/>
      <c r="M30" s="22" t="s">
        <v>24</v>
      </c>
      <c r="O30" s="694" t="str">
        <f>YourData!$J$4</f>
        <v>Tested Prg</v>
      </c>
      <c r="Z30" s="12"/>
    </row>
    <row r="31" spans="2:26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5" t="str">
        <f>YourData!$J$8</f>
        <v>Org</v>
      </c>
      <c r="Z31" s="12"/>
    </row>
    <row r="32" spans="2:26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8">
        <f>A!H1490</f>
        <v>4395.3560213394485</v>
      </c>
      <c r="Z32" s="12"/>
    </row>
    <row r="33" spans="2:26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8">
        <f>A!H1491</f>
        <v>4327.3706883889718</v>
      </c>
      <c r="Z33" s="12"/>
    </row>
    <row r="34" spans="2:26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8">
        <f>A!H1492</f>
        <v>3616.5156997042213</v>
      </c>
      <c r="Z34" s="12"/>
    </row>
    <row r="35" spans="2:26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8">
        <f>A!H1493</f>
        <v>-710.85498868475042</v>
      </c>
      <c r="Z35" s="12"/>
    </row>
    <row r="36" spans="2:26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8">
        <f>A!H1494</f>
        <v>3775.6664237043988</v>
      </c>
      <c r="Z36" s="12"/>
    </row>
    <row r="37" spans="2:26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8">
        <f>A!H1495</f>
        <v>-159.15072400017743</v>
      </c>
      <c r="Z37" s="12"/>
    </row>
    <row r="38" spans="2:26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8">
        <f>A!H1496</f>
        <v>-3642.4419705163855</v>
      </c>
      <c r="Z38" s="12"/>
    </row>
    <row r="39" spans="2:26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8">
        <f>A!H1497</f>
        <v>19914.505465591363</v>
      </c>
      <c r="Z39" s="12"/>
    </row>
    <row r="40" spans="2:26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8">
        <f>A!H1498</f>
        <v>-4265.6380565141626</v>
      </c>
      <c r="Z40" s="12"/>
    </row>
    <row r="41" spans="2:26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8">
        <f>A!H1499</f>
        <v>0</v>
      </c>
      <c r="Z41" s="12"/>
    </row>
    <row r="42" spans="2:26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8">
        <f>A!H1500</f>
        <v>0</v>
      </c>
      <c r="Z42" s="12"/>
    </row>
    <row r="43" spans="2:26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8">
        <f>A!H1501</f>
        <v>-2928.7772411459919</v>
      </c>
      <c r="Z43" s="12"/>
    </row>
    <row r="44" spans="2:26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8">
        <f>A!H1502</f>
        <v>-1765.6036875893624</v>
      </c>
      <c r="Z44" s="12"/>
    </row>
    <row r="45" spans="2:26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8">
        <f>A!H1503</f>
        <v>-3711.9134428565449</v>
      </c>
      <c r="Z45" s="12"/>
    </row>
    <row r="46" spans="2:26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8">
        <f>A!H1504</f>
        <v>15725.207699449</v>
      </c>
      <c r="Z46" s="12"/>
    </row>
    <row r="47" spans="2:26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8">
        <f>A!H1505</f>
        <v>-4079.1325080049719</v>
      </c>
      <c r="Z47" s="12"/>
    </row>
    <row r="48" spans="2:26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8">
        <f>A!H1506</f>
        <v>-4194.1394102800987</v>
      </c>
      <c r="Z48" s="12"/>
    </row>
    <row r="49" spans="2:26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9">
        <f>A!H1507</f>
        <v>-2647.9537177792263</v>
      </c>
      <c r="Z49" s="12"/>
    </row>
    <row r="50" spans="2:26" ht="12" customHeight="1" thickTop="1">
      <c r="B50" s="774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5"/>
      <c r="N50" s="32"/>
      <c r="O50" s="689"/>
      <c r="Z50" s="12"/>
    </row>
    <row r="51" spans="2:26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22"/>
      <c r="N51" s="32"/>
      <c r="O51" s="689"/>
      <c r="Z51" s="12"/>
    </row>
    <row r="52" spans="2:26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6"/>
      <c r="N52" s="32"/>
      <c r="O52" s="689"/>
      <c r="Z52" s="12"/>
    </row>
    <row r="53" spans="2:26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6" t="s">
        <v>23</v>
      </c>
      <c r="K53" s="1097"/>
      <c r="L53" s="1097"/>
      <c r="M53" s="1098"/>
      <c r="N53" s="31"/>
      <c r="O53" s="695"/>
      <c r="Z53" s="12"/>
    </row>
    <row r="54" spans="2:26" ht="12" customHeight="1">
      <c r="B54" s="153"/>
      <c r="C54" s="663" t="s">
        <v>237</v>
      </c>
      <c r="D54" s="663" t="s">
        <v>426</v>
      </c>
      <c r="E54" s="663" t="s">
        <v>250</v>
      </c>
      <c r="F54" s="664" t="s">
        <v>357</v>
      </c>
      <c r="G54" s="663" t="s">
        <v>372</v>
      </c>
      <c r="H54" s="665" t="s">
        <v>384</v>
      </c>
      <c r="I54" s="383"/>
      <c r="J54" s="179"/>
      <c r="K54" s="179"/>
      <c r="L54" s="179"/>
      <c r="M54" s="22" t="s">
        <v>24</v>
      </c>
      <c r="N54" s="32"/>
      <c r="O54" s="694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5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73" t="s">
        <v>808</v>
      </c>
      <c r="N56" s="32"/>
      <c r="O56" s="725">
        <f>A!H1550</f>
        <v>0</v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73" t="s">
        <v>808</v>
      </c>
      <c r="N57" s="32"/>
      <c r="O57" s="725">
        <f>A!H1551</f>
        <v>0</v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73" t="s">
        <v>808</v>
      </c>
      <c r="N58" s="32"/>
      <c r="O58" s="725">
        <f>A!H1552</f>
        <v>0</v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73" t="s">
        <v>808</v>
      </c>
      <c r="N59" s="32"/>
      <c r="O59" s="725">
        <f>A!H1553</f>
        <v>0</v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73" t="s">
        <v>808</v>
      </c>
      <c r="N60" s="32"/>
      <c r="O60" s="725">
        <f>A!H1554</f>
        <v>0</v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73" t="s">
        <v>808</v>
      </c>
      <c r="N61" s="32"/>
      <c r="O61" s="725">
        <f>A!H1555</f>
        <v>0</v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73" t="s">
        <v>808</v>
      </c>
      <c r="N62" s="32"/>
      <c r="O62" s="725">
        <f>A!H1556</f>
        <v>0</v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73" t="s">
        <v>808</v>
      </c>
      <c r="N63" s="32"/>
      <c r="O63" s="725">
        <f>A!H1557</f>
        <v>0</v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73" t="s">
        <v>808</v>
      </c>
      <c r="N64" s="32"/>
      <c r="O64" s="725">
        <f>A!H1558</f>
        <v>0</v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73" t="s">
        <v>808</v>
      </c>
      <c r="N65" s="32"/>
      <c r="O65" s="725">
        <f>A!H1559</f>
        <v>0</v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73" t="s">
        <v>808</v>
      </c>
      <c r="N66" s="32"/>
      <c r="O66" s="725">
        <f>A!H1560</f>
        <v>0</v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73" t="s">
        <v>808</v>
      </c>
      <c r="N67" s="32"/>
      <c r="O67" s="725">
        <f>A!H1561</f>
        <v>0</v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73" t="s">
        <v>808</v>
      </c>
      <c r="N68" s="32"/>
      <c r="O68" s="725">
        <f>A!H1562</f>
        <v>0</v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5">
        <f>A!H1563</f>
        <v>-8232.4551972408462</v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5">
        <f>A!H1564</f>
        <v>2035.0870160548343</v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5">
        <f>A!H1565</f>
        <v>-948.12173647326608</v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5">
        <f>A!H1566</f>
        <v>-424.71467782081709</v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6">
        <f>A!H1567</f>
        <v>-570.72726002714307</v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6" t="s">
        <v>23</v>
      </c>
      <c r="K74" s="1097"/>
      <c r="L74" s="1097"/>
      <c r="M74" s="1098"/>
      <c r="N74" s="32"/>
      <c r="O74" s="725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53"/>
      <c r="C75" s="663" t="s">
        <v>237</v>
      </c>
      <c r="D75" s="663" t="s">
        <v>426</v>
      </c>
      <c r="E75" s="663" t="s">
        <v>250</v>
      </c>
      <c r="F75" s="664" t="s">
        <v>357</v>
      </c>
      <c r="G75" s="663" t="s">
        <v>372</v>
      </c>
      <c r="H75" s="665" t="s">
        <v>384</v>
      </c>
      <c r="I75" s="383"/>
      <c r="J75" s="132"/>
      <c r="K75" s="179"/>
      <c r="L75" s="179"/>
      <c r="M75" s="22" t="s">
        <v>24</v>
      </c>
      <c r="N75" s="32"/>
      <c r="O75" s="694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5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5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5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5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5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5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5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5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5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5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5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5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5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5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5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5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5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5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6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774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24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724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724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724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724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24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6" t="s">
        <v>23</v>
      </c>
      <c r="K101" s="1097"/>
      <c r="L101" s="1097"/>
      <c r="M101" s="1098"/>
      <c r="O101" s="695"/>
      <c r="Z101" s="12"/>
    </row>
    <row r="102" spans="2:26" ht="12" customHeight="1">
      <c r="B102" s="153"/>
      <c r="C102" s="663" t="s">
        <v>237</v>
      </c>
      <c r="D102" s="663" t="s">
        <v>426</v>
      </c>
      <c r="E102" s="663" t="s">
        <v>250</v>
      </c>
      <c r="F102" s="664" t="s">
        <v>357</v>
      </c>
      <c r="G102" s="663" t="s">
        <v>372</v>
      </c>
      <c r="H102" s="665" t="s">
        <v>384</v>
      </c>
      <c r="I102" s="383"/>
      <c r="J102" s="179"/>
      <c r="K102" s="179"/>
      <c r="L102" s="179"/>
      <c r="M102" s="22" t="s">
        <v>24</v>
      </c>
      <c r="O102" s="694" t="str">
        <f>YourData!$J$4</f>
        <v>Tested Prg</v>
      </c>
      <c r="Z102" s="12"/>
    </row>
    <row r="103" spans="2:26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5" t="str">
        <f>YourData!$J$8</f>
        <v>Org</v>
      </c>
      <c r="Z103" s="12"/>
    </row>
    <row r="104" spans="2:26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8">
        <f>A!H1610</f>
        <v>-100.30524419260473</v>
      </c>
      <c r="Z104" s="12"/>
    </row>
    <row r="105" spans="2:26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8">
        <f>A!H1611</f>
        <v>6521.3657770964855</v>
      </c>
      <c r="Z105" s="12"/>
    </row>
    <row r="106" spans="2:26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8">
        <f>A!H1612</f>
        <v>-2979.0175650625824</v>
      </c>
      <c r="Z106" s="12"/>
    </row>
    <row r="107" spans="2:26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8">
        <f>A!H1613</f>
        <v>-9500.383342159068</v>
      </c>
      <c r="Z107" s="12"/>
    </row>
    <row r="108" spans="2:26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8">
        <f>A!H1614</f>
        <v>-2215.2562803386973</v>
      </c>
      <c r="Z108" s="12"/>
    </row>
    <row r="109" spans="2:26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8">
        <f>A!H1615</f>
        <v>-763.76128472388518</v>
      </c>
      <c r="Z109" s="12"/>
    </row>
    <row r="110" spans="2:26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8">
        <f>A!H1616</f>
        <v>-6826.5410927962512</v>
      </c>
      <c r="Z110" s="12"/>
    </row>
    <row r="111" spans="2:26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8">
        <f>A!H1617</f>
        <v>79548.940761450154</v>
      </c>
      <c r="Z111" s="12"/>
    </row>
    <row r="112" spans="2:26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8">
        <f>A!H1618</f>
        <v>-13309.776155851068</v>
      </c>
      <c r="Z112" s="12"/>
    </row>
    <row r="113" spans="2:26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8">
        <f>A!H1619</f>
        <v>0</v>
      </c>
      <c r="Z113" s="12"/>
    </row>
    <row r="114" spans="2:26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8">
        <f>A!H1620</f>
        <v>0</v>
      </c>
      <c r="Z114" s="12"/>
    </row>
    <row r="115" spans="2:26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8">
        <f>A!H1621</f>
        <v>-8268.449351005067</v>
      </c>
      <c r="Z115" s="12"/>
    </row>
    <row r="116" spans="2:26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8">
        <f>A!H1622</f>
        <v>-5272.4720118914702</v>
      </c>
      <c r="Z116" s="12"/>
    </row>
    <row r="117" spans="2:26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8">
        <f>A!H1623</f>
        <v>-7775.8048521082019</v>
      </c>
      <c r="Z117" s="12"/>
    </row>
    <row r="118" spans="2:26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8">
        <f>A!H1624</f>
        <v>44950.372317053712</v>
      </c>
      <c r="Z118" s="12"/>
    </row>
    <row r="119" spans="2:26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8">
        <f>A!H1625</f>
        <v>-1189.8874258396318</v>
      </c>
      <c r="Z119" s="12"/>
    </row>
    <row r="120" spans="2:26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8">
        <f>A!H1626</f>
        <v>-285.87759912872571</v>
      </c>
      <c r="Z120" s="12"/>
    </row>
    <row r="121" spans="2:26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9">
        <f>A!H1627</f>
        <v>-763.09992690577201</v>
      </c>
      <c r="Z121" s="12"/>
    </row>
    <row r="122" spans="2:26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6" t="s">
        <v>23</v>
      </c>
      <c r="K122" s="1097"/>
      <c r="L122" s="1097"/>
      <c r="M122" s="1098"/>
      <c r="N122" s="32"/>
      <c r="O122" s="694"/>
      <c r="Z122" s="12"/>
    </row>
    <row r="123" spans="2:26" ht="12" customHeight="1">
      <c r="B123" s="153"/>
      <c r="C123" s="663" t="s">
        <v>237</v>
      </c>
      <c r="D123" s="663" t="s">
        <v>426</v>
      </c>
      <c r="E123" s="663" t="s">
        <v>250</v>
      </c>
      <c r="F123" s="664" t="s">
        <v>357</v>
      </c>
      <c r="G123" s="663" t="s">
        <v>372</v>
      </c>
      <c r="H123" s="665" t="s">
        <v>384</v>
      </c>
      <c r="I123" s="383"/>
      <c r="J123" s="179"/>
      <c r="K123" s="179"/>
      <c r="L123" s="179"/>
      <c r="M123" s="22" t="s">
        <v>24</v>
      </c>
      <c r="N123" s="32"/>
      <c r="O123" s="694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5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7">
        <f>A!H1640</f>
        <v>19058.882766444811</v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7">
        <f>A!H1641</f>
        <v>12490.721491574805</v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7">
        <f>A!H1642</f>
        <v>24510.833492094673</v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7">
        <f>A!H1643</f>
        <v>12020.112000519868</v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7">
        <f>A!H1644</f>
        <v>24766.020383180461</v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7">
        <f>A!H1645</f>
        <v>-255.18689108578837</v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7">
        <f>A!H1646</f>
        <v>-4892.4907523300717</v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7">
        <f>A!H1647</f>
        <v>4323.0114671800329</v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7">
        <f>A!H1648</f>
        <v>-985.71092034490721</v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7">
        <f>A!H1649</f>
        <v>0</v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7">
        <f>A!H1650</f>
        <v>0</v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7">
        <f>A!H1651</f>
        <v>-1752.0747902995245</v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7">
        <f>A!H1652</f>
        <v>-797.36869740142356</v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7">
        <f>A!H1653</f>
        <v>-4890.0817136801852</v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7">
        <f>A!H1654</f>
        <v>17488.845965332133</v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7">
        <f>A!H1655</f>
        <v>2.7609156621183502</v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7">
        <f>A!H1656</f>
        <v>-18232.364934822504</v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8">
        <f>A!H1657</f>
        <v>3.2636451847912167E-12</v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774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6" t="s">
        <v>23</v>
      </c>
      <c r="K147" s="1097"/>
      <c r="L147" s="1097"/>
      <c r="M147" s="1098"/>
      <c r="N147" s="31"/>
      <c r="O147" s="695"/>
      <c r="Z147" s="2"/>
    </row>
    <row r="148" spans="2:26" ht="12" customHeight="1">
      <c r="B148" s="153"/>
      <c r="C148" s="663" t="s">
        <v>237</v>
      </c>
      <c r="D148" s="663" t="s">
        <v>426</v>
      </c>
      <c r="E148" s="663" t="s">
        <v>250</v>
      </c>
      <c r="F148" s="664" t="s">
        <v>357</v>
      </c>
      <c r="G148" s="663" t="s">
        <v>372</v>
      </c>
      <c r="H148" s="665" t="s">
        <v>384</v>
      </c>
      <c r="I148" s="383"/>
      <c r="J148" s="179"/>
      <c r="K148" s="179"/>
      <c r="L148" s="179"/>
      <c r="M148" s="22" t="s">
        <v>24</v>
      </c>
      <c r="N148" s="31"/>
      <c r="O148" s="694" t="str">
        <f>YourData!$J$4</f>
        <v>Tested Prg</v>
      </c>
      <c r="Z148" s="2"/>
    </row>
    <row r="149" spans="2:26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5" t="str">
        <f>YourData!$J$8</f>
        <v>Org</v>
      </c>
      <c r="Z149" s="2"/>
    </row>
    <row r="150" spans="2:26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9">
        <f t="shared" ref="J150:J167" si="23">MINA(C150:I150)</f>
        <v>0.14999999999999991</v>
      </c>
      <c r="K150" s="183">
        <f t="shared" ref="K150:K167" si="24">MAXA(C150:I150)</f>
        <v>0.18012945021843185</v>
      </c>
      <c r="L150" s="897">
        <f>AVERAGE(C150:I150)</f>
        <v>0.16694740424025736</v>
      </c>
      <c r="M150" s="26">
        <f>ABS((K150-J150)/L150)</f>
        <v>0.18047270848890853</v>
      </c>
      <c r="N150" s="32"/>
      <c r="O150" s="700">
        <f>A!H1670</f>
        <v>0.16500513548637041</v>
      </c>
      <c r="Z150" s="2"/>
    </row>
    <row r="151" spans="2:26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7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700">
        <f>A!H1671</f>
        <v>0.17502347387962525</v>
      </c>
      <c r="Z151" s="2"/>
    </row>
    <row r="152" spans="2:26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7">
        <f t="shared" si="25"/>
        <v>0.25858600143117288</v>
      </c>
      <c r="M152" s="26">
        <f t="shared" si="26"/>
        <v>0.26712549547994868</v>
      </c>
      <c r="N152" s="32"/>
      <c r="O152" s="700">
        <f>A!H1672</f>
        <v>0.35334835426369704</v>
      </c>
      <c r="Z152" s="2"/>
    </row>
    <row r="153" spans="2:26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7">
        <f t="shared" si="25"/>
        <v>7.2207177382847279E-2</v>
      </c>
      <c r="M153" s="26">
        <f t="shared" si="26"/>
        <v>0.76335267119324191</v>
      </c>
      <c r="N153" s="32"/>
      <c r="O153" s="700">
        <f>A!H1673</f>
        <v>0.17832488038407179</v>
      </c>
      <c r="Z153" s="2"/>
    </row>
    <row r="154" spans="2:26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7">
        <f t="shared" si="25"/>
        <v>0.22110429871608037</v>
      </c>
      <c r="M154" s="26">
        <f t="shared" si="26"/>
        <v>0.30872472342417251</v>
      </c>
      <c r="N154" s="32"/>
      <c r="O154" s="700">
        <f>A!H1674</f>
        <v>0.36935285555734154</v>
      </c>
      <c r="Z154" s="2"/>
    </row>
    <row r="155" spans="2:26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7">
        <f t="shared" si="25"/>
        <v>3.7481702715092512E-2</v>
      </c>
      <c r="M155" s="26">
        <f t="shared" si="26"/>
        <v>0.82468893119525888</v>
      </c>
      <c r="N155" s="32"/>
      <c r="O155" s="700">
        <f>A!H1675</f>
        <v>-1.6004501293644502E-2</v>
      </c>
      <c r="Z155" s="2"/>
    </row>
    <row r="156" spans="2:26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7">
        <f t="shared" si="25"/>
        <v>1.6539884767183821E-3</v>
      </c>
      <c r="M156" s="26">
        <f t="shared" si="26"/>
        <v>4.9855894914670271</v>
      </c>
      <c r="N156" s="32"/>
      <c r="O156" s="700">
        <f>A!H1676</f>
        <v>4.4232513638933213E-3</v>
      </c>
      <c r="Z156" s="2"/>
    </row>
    <row r="157" spans="2:26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7">
        <f t="shared" si="25"/>
        <v>0.44370967406140055</v>
      </c>
      <c r="M157" s="26">
        <f t="shared" si="26"/>
        <v>0.10927801305464124</v>
      </c>
      <c r="N157" s="32"/>
      <c r="O157" s="700">
        <f>A!H1677</f>
        <v>0.43823424542159772</v>
      </c>
      <c r="Z157" s="2"/>
    </row>
    <row r="158" spans="2:26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7">
        <f t="shared" si="25"/>
        <v>1.3688488265048626E-2</v>
      </c>
      <c r="M158" s="26">
        <f t="shared" si="26"/>
        <v>2.1031826706079495</v>
      </c>
      <c r="N158" s="32"/>
      <c r="O158" s="700">
        <f>A!H1678</f>
        <v>-2.3414928373098221E-2</v>
      </c>
      <c r="Z158" s="2"/>
    </row>
    <row r="159" spans="2:26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7">
        <f t="shared" si="25"/>
        <v>-2.037035364653117E-2</v>
      </c>
      <c r="M159" s="26">
        <f t="shared" si="26"/>
        <v>0.83995539885015136</v>
      </c>
      <c r="N159" s="32"/>
      <c r="O159" s="700">
        <f>A!H1679</f>
        <v>0</v>
      </c>
      <c r="Z159" s="2"/>
    </row>
    <row r="160" spans="2:26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7">
        <f t="shared" si="25"/>
        <v>-2.1261056000513801E-2</v>
      </c>
      <c r="M160" s="26">
        <f t="shared" si="26"/>
        <v>0.14904799871670157</v>
      </c>
      <c r="N160" s="32"/>
      <c r="O160" s="700">
        <f>A!H1680</f>
        <v>0</v>
      </c>
      <c r="Z160" s="2"/>
    </row>
    <row r="161" spans="2:26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7">
        <f t="shared" si="25"/>
        <v>-2.5035281431020094E-2</v>
      </c>
      <c r="M161" s="26">
        <f t="shared" si="26"/>
        <v>0.33034098807483325</v>
      </c>
      <c r="N161" s="32"/>
      <c r="O161" s="700">
        <f>A!H1681</f>
        <v>-2.4742842377472041E-2</v>
      </c>
      <c r="Z161" s="2"/>
    </row>
    <row r="162" spans="2:26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7">
        <f t="shared" si="25"/>
        <v>-1.4893643330725671E-2</v>
      </c>
      <c r="M162" s="26">
        <f t="shared" si="26"/>
        <v>0.51869888135505937</v>
      </c>
      <c r="N162" s="32"/>
      <c r="O162" s="700">
        <f>A!H1682</f>
        <v>-1.5436959650535709E-2</v>
      </c>
      <c r="Z162" s="2"/>
    </row>
    <row r="163" spans="2:26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7">
        <f t="shared" si="25"/>
        <v>-2.5731615476312458E-2</v>
      </c>
      <c r="M163" s="26">
        <f t="shared" si="26"/>
        <v>1.3535871342800498</v>
      </c>
      <c r="N163" s="32"/>
      <c r="O163" s="700">
        <f>A!H1683</f>
        <v>-3.0893628706027521E-2</v>
      </c>
      <c r="Z163" s="2"/>
    </row>
    <row r="164" spans="2:26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0.4157662817379939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7">
        <f t="shared" si="25"/>
        <v>0.40938887280925645</v>
      </c>
      <c r="M164" s="26">
        <f t="shared" si="26"/>
        <v>4.6059215258606144E-2</v>
      </c>
      <c r="N164" s="32"/>
      <c r="O164" s="700">
        <f>A!H1684</f>
        <v>0.40813627026958743</v>
      </c>
      <c r="Z164" s="2"/>
    </row>
    <row r="165" spans="2:26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7">
        <f t="shared" si="25"/>
        <v>0.55478454433006685</v>
      </c>
      <c r="M165" s="26">
        <f t="shared" si="26"/>
        <v>0.20961475725549217</v>
      </c>
      <c r="N165" s="32"/>
      <c r="O165" s="700">
        <f>A!H1685</f>
        <v>0.5782655523612128</v>
      </c>
      <c r="Z165" s="2"/>
    </row>
    <row r="166" spans="2:26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7">
        <f t="shared" si="25"/>
        <v>-0.24471929919164359</v>
      </c>
      <c r="M166" s="26">
        <f t="shared" si="26"/>
        <v>0.25527019125861872</v>
      </c>
      <c r="N166" s="32"/>
      <c r="O166" s="700">
        <f>A!H1686</f>
        <v>-0.31112212153937158</v>
      </c>
      <c r="Z166" s="2"/>
    </row>
    <row r="167" spans="2:26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7">
        <f t="shared" si="25"/>
        <v>0.51143504766242109</v>
      </c>
      <c r="M167" s="26">
        <f t="shared" si="26"/>
        <v>0.44339236292469025</v>
      </c>
      <c r="N167" s="32"/>
      <c r="O167" s="703">
        <f>A!H1687</f>
        <v>0.42022407103121573</v>
      </c>
      <c r="Z167" s="2"/>
    </row>
    <row r="168" spans="2:26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6" t="s">
        <v>23</v>
      </c>
      <c r="K168" s="1097"/>
      <c r="L168" s="1097"/>
      <c r="M168" s="1098"/>
      <c r="N168" s="32"/>
      <c r="O168" s="694"/>
      <c r="Z168" s="2"/>
    </row>
    <row r="169" spans="2:26" ht="12" customHeight="1">
      <c r="B169" s="153"/>
      <c r="C169" s="663" t="s">
        <v>237</v>
      </c>
      <c r="D169" s="663" t="s">
        <v>426</v>
      </c>
      <c r="E169" s="663" t="s">
        <v>250</v>
      </c>
      <c r="F169" s="664" t="s">
        <v>357</v>
      </c>
      <c r="G169" s="663" t="s">
        <v>372</v>
      </c>
      <c r="H169" s="665" t="s">
        <v>384</v>
      </c>
      <c r="I169" s="383"/>
      <c r="J169" s="179"/>
      <c r="K169" s="179"/>
      <c r="L169" s="179"/>
      <c r="M169" s="22" t="s">
        <v>24</v>
      </c>
      <c r="N169" s="32"/>
      <c r="O169" s="694" t="str">
        <f>YourData!$J$4</f>
        <v>Tested Prg</v>
      </c>
      <c r="Z169" s="2"/>
    </row>
    <row r="170" spans="2:26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5" t="str">
        <f>YourData!$J$8</f>
        <v>Org</v>
      </c>
      <c r="Z170" s="2"/>
    </row>
    <row r="171" spans="2:26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10">
        <f t="shared" ref="J171:J188" si="27">MINA(C171:I171)</f>
        <v>0</v>
      </c>
      <c r="K171" s="190">
        <f t="shared" ref="K171:K188" si="28">MAXA(C171:I171)</f>
        <v>0.13129856164381337</v>
      </c>
      <c r="L171" s="896">
        <f>AVERAGE(C171:I171)</f>
        <v>3.6045384945618153E-2</v>
      </c>
      <c r="M171" s="26">
        <f>ABS((K171-J171)/L171)</f>
        <v>3.6425900803085929</v>
      </c>
      <c r="N171" s="32"/>
      <c r="O171" s="697">
        <f>A!H1700</f>
        <v>2.3353309051472593E-3</v>
      </c>
      <c r="Z171" s="2"/>
    </row>
    <row r="172" spans="2:26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6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7">
        <f>A!H1701</f>
        <v>0.14334417369144958</v>
      </c>
      <c r="Z172" s="2"/>
    </row>
    <row r="173" spans="2:26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6">
        <f t="shared" si="29"/>
        <v>0.21439734843041691</v>
      </c>
      <c r="M173" s="26">
        <f t="shared" si="30"/>
        <v>0.33951794221674719</v>
      </c>
      <c r="N173" s="32"/>
      <c r="O173" s="697">
        <f>A!H1702</f>
        <v>-3.4093315465449621</v>
      </c>
      <c r="Z173" s="2"/>
    </row>
    <row r="174" spans="2:26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6">
        <f t="shared" si="29"/>
        <v>-0.10098031289994285</v>
      </c>
      <c r="M174" s="26">
        <f t="shared" si="30"/>
        <v>3.6541289706374611</v>
      </c>
      <c r="N174" s="32"/>
      <c r="O174" s="697">
        <f>A!H1703</f>
        <v>-3.5526757202364116</v>
      </c>
      <c r="Z174" s="2"/>
    </row>
    <row r="175" spans="2:26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6">
        <f t="shared" si="29"/>
        <v>0.22508910224610368</v>
      </c>
      <c r="M175" s="26">
        <f t="shared" si="30"/>
        <v>0.19473156993407201</v>
      </c>
      <c r="N175" s="32"/>
      <c r="O175" s="697">
        <f>A!H1704</f>
        <v>-3.3467655846582431</v>
      </c>
      <c r="Z175" s="2"/>
    </row>
    <row r="176" spans="2:26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6">
        <f t="shared" si="29"/>
        <v>-1.0691753815686766E-2</v>
      </c>
      <c r="M176" s="26">
        <f t="shared" si="30"/>
        <v>3.1895190535846853</v>
      </c>
      <c r="N176" s="32"/>
      <c r="O176" s="697">
        <f>A!H1705</f>
        <v>-6.2565961886718924E-2</v>
      </c>
      <c r="Z176" s="2"/>
    </row>
    <row r="177" spans="2:26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6">
        <f t="shared" si="29"/>
        <v>2.1258702779556078</v>
      </c>
      <c r="M177" s="26">
        <f t="shared" si="30"/>
        <v>7.1387739239406833E-2</v>
      </c>
      <c r="N177" s="32"/>
      <c r="O177" s="697">
        <f>A!H1706</f>
        <v>2.1448020915205213</v>
      </c>
      <c r="Z177" s="2"/>
    </row>
    <row r="178" spans="2:26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6">
        <f t="shared" si="29"/>
        <v>1.4679844375226623</v>
      </c>
      <c r="M178" s="26">
        <f t="shared" si="30"/>
        <v>0.34620696844214915</v>
      </c>
      <c r="N178" s="32"/>
      <c r="O178" s="697">
        <f>A!H1707</f>
        <v>1.3406339272742791</v>
      </c>
      <c r="Z178" s="2"/>
    </row>
    <row r="179" spans="2:26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6">
        <f t="shared" si="29"/>
        <v>0.10065122861515192</v>
      </c>
      <c r="M179" s="26">
        <f t="shared" si="30"/>
        <v>4.9877169617289825</v>
      </c>
      <c r="N179" s="32"/>
      <c r="O179" s="697">
        <f>A!H1708</f>
        <v>-0.92028771362608808</v>
      </c>
      <c r="Z179" s="2"/>
    </row>
    <row r="180" spans="2:26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6">
        <f t="shared" si="29"/>
        <v>0.12446794520547755</v>
      </c>
      <c r="M180" s="26">
        <f t="shared" si="30"/>
        <v>4</v>
      </c>
      <c r="N180" s="32"/>
      <c r="O180" s="697">
        <f>A!H1709</f>
        <v>0</v>
      </c>
      <c r="Z180" s="2"/>
    </row>
    <row r="181" spans="2:26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6">
        <f t="shared" si="29"/>
        <v>6.0361234933877482E-2</v>
      </c>
      <c r="M181" s="26">
        <f t="shared" si="30"/>
        <v>5.0030849651335316</v>
      </c>
      <c r="N181" s="32"/>
      <c r="O181" s="697">
        <f>A!H1710</f>
        <v>0</v>
      </c>
      <c r="Z181" s="2"/>
    </row>
    <row r="182" spans="2:26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6">
        <f t="shared" si="29"/>
        <v>7.3440886401456143E-2</v>
      </c>
      <c r="M182" s="26">
        <f t="shared" si="30"/>
        <v>5.0028149114601614</v>
      </c>
      <c r="N182" s="32"/>
      <c r="O182" s="697">
        <f>A!H1711</f>
        <v>-0.88952495864440095</v>
      </c>
      <c r="Z182" s="2"/>
    </row>
    <row r="183" spans="2:26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6">
        <f t="shared" si="29"/>
        <v>5.7488554292802974E-2</v>
      </c>
      <c r="M183" s="26">
        <f t="shared" si="30"/>
        <v>5.0018710175638876</v>
      </c>
      <c r="N183" s="32"/>
      <c r="O183" s="697">
        <f>A!H1712</f>
        <v>-0.72913420864631462</v>
      </c>
      <c r="Z183" s="2"/>
    </row>
    <row r="184" spans="2:26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6">
        <f t="shared" si="29"/>
        <v>-3.0173427513052644</v>
      </c>
      <c r="M184" s="26">
        <f t="shared" si="30"/>
        <v>0.85547367395279039</v>
      </c>
      <c r="N184" s="32"/>
      <c r="O184" s="697">
        <f>A!H1713</f>
        <v>-3.5631086568050172</v>
      </c>
      <c r="Z184" s="2"/>
    </row>
    <row r="185" spans="2:26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6">
        <f t="shared" si="29"/>
        <v>0.24066543758757675</v>
      </c>
      <c r="M185" s="26">
        <f t="shared" si="30"/>
        <v>5.2656550928691184</v>
      </c>
      <c r="N185" s="32"/>
      <c r="O185" s="697">
        <f>A!H1714</f>
        <v>-2.2979173216899795E-2</v>
      </c>
      <c r="Z185" s="2"/>
    </row>
    <row r="186" spans="2:26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6">
        <f t="shared" si="29"/>
        <v>13.908314528199599</v>
      </c>
      <c r="M186" s="26">
        <f t="shared" si="30"/>
        <v>0.17779570523580934</v>
      </c>
      <c r="N186" s="32"/>
      <c r="O186" s="697">
        <f>A!H1715</f>
        <v>13.651189853092523</v>
      </c>
      <c r="Z186" s="2"/>
    </row>
    <row r="187" spans="2:26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6">
        <f t="shared" si="29"/>
        <v>-9.6545803067590672E-3</v>
      </c>
      <c r="M187" s="26">
        <f t="shared" si="30"/>
        <v>43.025311238302841</v>
      </c>
      <c r="N187" s="32"/>
      <c r="O187" s="697">
        <f>A!H1716</f>
        <v>1.0987677096441217E-2</v>
      </c>
      <c r="Z187" s="2"/>
    </row>
    <row r="188" spans="2:26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8">
        <f t="shared" si="29"/>
        <v>13.871983627467879</v>
      </c>
      <c r="M188" s="29">
        <f t="shared" si="30"/>
        <v>0.17258280372282214</v>
      </c>
      <c r="N188" s="32"/>
      <c r="O188" s="701">
        <f>A!H1717</f>
        <v>13.656301570130324</v>
      </c>
      <c r="Z188" s="2"/>
    </row>
    <row r="189" spans="2:26" ht="12" customHeight="1" thickTop="1">
      <c r="B189" s="774" t="s">
        <v>807</v>
      </c>
      <c r="E189" s="30"/>
      <c r="N189" s="32"/>
      <c r="O189" s="689"/>
      <c r="Z189" s="2"/>
    </row>
    <row r="190" spans="2:26" ht="12" customHeight="1">
      <c r="N190" s="32"/>
      <c r="O190" s="689"/>
      <c r="Z190" s="2"/>
    </row>
    <row r="191" spans="2:26" ht="12" customHeight="1">
      <c r="N191" s="32"/>
      <c r="O191" s="689"/>
      <c r="Z191" s="2"/>
    </row>
    <row r="192" spans="2:26" ht="16.5" customHeight="1" thickBot="1">
      <c r="B192" s="173" t="s">
        <v>2202</v>
      </c>
      <c r="N192" s="32"/>
      <c r="O192" s="689"/>
      <c r="Z192" s="2"/>
    </row>
    <row r="193" spans="2:26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6" t="s">
        <v>23</v>
      </c>
      <c r="K193" s="1097"/>
      <c r="L193" s="1097"/>
      <c r="M193" s="1098"/>
      <c r="N193" s="32"/>
      <c r="O193" s="695"/>
      <c r="Z193" s="2"/>
    </row>
    <row r="194" spans="2:26" ht="12" customHeight="1">
      <c r="B194" s="153"/>
      <c r="C194" s="663" t="s">
        <v>237</v>
      </c>
      <c r="D194" s="663" t="s">
        <v>426</v>
      </c>
      <c r="E194" s="663" t="s">
        <v>250</v>
      </c>
      <c r="F194" s="664" t="s">
        <v>357</v>
      </c>
      <c r="G194" s="663" t="s">
        <v>372</v>
      </c>
      <c r="H194" s="665" t="s">
        <v>384</v>
      </c>
      <c r="I194" s="382"/>
      <c r="J194" s="132"/>
      <c r="K194" s="179"/>
      <c r="L194" s="179"/>
      <c r="M194" s="22" t="s">
        <v>24</v>
      </c>
      <c r="N194" s="32"/>
      <c r="O194" s="694" t="str">
        <f>YourData!$J$4</f>
        <v>Tested Prg</v>
      </c>
      <c r="Z194" s="2"/>
    </row>
    <row r="195" spans="2:26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5" t="str">
        <f>YourData!$J$8</f>
        <v>Org</v>
      </c>
      <c r="Z195" s="2"/>
    </row>
    <row r="196" spans="2:26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9">
        <f>AVERAGE(C196:I196)</f>
        <v>2.0127078127550667E-3</v>
      </c>
      <c r="M196" s="26">
        <f>ABS((K196-J196)/L196)</f>
        <v>9.9368621084762229E-2</v>
      </c>
      <c r="N196" s="32"/>
      <c r="O196" s="702">
        <f>A!H1730</f>
        <v>1.9951920969782534E-3</v>
      </c>
      <c r="Z196" s="2"/>
    </row>
    <row r="197" spans="2:26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9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702">
        <f>A!H1731</f>
        <v>8.7002843650130744E-4</v>
      </c>
      <c r="Z197" s="2"/>
    </row>
    <row r="198" spans="2:26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9">
        <f t="shared" si="33"/>
        <v>6.8182410598269987E-4</v>
      </c>
      <c r="M198" s="26">
        <f t="shared" si="34"/>
        <v>9.2715130492196374E-2</v>
      </c>
      <c r="N198" s="32"/>
      <c r="O198" s="702">
        <f>A!H1732</f>
        <v>1.5890902760255753E-3</v>
      </c>
      <c r="Z198" s="2"/>
    </row>
    <row r="199" spans="2:26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9">
        <f t="shared" si="33"/>
        <v>-1.7172708747990062E-4</v>
      </c>
      <c r="M199" s="26">
        <f t="shared" si="34"/>
        <v>1.4388685573551967</v>
      </c>
      <c r="N199" s="32"/>
      <c r="O199" s="702">
        <f>A!H1733</f>
        <v>7.1906183952426782E-4</v>
      </c>
      <c r="Z199" s="2"/>
    </row>
    <row r="200" spans="2:26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9">
        <f t="shared" si="33"/>
        <v>7.0223726168117237E-4</v>
      </c>
      <c r="M200" s="26">
        <f t="shared" si="34"/>
        <v>4.1026348451838883E-2</v>
      </c>
      <c r="N200" s="32"/>
      <c r="O200" s="702">
        <f>A!H1734</f>
        <v>1.7520602635687881E-3</v>
      </c>
      <c r="Z200" s="2"/>
    </row>
    <row r="201" spans="2:26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9">
        <f t="shared" si="33"/>
        <v>-2.0413155698472431E-5</v>
      </c>
      <c r="M201" s="26">
        <f t="shared" si="34"/>
        <v>2.779035349385063</v>
      </c>
      <c r="N201" s="32"/>
      <c r="O201" s="702">
        <f>A!H1735</f>
        <v>-1.6296998754321279E-4</v>
      </c>
      <c r="Z201" s="2"/>
    </row>
    <row r="202" spans="2:26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9">
        <f t="shared" si="33"/>
        <v>6.7168926326968378E-4</v>
      </c>
      <c r="M202" s="26">
        <f t="shared" si="34"/>
        <v>0.34242024188446174</v>
      </c>
      <c r="N202" s="32"/>
      <c r="O202" s="702">
        <f>A!H1736</f>
        <v>6.2915636541335113E-4</v>
      </c>
      <c r="Z202" s="2"/>
    </row>
    <row r="203" spans="2:26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9">
        <f t="shared" si="33"/>
        <v>-5.5536871872083977E-4</v>
      </c>
      <c r="M203" s="26">
        <f t="shared" si="34"/>
        <v>0.22034129394667384</v>
      </c>
      <c r="N203" s="32"/>
      <c r="O203" s="702">
        <f>A!H1737</f>
        <v>-5.5764164083761322E-4</v>
      </c>
      <c r="Z203" s="2"/>
    </row>
    <row r="204" spans="2:26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9">
        <f t="shared" si="33"/>
        <v>7.8655743154345083E-4</v>
      </c>
      <c r="M204" s="26">
        <f t="shared" si="34"/>
        <v>8.7293526925730267E-2</v>
      </c>
      <c r="N204" s="32"/>
      <c r="O204" s="702">
        <f>A!H1738</f>
        <v>5.9811585055477567E-4</v>
      </c>
      <c r="Z204" s="2"/>
    </row>
    <row r="205" spans="2:26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9">
        <f t="shared" si="33"/>
        <v>3.9284874771689697E-4</v>
      </c>
      <c r="M205" s="26">
        <f t="shared" si="34"/>
        <v>0.94538927010970331</v>
      </c>
      <c r="N205" s="32"/>
      <c r="O205" s="702">
        <f>A!H1739</f>
        <v>0</v>
      </c>
      <c r="Z205" s="2"/>
    </row>
    <row r="206" spans="2:26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9">
        <f t="shared" si="33"/>
        <v>1.7144533204048497E-4</v>
      </c>
      <c r="M206" s="26">
        <f t="shared" si="34"/>
        <v>0.58327630627112792</v>
      </c>
      <c r="N206" s="32"/>
      <c r="O206" s="702">
        <f>A!H1740</f>
        <v>0</v>
      </c>
      <c r="Z206" s="2"/>
    </row>
    <row r="207" spans="2:26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9">
        <f t="shared" si="33"/>
        <v>2.0891220750167034E-4</v>
      </c>
      <c r="M207" s="26">
        <f t="shared" si="34"/>
        <v>0.19718606670560199</v>
      </c>
      <c r="N207" s="32"/>
      <c r="O207" s="702">
        <f>A!H1741</f>
        <v>2.0906446675227931E-4</v>
      </c>
      <c r="Z207" s="2"/>
    </row>
    <row r="208" spans="2:26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9">
        <f t="shared" si="33"/>
        <v>6.7347952134284153E-5</v>
      </c>
      <c r="M208" s="26">
        <f t="shared" si="34"/>
        <v>1.4848261429035106</v>
      </c>
      <c r="N208" s="32"/>
      <c r="O208" s="702">
        <f>A!H1742</f>
        <v>5.7202107508534314E-5</v>
      </c>
      <c r="Z208" s="2"/>
    </row>
    <row r="209" spans="2:26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9">
        <f t="shared" si="33"/>
        <v>8.3409313912180712E-4</v>
      </c>
      <c r="M209" s="26">
        <f t="shared" si="34"/>
        <v>1.6944319736422504</v>
      </c>
      <c r="N209" s="32"/>
      <c r="O209" s="702">
        <f>A!H1743</f>
        <v>8.1619931883297747E-6</v>
      </c>
      <c r="Z209" s="2"/>
    </row>
    <row r="210" spans="2:26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9">
        <f t="shared" si="33"/>
        <v>9.5254895719953849E-5</v>
      </c>
      <c r="M210" s="26">
        <f t="shared" si="34"/>
        <v>3.9416186082734912</v>
      </c>
      <c r="N210" s="32"/>
      <c r="O210" s="702">
        <f>A!H1744</f>
        <v>8.3903696270551387E-6</v>
      </c>
      <c r="Z210" s="2"/>
    </row>
    <row r="211" spans="2:26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9">
        <f t="shared" si="33"/>
        <v>7.3009025391255781E-3</v>
      </c>
      <c r="M211" s="26">
        <f t="shared" si="34"/>
        <v>0.1094983968234256</v>
      </c>
      <c r="N211" s="32"/>
      <c r="O211" s="702">
        <f>A!H1745</f>
        <v>7.4614837789798273E-3</v>
      </c>
      <c r="Z211" s="2"/>
    </row>
    <row r="212" spans="2:26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9">
        <f t="shared" si="33"/>
        <v>-3.6650452051318564E-3</v>
      </c>
      <c r="M212" s="26">
        <f t="shared" si="34"/>
        <v>0.48024781424700019</v>
      </c>
      <c r="N212" s="32"/>
      <c r="O212" s="702">
        <f>A!H1746</f>
        <v>-6.3097145385146497E-3</v>
      </c>
      <c r="Z212" s="2"/>
    </row>
    <row r="213" spans="2:26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9">
        <f t="shared" si="33"/>
        <v>2.4094148719616786E-3</v>
      </c>
      <c r="M213" s="26">
        <f t="shared" si="34"/>
        <v>0.46817251615163319</v>
      </c>
      <c r="N213" s="32"/>
      <c r="O213" s="704">
        <f>A!H1747</f>
        <v>-1.3877787807814457E-17</v>
      </c>
      <c r="Z213" s="2"/>
    </row>
    <row r="214" spans="2:26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6" t="s">
        <v>23</v>
      </c>
      <c r="K214" s="1097"/>
      <c r="L214" s="1097"/>
      <c r="M214" s="1098"/>
      <c r="O214" s="694"/>
      <c r="Z214" s="2"/>
    </row>
    <row r="215" spans="2:26" ht="12" customHeight="1">
      <c r="B215" s="153"/>
      <c r="C215" s="663" t="s">
        <v>237</v>
      </c>
      <c r="D215" s="663" t="s">
        <v>426</v>
      </c>
      <c r="E215" s="663" t="s">
        <v>250</v>
      </c>
      <c r="F215" s="664" t="s">
        <v>357</v>
      </c>
      <c r="G215" s="663" t="s">
        <v>372</v>
      </c>
      <c r="H215" s="665" t="s">
        <v>384</v>
      </c>
      <c r="I215" s="382"/>
      <c r="J215" s="132"/>
      <c r="K215" s="179"/>
      <c r="L215" s="179"/>
      <c r="M215" s="22" t="s">
        <v>24</v>
      </c>
      <c r="O215" s="694" t="str">
        <f>YourData!$J$4</f>
        <v>Tested Prg</v>
      </c>
      <c r="Z215" s="12"/>
    </row>
    <row r="216" spans="2:26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5" t="str">
        <f>YourData!$J$8</f>
        <v>Org</v>
      </c>
      <c r="Z216" s="12"/>
    </row>
    <row r="217" spans="2:26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6">
        <f>AVERAGE(C217:I217)</f>
        <v>10.010087301875659</v>
      </c>
      <c r="M217" s="26">
        <f>ABS((K217-J217)/L217)</f>
        <v>5.3362090997762922E-2</v>
      </c>
      <c r="O217" s="697">
        <f>A!H1760</f>
        <v>10.052080795521569</v>
      </c>
      <c r="Z217" s="12"/>
    </row>
    <row r="218" spans="2:26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6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7">
        <f>A!H1761</f>
        <v>3.5012399511754282</v>
      </c>
      <c r="Z218" s="12"/>
    </row>
    <row r="219" spans="2:26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6">
        <f t="shared" si="37"/>
        <v>2.4222366477746484</v>
      </c>
      <c r="M219" s="26">
        <f t="shared" si="38"/>
        <v>0.22309527654576808</v>
      </c>
      <c r="O219" s="697">
        <f>A!H1762</f>
        <v>18.400172154191146</v>
      </c>
      <c r="Z219" s="12"/>
    </row>
    <row r="220" spans="2:26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6">
        <f t="shared" si="37"/>
        <v>-0.55228189456412125</v>
      </c>
      <c r="M220" s="26">
        <f t="shared" si="38"/>
        <v>3.4779928233379089</v>
      </c>
      <c r="O220" s="697">
        <f>A!H1763</f>
        <v>14.898932203015718</v>
      </c>
      <c r="Z220" s="12"/>
    </row>
    <row r="221" spans="2:26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6">
        <f t="shared" si="37"/>
        <v>2.5378837394428166</v>
      </c>
      <c r="M221" s="26">
        <f t="shared" si="38"/>
        <v>0.16549221442752582</v>
      </c>
      <c r="O221" s="697">
        <f>A!H1764</f>
        <v>18.877468737542877</v>
      </c>
      <c r="Z221" s="12"/>
    </row>
    <row r="222" spans="2:26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6">
        <f t="shared" si="37"/>
        <v>-0.11564709166816793</v>
      </c>
      <c r="M222" s="26">
        <f t="shared" si="38"/>
        <v>2.3270156049368809</v>
      </c>
      <c r="O222" s="697">
        <f>A!H1765</f>
        <v>-0.47729658335173042</v>
      </c>
      <c r="Z222" s="12"/>
    </row>
    <row r="223" spans="2:26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6">
        <f t="shared" si="37"/>
        <v>-3.161508440960644</v>
      </c>
      <c r="M223" s="26">
        <f t="shared" si="38"/>
        <v>0.24669600648369139</v>
      </c>
      <c r="O223" s="697">
        <f>A!H1766</f>
        <v>-3.3436459671957834</v>
      </c>
      <c r="Z223" s="12"/>
    </row>
    <row r="224" spans="2:26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6">
        <f t="shared" si="37"/>
        <v>-6.8397306844049668</v>
      </c>
      <c r="M224" s="26">
        <f t="shared" si="38"/>
        <v>0.19876880831184779</v>
      </c>
      <c r="O224" s="697">
        <f>A!H1767</f>
        <v>-6.5704833139655889</v>
      </c>
      <c r="Z224" s="12"/>
    </row>
    <row r="225" spans="2:26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6">
        <f t="shared" si="37"/>
        <v>3.6226460849902553</v>
      </c>
      <c r="M225" s="26">
        <f t="shared" si="38"/>
        <v>0.53109310964737944</v>
      </c>
      <c r="O225" s="697">
        <f>A!H1768</f>
        <v>5.7489236549955862</v>
      </c>
      <c r="Z225" s="12"/>
    </row>
    <row r="226" spans="2:26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6">
        <f t="shared" si="37"/>
        <v>1.6105597117579293</v>
      </c>
      <c r="M226" s="26">
        <f t="shared" si="38"/>
        <v>0.3304682484890758</v>
      </c>
      <c r="O226" s="697">
        <f>A!H1769</f>
        <v>0</v>
      </c>
      <c r="Z226" s="12"/>
    </row>
    <row r="227" spans="2:26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6">
        <f t="shared" si="37"/>
        <v>0.67425374233909141</v>
      </c>
      <c r="M227" s="26">
        <f t="shared" si="38"/>
        <v>1.0611614819880359</v>
      </c>
      <c r="O227" s="697">
        <f>A!H1770</f>
        <v>0</v>
      </c>
      <c r="Z227" s="12"/>
    </row>
    <row r="228" spans="2:26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6">
        <f t="shared" si="37"/>
        <v>0.87719384255331645</v>
      </c>
      <c r="M228" s="26">
        <f t="shared" si="38"/>
        <v>1.1775222447418594</v>
      </c>
      <c r="O228" s="697">
        <f>A!H1771</f>
        <v>3.6920689532539726</v>
      </c>
      <c r="Z228" s="12"/>
    </row>
    <row r="229" spans="2:26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6">
        <f t="shared" si="37"/>
        <v>0.14848001130519747</v>
      </c>
      <c r="M229" s="26">
        <f t="shared" si="38"/>
        <v>3.9405400983805174</v>
      </c>
      <c r="O229" s="697">
        <f>A!H1772</f>
        <v>2.2766984543282476</v>
      </c>
      <c r="Z229" s="12"/>
    </row>
    <row r="230" spans="2:26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6">
        <f t="shared" si="37"/>
        <v>15.608311444562345</v>
      </c>
      <c r="M230" s="26">
        <f t="shared" si="38"/>
        <v>0.48112335521997174</v>
      </c>
      <c r="O230" s="697">
        <f>A!H1773</f>
        <v>9.8023380338058033</v>
      </c>
      <c r="Z230" s="12"/>
    </row>
    <row r="231" spans="2:26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6">
        <f t="shared" si="37"/>
        <v>-0.53350179569119405</v>
      </c>
      <c r="M231" s="26">
        <f t="shared" si="38"/>
        <v>4.6142897538578973</v>
      </c>
      <c r="O231" s="697">
        <f>A!H1774</f>
        <v>0.11791424193833677</v>
      </c>
      <c r="Z231" s="12"/>
    </row>
    <row r="232" spans="2:26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6">
        <f t="shared" si="37"/>
        <v>-9.9264139405544149</v>
      </c>
      <c r="M232" s="26">
        <f t="shared" si="38"/>
        <v>0.84517219004939914</v>
      </c>
      <c r="O232" s="697">
        <f>A!H1775</f>
        <v>-7.0174159796775371</v>
      </c>
      <c r="Z232" s="12"/>
    </row>
    <row r="233" spans="2:26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6">
        <f t="shared" si="37"/>
        <v>-19.660195723313507</v>
      </c>
      <c r="M233" s="26">
        <f t="shared" si="38"/>
        <v>0.7256282309486376</v>
      </c>
      <c r="O233" s="697">
        <f>A!H1776</f>
        <v>-36.281357219218208</v>
      </c>
      <c r="Z233" s="12"/>
    </row>
    <row r="234" spans="2:26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8">
        <f t="shared" si="37"/>
        <v>-9.3422380440473276</v>
      </c>
      <c r="M234" s="29">
        <f t="shared" si="38"/>
        <v>1.2249467673900301</v>
      </c>
      <c r="O234" s="701">
        <f>A!H1777</f>
        <v>-13.277667303600566</v>
      </c>
      <c r="Z234" s="12"/>
    </row>
    <row r="235" spans="2:26" ht="12" customHeight="1" thickTop="1">
      <c r="B235" s="774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724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689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689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689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689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689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689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6" t="s">
        <v>23</v>
      </c>
      <c r="K244" s="1097"/>
      <c r="L244" s="1097"/>
      <c r="M244" s="1098"/>
      <c r="N244" s="31"/>
      <c r="O244" s="695"/>
      <c r="Z244" s="2"/>
    </row>
    <row r="245" spans="2:26" ht="12" customHeight="1">
      <c r="B245" s="153"/>
      <c r="C245" s="663" t="s">
        <v>237</v>
      </c>
      <c r="D245" s="663" t="s">
        <v>426</v>
      </c>
      <c r="E245" s="663" t="s">
        <v>250</v>
      </c>
      <c r="F245" s="664" t="s">
        <v>357</v>
      </c>
      <c r="G245" s="663" t="s">
        <v>372</v>
      </c>
      <c r="H245" s="665" t="s">
        <v>384</v>
      </c>
      <c r="I245" s="383"/>
      <c r="J245" s="18"/>
      <c r="K245" s="18"/>
      <c r="L245" s="18"/>
      <c r="M245" s="22" t="s">
        <v>24</v>
      </c>
      <c r="N245" s="31"/>
      <c r="O245" s="694" t="str">
        <f>YourData!$J$4</f>
        <v>Tested Prg</v>
      </c>
      <c r="Z245" s="2"/>
    </row>
    <row r="246" spans="2:26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5" t="str">
        <f>YourData!$J$8</f>
        <v>Org</v>
      </c>
      <c r="Z246" s="2"/>
    </row>
    <row r="247" spans="2:26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8">
        <f>A!H1790</f>
        <v>576.05581343012818</v>
      </c>
      <c r="Z247" s="2"/>
    </row>
    <row r="248" spans="2:26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8">
        <f>A!H1791</f>
        <v>992.71451343736044</v>
      </c>
      <c r="Z248" s="2"/>
    </row>
    <row r="249" spans="2:26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8">
        <f>A!H1792</f>
        <v>1360.1477944359667</v>
      </c>
      <c r="Z249" s="2"/>
    </row>
    <row r="250" spans="2:26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8">
        <f>A!H1793</f>
        <v>367.43328099860628</v>
      </c>
      <c r="Z250" s="2"/>
    </row>
    <row r="251" spans="2:26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8">
        <f>A!H1794</f>
        <v>1360.1477944359667</v>
      </c>
      <c r="Z251" s="2"/>
    </row>
    <row r="252" spans="2:26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8">
        <f>A!H1795</f>
        <v>0</v>
      </c>
      <c r="Z252" s="2"/>
    </row>
    <row r="253" spans="2:26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8">
        <f>A!H1796</f>
        <v>-9.2247193970251828E-3</v>
      </c>
      <c r="Z253" s="2"/>
    </row>
    <row r="254" spans="2:26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8">
        <f>A!H1797</f>
        <v>780.41600179479428</v>
      </c>
      <c r="Z254" s="2"/>
    </row>
    <row r="255" spans="2:26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8">
        <f>A!H1798</f>
        <v>-1.1575866665225476E-7</v>
      </c>
      <c r="Z255" s="2"/>
    </row>
    <row r="256" spans="2:26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8">
        <f>A!H1799</f>
        <v>0</v>
      </c>
      <c r="Z256" s="2"/>
    </row>
    <row r="257" spans="2:26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73" t="s">
        <v>808</v>
      </c>
      <c r="N257" s="32"/>
      <c r="O257" s="698">
        <f>A!H1800</f>
        <v>0</v>
      </c>
      <c r="Z257" s="2"/>
    </row>
    <row r="258" spans="2:26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8">
        <f>A!H1801</f>
        <v>-5.6388671509921551E-11</v>
      </c>
      <c r="Z258" s="2"/>
    </row>
    <row r="259" spans="2:26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8">
        <f>A!H1802</f>
        <v>1.4551915228366852E-11</v>
      </c>
      <c r="Z259" s="2"/>
    </row>
    <row r="260" spans="2:26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8">
        <f>A!H1803</f>
        <v>-1557.6048444046264</v>
      </c>
      <c r="Z260" s="2"/>
    </row>
    <row r="261" spans="2:26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8">
        <f>A!H1804</f>
        <v>1012.2676722201086</v>
      </c>
      <c r="Z261" s="2"/>
    </row>
    <row r="262" spans="2:26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8">
        <f>A!H1805</f>
        <v>-1673.5770238686364</v>
      </c>
      <c r="Z262" s="2"/>
    </row>
    <row r="263" spans="2:26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8">
        <f>A!H1806</f>
        <v>-1971.68453948754</v>
      </c>
      <c r="Z263" s="2"/>
    </row>
    <row r="264" spans="2:26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9">
        <f>A!H1807</f>
        <v>-1194.1443103679785</v>
      </c>
      <c r="Z264" s="2"/>
    </row>
    <row r="265" spans="2:26" ht="12" customHeight="1" thickTop="1">
      <c r="B265" s="774" t="s">
        <v>807</v>
      </c>
      <c r="D265" s="30"/>
      <c r="O265" s="689"/>
      <c r="Z265" s="2"/>
    </row>
    <row r="266" spans="2:26" ht="12" customHeight="1">
      <c r="O266" s="689"/>
      <c r="Z266" s="2"/>
    </row>
    <row r="267" spans="2:26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6"/>
      <c r="O267" s="689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6" t="s">
        <v>23</v>
      </c>
      <c r="K268" s="1097"/>
      <c r="L268" s="1097"/>
      <c r="M268" s="1098"/>
      <c r="O268" s="695"/>
      <c r="Z268" s="2"/>
    </row>
    <row r="269" spans="2:26" ht="12" customHeight="1">
      <c r="B269" s="153"/>
      <c r="C269" s="663" t="s">
        <v>237</v>
      </c>
      <c r="D269" s="663" t="s">
        <v>426</v>
      </c>
      <c r="E269" s="663" t="s">
        <v>250</v>
      </c>
      <c r="F269" s="664" t="s">
        <v>357</v>
      </c>
      <c r="G269" s="663" t="s">
        <v>372</v>
      </c>
      <c r="H269" s="665" t="s">
        <v>384</v>
      </c>
      <c r="I269" s="383"/>
      <c r="J269" s="18"/>
      <c r="K269" s="18"/>
      <c r="L269" s="18"/>
      <c r="M269" s="22" t="s">
        <v>24</v>
      </c>
      <c r="O269" s="694" t="str">
        <f>YourData!$J$4</f>
        <v>Tested Prg</v>
      </c>
      <c r="Z269" s="2"/>
    </row>
    <row r="270" spans="2:26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5" t="str">
        <f>YourData!$J$8</f>
        <v>Org</v>
      </c>
      <c r="Z270" s="2"/>
    </row>
    <row r="271" spans="2:26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8">
        <f>A!H1880</f>
        <v>4313.9981431908309</v>
      </c>
      <c r="Z271" s="2"/>
    </row>
    <row r="272" spans="2:26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8">
        <f>A!H1881</f>
        <v>7037.5329072825334</v>
      </c>
      <c r="Z272" s="2"/>
    </row>
    <row r="273" spans="2:26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8">
        <f>A!H1882</f>
        <v>10538.81330813087</v>
      </c>
      <c r="Z273" s="2"/>
    </row>
    <row r="274" spans="2:26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8">
        <f>A!H1883</f>
        <v>3501.2804008483363</v>
      </c>
      <c r="Z274" s="2"/>
    </row>
    <row r="275" spans="2:26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8">
        <f>A!H1884</f>
        <v>10538.81330813087</v>
      </c>
      <c r="Z275" s="2"/>
    </row>
    <row r="276" spans="2:26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8">
        <f>A!H1885</f>
        <v>0</v>
      </c>
      <c r="Z276" s="2"/>
    </row>
    <row r="277" spans="2:26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8">
        <f>A!H1886</f>
        <v>-3.340063236100832E-2</v>
      </c>
      <c r="Z277" s="2"/>
    </row>
    <row r="278" spans="2:26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8">
        <f>A!H1887</f>
        <v>5632.9485903937311</v>
      </c>
      <c r="Z278" s="2"/>
    </row>
    <row r="279" spans="2:26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8">
        <f>A!H1888</f>
        <v>6063.163789059683</v>
      </c>
      <c r="Z279" s="2"/>
    </row>
    <row r="280" spans="2:26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8">
        <f>A!H1889</f>
        <v>0</v>
      </c>
      <c r="Z280" s="2"/>
    </row>
    <row r="281" spans="2:26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73" t="s">
        <v>808</v>
      </c>
      <c r="O281" s="698">
        <f>A!H1890</f>
        <v>0</v>
      </c>
      <c r="Z281" s="2"/>
    </row>
    <row r="282" spans="2:26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8">
        <f>A!H1891</f>
        <v>-2.1100277081131935E-10</v>
      </c>
      <c r="Z282" s="2"/>
    </row>
    <row r="283" spans="2:26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8">
        <f>A!H1892</f>
        <v>6.5483618527650833E-11</v>
      </c>
      <c r="Z283" s="2"/>
    </row>
    <row r="284" spans="2:26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8">
        <f>A!H1893</f>
        <v>-5402.7466202172836</v>
      </c>
      <c r="Z284" s="2"/>
    </row>
    <row r="285" spans="2:26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8">
        <f>A!H1894</f>
        <v>3538.1047332675262</v>
      </c>
      <c r="Z285" s="2"/>
    </row>
    <row r="286" spans="2:26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8">
        <f>A!H1895</f>
        <v>-166.34049676673385</v>
      </c>
      <c r="Z286" s="2"/>
    </row>
    <row r="287" spans="2:26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8">
        <f>A!H1896</f>
        <v>-7967.8681179731029</v>
      </c>
      <c r="Z287" s="2"/>
    </row>
    <row r="288" spans="2:26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9">
        <f>A!H1897</f>
        <v>-250.41590462970271</v>
      </c>
      <c r="Z288" s="2"/>
    </row>
    <row r="289" spans="2:26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6" t="s">
        <v>23</v>
      </c>
      <c r="K289" s="1097"/>
      <c r="L289" s="1097"/>
      <c r="M289" s="1098"/>
      <c r="O289" s="694"/>
      <c r="Z289" s="2"/>
    </row>
    <row r="290" spans="2:26" ht="12" customHeight="1">
      <c r="B290" s="153"/>
      <c r="C290" s="663" t="s">
        <v>237</v>
      </c>
      <c r="D290" s="663" t="s">
        <v>426</v>
      </c>
      <c r="E290" s="663" t="s">
        <v>250</v>
      </c>
      <c r="F290" s="664" t="s">
        <v>357</v>
      </c>
      <c r="G290" s="663" t="s">
        <v>372</v>
      </c>
      <c r="H290" s="665" t="s">
        <v>384</v>
      </c>
      <c r="I290" s="383"/>
      <c r="J290" s="179"/>
      <c r="K290" s="179"/>
      <c r="L290" s="179"/>
      <c r="M290" s="22" t="s">
        <v>24</v>
      </c>
      <c r="O290" s="694" t="str">
        <f>YourData!$J$4</f>
        <v>Tested Prg</v>
      </c>
      <c r="Z290" s="2"/>
    </row>
    <row r="291" spans="2:26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5" t="str">
        <f>YourData!$J$8</f>
        <v>Org</v>
      </c>
      <c r="Z291" s="2"/>
    </row>
    <row r="292" spans="2:26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8">
        <f>A!H1820</f>
        <v>-318.34899917818257</v>
      </c>
      <c r="Z292" s="2"/>
    </row>
    <row r="293" spans="2:26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8">
        <f>A!H1821</f>
        <v>8064.9404533276356</v>
      </c>
      <c r="Z293" s="2"/>
    </row>
    <row r="294" spans="2:26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8">
        <f>A!H1822</f>
        <v>11228.907456129426</v>
      </c>
      <c r="Z294" s="2"/>
    </row>
    <row r="295" spans="2:26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8">
        <f>A!H1823</f>
        <v>3163.9670028017899</v>
      </c>
      <c r="Z295" s="2"/>
    </row>
    <row r="296" spans="2:26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8">
        <f>A!H1824</f>
        <v>11344.834256635884</v>
      </c>
      <c r="Z296" s="2"/>
    </row>
    <row r="297" spans="2:26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8">
        <f>A!H1825</f>
        <v>-115.92680050645868</v>
      </c>
      <c r="Z297" s="2"/>
    </row>
    <row r="298" spans="2:26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8">
        <f>A!H1826</f>
        <v>-4.8351347890275065E-2</v>
      </c>
      <c r="Z298" s="2"/>
    </row>
    <row r="299" spans="2:26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8">
        <f>A!H1827</f>
        <v>8945.943613080628</v>
      </c>
      <c r="Z299" s="2"/>
    </row>
    <row r="300" spans="2:26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8">
        <f>A!H1828</f>
        <v>-5.1041570259258151E-7</v>
      </c>
      <c r="Z300" s="2"/>
    </row>
    <row r="301" spans="2:26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8">
        <f>A!H1829</f>
        <v>0</v>
      </c>
      <c r="Z301" s="2"/>
    </row>
    <row r="302" spans="2:26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8">
        <f>A!H1830</f>
        <v>0</v>
      </c>
      <c r="Z302" s="2"/>
    </row>
    <row r="303" spans="2:26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8">
        <f>A!H1831</f>
        <v>-1.2369127944111824E-10</v>
      </c>
      <c r="Z303" s="2"/>
    </row>
    <row r="304" spans="2:26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8">
        <f>A!H1832</f>
        <v>3.8926373235881329E-10</v>
      </c>
      <c r="Z304" s="2"/>
    </row>
    <row r="305" spans="2:26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8">
        <f>A!H1833</f>
        <v>-3667.9152155399715</v>
      </c>
      <c r="Z305" s="2"/>
    </row>
    <row r="306" spans="2:26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8">
        <f>A!H1834</f>
        <v>2432.1700914415487</v>
      </c>
      <c r="Z306" s="2"/>
    </row>
    <row r="307" spans="2:26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8">
        <f>A!H1835</f>
        <v>-413.39969099891096</v>
      </c>
      <c r="Z307" s="2"/>
    </row>
    <row r="308" spans="2:26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8">
        <f>A!H1836</f>
        <v>-107.26201316216611</v>
      </c>
      <c r="Z308" s="2"/>
    </row>
    <row r="309" spans="2:26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9">
        <f>A!H1837</f>
        <v>-250.41590462970635</v>
      </c>
      <c r="Z309" s="2"/>
    </row>
    <row r="310" spans="2:26" ht="12" customHeight="1" thickTop="1">
      <c r="B310" s="774" t="s">
        <v>807</v>
      </c>
      <c r="O310" s="689"/>
      <c r="Z310" s="2"/>
    </row>
    <row r="311" spans="2:26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6"/>
      <c r="O311" s="689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6" t="s">
        <v>23</v>
      </c>
      <c r="K312" s="1097"/>
      <c r="L312" s="1097"/>
      <c r="M312" s="1098"/>
      <c r="O312" s="695"/>
      <c r="Z312" s="2"/>
    </row>
    <row r="313" spans="2:26" ht="12" customHeight="1">
      <c r="B313" s="153"/>
      <c r="C313" s="663" t="s">
        <v>237</v>
      </c>
      <c r="D313" s="663" t="s">
        <v>426</v>
      </c>
      <c r="E313" s="663" t="s">
        <v>250</v>
      </c>
      <c r="F313" s="664" t="s">
        <v>357</v>
      </c>
      <c r="G313" s="663" t="s">
        <v>372</v>
      </c>
      <c r="H313" s="665" t="s">
        <v>384</v>
      </c>
      <c r="I313" s="383"/>
      <c r="J313" s="132"/>
      <c r="K313" s="179"/>
      <c r="L313" s="179"/>
      <c r="M313" s="22" t="s">
        <v>24</v>
      </c>
      <c r="O313" s="694" t="str">
        <f>YourData!$J$4</f>
        <v>Tested Prg</v>
      </c>
      <c r="Z313" s="2"/>
    </row>
    <row r="314" spans="2:26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5" t="str">
        <f>YourData!$J$8</f>
        <v>Org</v>
      </c>
      <c r="Z314" s="2"/>
    </row>
    <row r="315" spans="2:26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8">
        <f>A!H1850</f>
        <v>6048.8185502173219</v>
      </c>
      <c r="Z315" s="2"/>
    </row>
    <row r="316" spans="2:26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8">
        <f>A!H1851</f>
        <v>12159.571952001312</v>
      </c>
      <c r="Z316" s="2"/>
    </row>
    <row r="317" spans="2:26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8">
        <f>A!H1852</f>
        <v>17000.405186229273</v>
      </c>
      <c r="Z317" s="2"/>
    </row>
    <row r="318" spans="2:26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8">
        <f>A!H1853</f>
        <v>4840.8332342279609</v>
      </c>
      <c r="Z318" s="2"/>
    </row>
    <row r="319" spans="2:26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8">
        <f>A!H1854</f>
        <v>17000.405186229273</v>
      </c>
      <c r="Z319" s="2"/>
    </row>
    <row r="320" spans="2:26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8">
        <f>A!H1855</f>
        <v>0</v>
      </c>
      <c r="Z320" s="2"/>
    </row>
    <row r="321" spans="2:26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8">
        <f>A!H1856</f>
        <v>0.5724170739940746</v>
      </c>
      <c r="Z321" s="2"/>
    </row>
    <row r="322" spans="2:26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8">
        <f>A!H1857</f>
        <v>-1687.9843524688586</v>
      </c>
      <c r="Z322" s="2"/>
    </row>
    <row r="323" spans="2:26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8">
        <f>A!H1858</f>
        <v>12119.541880943078</v>
      </c>
      <c r="Z323" s="2"/>
    </row>
    <row r="324" spans="2:26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8">
        <f>A!H1859</f>
        <v>0</v>
      </c>
      <c r="Z324" s="2"/>
    </row>
    <row r="325" spans="2:26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8">
        <f>A!H1860</f>
        <v>0</v>
      </c>
      <c r="Z325" s="2"/>
    </row>
    <row r="326" spans="2:26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8">
        <f>A!H1861</f>
        <v>777.42260259442264</v>
      </c>
      <c r="Z326" s="2"/>
    </row>
    <row r="327" spans="2:26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8">
        <f>A!H1862</f>
        <v>1.5643308870494366E-10</v>
      </c>
      <c r="Z327" s="2"/>
    </row>
    <row r="328" spans="2:26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8">
        <f>A!H1863</f>
        <v>-2687.3177197176601</v>
      </c>
      <c r="Z328" s="15"/>
    </row>
    <row r="329" spans="2:26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8">
        <f>A!H1864</f>
        <v>1139.2343169729911</v>
      </c>
      <c r="Z329" s="15"/>
    </row>
    <row r="330" spans="2:26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8">
        <f>A!H1865</f>
        <v>221.29834765432315</v>
      </c>
      <c r="Z330" s="15"/>
    </row>
    <row r="331" spans="2:26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8">
        <f>A!H1866</f>
        <v>-7908.9775784557942</v>
      </c>
      <c r="Z331" s="15"/>
    </row>
    <row r="332" spans="2:26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9">
        <f>A!H1867</f>
        <v>9.0949470177292824E-12</v>
      </c>
      <c r="Z332" s="15"/>
    </row>
    <row r="333" spans="2:26" ht="12" customHeight="1" thickTop="1">
      <c r="B333" s="774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9"/>
      <c r="Z333" s="15"/>
    </row>
    <row r="334" spans="2:26" ht="12" customHeight="1">
      <c r="O334" s="689"/>
      <c r="Z334" s="14"/>
    </row>
    <row r="335" spans="2:26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9"/>
      <c r="Z335" s="14"/>
    </row>
    <row r="336" spans="2:26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24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6" t="s">
        <v>23</v>
      </c>
      <c r="K337" s="1097"/>
      <c r="L337" s="1097"/>
      <c r="M337" s="1098"/>
      <c r="O337" s="695"/>
      <c r="Z337" s="14"/>
    </row>
    <row r="338" spans="2:26" ht="12" customHeight="1">
      <c r="B338" s="153"/>
      <c r="C338" s="663" t="s">
        <v>237</v>
      </c>
      <c r="D338" s="663" t="s">
        <v>426</v>
      </c>
      <c r="E338" s="663" t="s">
        <v>250</v>
      </c>
      <c r="F338" s="664" t="s">
        <v>357</v>
      </c>
      <c r="G338" s="663" t="s">
        <v>372</v>
      </c>
      <c r="H338" s="665" t="s">
        <v>384</v>
      </c>
      <c r="I338" s="383"/>
      <c r="J338" s="179"/>
      <c r="K338" s="179"/>
      <c r="L338" s="179"/>
      <c r="M338" s="22" t="s">
        <v>24</v>
      </c>
      <c r="O338" s="694" t="str">
        <f>YourData!$J$4</f>
        <v>Tested Prg</v>
      </c>
      <c r="Z338" s="14"/>
    </row>
    <row r="339" spans="2:26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5" t="str">
        <f>YourData!$J$8</f>
        <v>Org</v>
      </c>
      <c r="Z339" s="14"/>
    </row>
    <row r="340" spans="2:26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7">
        <f>AVERAGE(C340:I340)</f>
        <v>0.21044885894690335</v>
      </c>
      <c r="M340" s="26">
        <f>ABS((K340-J340)/L340)</f>
        <v>1.4114455479995998</v>
      </c>
      <c r="O340" s="700">
        <f>A!H1910</f>
        <v>2.1737058396399007</v>
      </c>
      <c r="Z340" s="14"/>
    </row>
    <row r="341" spans="2:26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7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700">
        <f>A!H1911</f>
        <v>-1.558059972541344</v>
      </c>
      <c r="Z341" s="14"/>
    </row>
    <row r="342" spans="2:26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7">
        <f t="shared" si="57"/>
        <v>0.42426612287034127</v>
      </c>
      <c r="M342" s="26">
        <f t="shared" si="58"/>
        <v>4.0964854517294196</v>
      </c>
      <c r="O342" s="700">
        <f>A!H1912</f>
        <v>7.4544343974611467</v>
      </c>
      <c r="Z342" s="14"/>
    </row>
    <row r="343" spans="2:26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7">
        <f t="shared" si="57"/>
        <v>-7.0899198960526766E-2</v>
      </c>
      <c r="M343" s="26">
        <f t="shared" si="58"/>
        <v>23.441731703137027</v>
      </c>
      <c r="O343" s="700">
        <f>A!H1913</f>
        <v>9.0124943700024911</v>
      </c>
      <c r="Z343" s="14"/>
    </row>
    <row r="344" spans="2:26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7">
        <f t="shared" si="57"/>
        <v>0.41865443997222762</v>
      </c>
      <c r="M344" s="26">
        <f t="shared" si="58"/>
        <v>3.5399122963996561</v>
      </c>
      <c r="O344" s="700">
        <f>A!H1914</f>
        <v>7.4938953579686851</v>
      </c>
      <c r="Z344" s="14"/>
    </row>
    <row r="345" spans="2:26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7">
        <f t="shared" si="57"/>
        <v>5.6116828981136457E-3</v>
      </c>
      <c r="M345" s="26">
        <f t="shared" si="58"/>
        <v>136.85734100516643</v>
      </c>
      <c r="O345" s="700">
        <f>A!H1915</f>
        <v>-3.9460960507538445E-2</v>
      </c>
      <c r="Z345" s="14"/>
    </row>
    <row r="346" spans="2:26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7">
        <f t="shared" si="57"/>
        <v>0.11958528659658903</v>
      </c>
      <c r="M346" s="26">
        <f t="shared" si="58"/>
        <v>5.2684043254892057</v>
      </c>
      <c r="O346" s="700">
        <f>A!H1916</f>
        <v>0.71169895038784414</v>
      </c>
      <c r="Z346" s="14"/>
    </row>
    <row r="347" spans="2:26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7">
        <f t="shared" si="57"/>
        <v>0.50219511517023652</v>
      </c>
      <c r="M347" s="26">
        <f t="shared" si="58"/>
        <v>0.67179582512654878</v>
      </c>
      <c r="O347" s="700">
        <f>A!H1917</f>
        <v>2.5667637107318342E-5</v>
      </c>
    </row>
    <row r="348" spans="2:26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7">
        <f t="shared" si="57"/>
        <v>0.2725698901258865</v>
      </c>
      <c r="M348" s="26">
        <f t="shared" si="58"/>
        <v>3.7069316202802671</v>
      </c>
      <c r="O348" s="700">
        <f>A!H1918</f>
        <v>5.7894964147105723</v>
      </c>
    </row>
    <row r="349" spans="2:26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7">
        <f t="shared" si="57"/>
        <v>-7.2106980237720109E-2</v>
      </c>
      <c r="M349" s="26">
        <f t="shared" si="58"/>
        <v>4.3605753550389066</v>
      </c>
      <c r="O349" s="700">
        <f>A!H1919</f>
        <v>0</v>
      </c>
    </row>
    <row r="350" spans="2:26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7">
        <f t="shared" si="57"/>
        <v>-0.11817880889297569</v>
      </c>
      <c r="M350" s="26">
        <f t="shared" si="58"/>
        <v>3.7828194626117484</v>
      </c>
      <c r="O350" s="700">
        <f>A!H1920</f>
        <v>0</v>
      </c>
    </row>
    <row r="351" spans="2:26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7">
        <f t="shared" si="57"/>
        <v>-0.12631521234452131</v>
      </c>
      <c r="M351" s="26">
        <f t="shared" si="58"/>
        <v>3.4599878370673478</v>
      </c>
      <c r="O351" s="700">
        <f>A!H1921</f>
        <v>4.7635052987165265</v>
      </c>
      <c r="Z351" s="2"/>
    </row>
    <row r="352" spans="2:26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7">
        <f t="shared" si="57"/>
        <v>-0.13424818489190554</v>
      </c>
      <c r="M352" s="26">
        <f t="shared" si="58"/>
        <v>1.6004884253270562</v>
      </c>
      <c r="O352" s="700">
        <f>A!H1922</f>
        <v>4.762070133788451</v>
      </c>
      <c r="Z352" s="2"/>
    </row>
    <row r="353" spans="2:26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7">
        <f t="shared" si="57"/>
        <v>0.98259497348501113</v>
      </c>
      <c r="M353" s="26">
        <f t="shared" si="58"/>
        <v>3.4512667555211261</v>
      </c>
      <c r="O353" s="700">
        <f>A!H1923</f>
        <v>-1.1735005374990166</v>
      </c>
      <c r="Z353" s="15"/>
    </row>
    <row r="354" spans="2:26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7">
        <f t="shared" si="57"/>
        <v>0.29984213641757435</v>
      </c>
      <c r="M354" s="26">
        <f t="shared" si="58"/>
        <v>1.6840943136103392</v>
      </c>
      <c r="O354" s="700">
        <f>A!H1924</f>
        <v>0.34941545952550523</v>
      </c>
      <c r="Z354" s="15"/>
    </row>
    <row r="355" spans="2:26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7">
        <f t="shared" si="57"/>
        <v>0.97911754355306491</v>
      </c>
      <c r="M355" s="26">
        <f t="shared" si="58"/>
        <v>0.88753388775624864</v>
      </c>
      <c r="O355" s="700">
        <f>A!H1925</f>
        <v>0.87682379326009174</v>
      </c>
      <c r="Z355" s="15"/>
    </row>
    <row r="356" spans="2:26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7">
        <f t="shared" si="57"/>
        <v>-0.99726698585494145</v>
      </c>
      <c r="M356" s="26">
        <f t="shared" si="58"/>
        <v>3.1345668154452433</v>
      </c>
      <c r="O356" s="700">
        <f>A!H1926</f>
        <v>-0.3898039376410467</v>
      </c>
      <c r="Z356" s="15"/>
    </row>
    <row r="357" spans="2:26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7">
        <f t="shared" si="57"/>
        <v>0.67108494816567132</v>
      </c>
      <c r="M357" s="26">
        <f t="shared" si="58"/>
        <v>0.74921604391443541</v>
      </c>
      <c r="O357" s="703">
        <f>A!H1927</f>
        <v>0.65034947293498524</v>
      </c>
      <c r="Z357" s="15"/>
    </row>
    <row r="358" spans="2:26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6" t="s">
        <v>23</v>
      </c>
      <c r="K358" s="1097"/>
      <c r="L358" s="1097"/>
      <c r="M358" s="1098"/>
      <c r="N358" s="32"/>
      <c r="O358" s="72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53"/>
      <c r="C359" s="663" t="s">
        <v>237</v>
      </c>
      <c r="D359" s="663" t="s">
        <v>426</v>
      </c>
      <c r="E359" s="663" t="s">
        <v>250</v>
      </c>
      <c r="F359" s="664" t="s">
        <v>357</v>
      </c>
      <c r="G359" s="663" t="s">
        <v>372</v>
      </c>
      <c r="H359" s="665" t="s">
        <v>384</v>
      </c>
      <c r="I359" s="383"/>
      <c r="J359" s="179"/>
      <c r="K359" s="179"/>
      <c r="L359" s="179"/>
      <c r="M359" s="22" t="s">
        <v>24</v>
      </c>
      <c r="N359" s="32"/>
      <c r="O359" s="694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5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7">
        <f>AVERAGE(C361:I361)</f>
        <v>7.2052250994890363E-2</v>
      </c>
      <c r="M361" s="26">
        <f>ABS((K361-J361)/L361)</f>
        <v>0.84839998098026337</v>
      </c>
      <c r="N361" s="32"/>
      <c r="O361" s="729">
        <f>A!H1940</f>
        <v>0.16522373703903109</v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7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9">
        <f>A!H1941</f>
        <v>-0.1098321768525662</v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7">
        <f t="shared" si="61"/>
        <v>2.7065437862715092E-2</v>
      </c>
      <c r="M363" s="26">
        <f t="shared" si="62"/>
        <v>2.3114092390634111</v>
      </c>
      <c r="N363" s="32"/>
      <c r="O363" s="729">
        <f>A!H1942</f>
        <v>-0.1098321768525662</v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7">
        <f t="shared" si="61"/>
        <v>2.396398031871009E-3</v>
      </c>
      <c r="M364" s="26">
        <f t="shared" si="62"/>
        <v>5.84210127608441</v>
      </c>
      <c r="N364" s="32"/>
      <c r="O364" s="729">
        <f>A!H1943</f>
        <v>0</v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7">
        <f t="shared" si="61"/>
        <v>2.7065437862715092E-2</v>
      </c>
      <c r="M365" s="26">
        <f t="shared" si="62"/>
        <v>2.3114092390634111</v>
      </c>
      <c r="N365" s="32"/>
      <c r="O365" s="729">
        <f>A!H1944</f>
        <v>-0.1098321768525662</v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7">
        <f t="shared" si="61"/>
        <v>0</v>
      </c>
      <c r="M366" s="973" t="s">
        <v>808</v>
      </c>
      <c r="N366" s="32"/>
      <c r="O366" s="729">
        <f>A!H1945</f>
        <v>0</v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7">
        <f t="shared" si="61"/>
        <v>-3.9299814054127857E-4</v>
      </c>
      <c r="M367" s="26">
        <f t="shared" si="62"/>
        <v>7.421983385315075</v>
      </c>
      <c r="N367" s="32"/>
      <c r="O367" s="729">
        <f>A!H1946</f>
        <v>-5.5511151231257827E-16</v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7">
        <f t="shared" si="61"/>
        <v>2.723242930662299E-2</v>
      </c>
      <c r="M368" s="26">
        <f t="shared" si="62"/>
        <v>2.2973070486740887</v>
      </c>
      <c r="N368" s="32"/>
      <c r="O368" s="729">
        <f>A!H1947</f>
        <v>-8.504104152045229E-2</v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7">
        <f t="shared" si="61"/>
        <v>-2.8231062099535187E-2</v>
      </c>
      <c r="M369" s="26">
        <f t="shared" si="62"/>
        <v>2.337850406311385</v>
      </c>
      <c r="N369" s="32"/>
      <c r="O369" s="729">
        <f>A!H1948</f>
        <v>-0.1098321768525662</v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7">
        <f t="shared" si="61"/>
        <v>-1.8084806964137057E-3</v>
      </c>
      <c r="M370" s="26">
        <f t="shared" si="62"/>
        <v>4</v>
      </c>
      <c r="N370" s="32"/>
      <c r="O370" s="729">
        <f>A!H1949</f>
        <v>0</v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7">
        <f t="shared" si="61"/>
        <v>0</v>
      </c>
      <c r="M371" s="973" t="s">
        <v>808</v>
      </c>
      <c r="N371" s="32"/>
      <c r="O371" s="729">
        <f>A!H1950</f>
        <v>0</v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7">
        <f t="shared" si="61"/>
        <v>-3.0385700115269466E-2</v>
      </c>
      <c r="M372" s="26">
        <f t="shared" si="62"/>
        <v>2.1720743556879198</v>
      </c>
      <c r="N372" s="32"/>
      <c r="O372" s="729">
        <f>A!H1951</f>
        <v>-0.1098321768525662</v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7">
        <f t="shared" si="61"/>
        <v>-2.8116912762277568E-2</v>
      </c>
      <c r="M373" s="26">
        <f t="shared" si="62"/>
        <v>2.3473416359049106</v>
      </c>
      <c r="N373" s="32"/>
      <c r="O373" s="729">
        <f>A!H1952</f>
        <v>-0.1098321768525662</v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7">
        <f t="shared" si="61"/>
        <v>-0.1095178912961059</v>
      </c>
      <c r="M374" s="26">
        <f t="shared" si="62"/>
        <v>0.66588664297749101</v>
      </c>
      <c r="N374" s="32"/>
      <c r="O374" s="729">
        <f>A!H1953</f>
        <v>-0.1098321768525662</v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7">
        <f t="shared" si="61"/>
        <v>0.14864432298727145</v>
      </c>
      <c r="M375" s="26">
        <f t="shared" si="62"/>
        <v>1.4482351631585009</v>
      </c>
      <c r="N375" s="32"/>
      <c r="O375" s="729">
        <f>A!H1954</f>
        <v>0</v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7">
        <f t="shared" si="61"/>
        <v>0.4606801798898113</v>
      </c>
      <c r="M376" s="26">
        <f t="shared" si="62"/>
        <v>0.33165274060124988</v>
      </c>
      <c r="N376" s="32"/>
      <c r="O376" s="729">
        <f>A!H1955</f>
        <v>0</v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7">
        <f t="shared" si="61"/>
        <v>-0.18210189022238107</v>
      </c>
      <c r="M377" s="26">
        <f t="shared" si="62"/>
        <v>0.24162297242641284</v>
      </c>
      <c r="N377" s="32"/>
      <c r="O377" s="729">
        <f>A!H1956</f>
        <v>0</v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900">
        <f t="shared" si="61"/>
        <v>0.4441346516889797</v>
      </c>
      <c r="M378" s="29">
        <f t="shared" si="62"/>
        <v>0.61246859606280857</v>
      </c>
      <c r="N378" s="32"/>
      <c r="O378" s="730">
        <f>A!H1957</f>
        <v>0</v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774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6" t="s">
        <v>23</v>
      </c>
      <c r="K382" s="1097"/>
      <c r="L382" s="1097"/>
      <c r="M382" s="1098"/>
      <c r="O382" s="695"/>
      <c r="Z382" s="15"/>
    </row>
    <row r="383" spans="2:26" ht="12" customHeight="1">
      <c r="B383" s="153"/>
      <c r="C383" s="663" t="s">
        <v>237</v>
      </c>
      <c r="D383" s="663" t="s">
        <v>426</v>
      </c>
      <c r="E383" s="663" t="s">
        <v>250</v>
      </c>
      <c r="F383" s="664" t="s">
        <v>357</v>
      </c>
      <c r="G383" s="663" t="s">
        <v>372</v>
      </c>
      <c r="H383" s="665" t="s">
        <v>384</v>
      </c>
      <c r="I383" s="383"/>
      <c r="J383" s="179"/>
      <c r="K383" s="179"/>
      <c r="L383" s="179"/>
      <c r="M383" s="22" t="s">
        <v>24</v>
      </c>
      <c r="N383" s="32"/>
      <c r="O383" s="694" t="str">
        <f>YourData!$J$4</f>
        <v>Tested Prg</v>
      </c>
      <c r="Z383" s="15"/>
    </row>
    <row r="384" spans="2:26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5" t="str">
        <f>YourData!$J$8</f>
        <v>Org</v>
      </c>
      <c r="Z384" s="15"/>
    </row>
    <row r="385" spans="2:26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6">
        <f>AVERAGE(C385:I385)</f>
        <v>1.3850163885868003</v>
      </c>
      <c r="M385" s="26">
        <f>ABS((K385-J385)/L385)</f>
        <v>0.65132803296317476</v>
      </c>
      <c r="O385" s="697">
        <f>A!H1970</f>
        <v>1.5539625566507063</v>
      </c>
      <c r="Z385" s="15"/>
    </row>
    <row r="386" spans="2:26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6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7">
        <f>A!H1971</f>
        <v>6.8403753103010025</v>
      </c>
      <c r="Z386" s="15"/>
    </row>
    <row r="387" spans="2:26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6">
        <f t="shared" si="65"/>
        <v>6.2597284614555333</v>
      </c>
      <c r="M387" s="26">
        <f t="shared" si="66"/>
        <v>0.28435738242647501</v>
      </c>
      <c r="O387" s="697">
        <f>A!H1972</f>
        <v>6.4931661569730359</v>
      </c>
      <c r="Z387" s="15"/>
    </row>
    <row r="388" spans="2:26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6">
        <f t="shared" si="65"/>
        <v>-0.15476408302631542</v>
      </c>
      <c r="M388" s="26">
        <f t="shared" si="66"/>
        <v>7.3678884393610078</v>
      </c>
      <c r="O388" s="697">
        <f>A!H1973</f>
        <v>-0.34720915332796665</v>
      </c>
      <c r="Z388" s="15"/>
    </row>
    <row r="389" spans="2:26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6">
        <f t="shared" si="65"/>
        <v>6.3403279684879505</v>
      </c>
      <c r="M389" s="26">
        <f t="shared" si="66"/>
        <v>0.26970213662429893</v>
      </c>
      <c r="O389" s="697">
        <f>A!H1974</f>
        <v>7.5602470949561571</v>
      </c>
    </row>
    <row r="390" spans="2:26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6">
        <f t="shared" si="65"/>
        <v>-8.0599507032416071E-2</v>
      </c>
      <c r="M390" s="26">
        <f t="shared" si="66"/>
        <v>10.782907665241188</v>
      </c>
      <c r="O390" s="697">
        <f>A!H1975</f>
        <v>-1.0670809379831212</v>
      </c>
    </row>
    <row r="391" spans="2:26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6">
        <f t="shared" si="65"/>
        <v>9.4673097937373001</v>
      </c>
      <c r="M391" s="26">
        <f t="shared" si="66"/>
        <v>0.17063546008523325</v>
      </c>
      <c r="O391" s="697">
        <f>A!H1976</f>
        <v>9.9988155544960087</v>
      </c>
    </row>
    <row r="392" spans="2:26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6">
        <f t="shared" si="65"/>
        <v>7.5127798761635489</v>
      </c>
      <c r="M392" s="26">
        <f t="shared" si="66"/>
        <v>0.13443758723778304</v>
      </c>
      <c r="O392" s="697">
        <f>A!H1977</f>
        <v>7.8169954895027551</v>
      </c>
    </row>
    <row r="393" spans="2:26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6">
        <f t="shared" si="65"/>
        <v>1.7684596596763391</v>
      </c>
      <c r="M393" s="26">
        <f t="shared" si="66"/>
        <v>2.1883450825834969</v>
      </c>
      <c r="O393" s="697">
        <f>A!H1978</f>
        <v>0.2622678408489314</v>
      </c>
    </row>
    <row r="394" spans="2:26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6">
        <f t="shared" si="65"/>
        <v>0.15642500000000048</v>
      </c>
      <c r="M394" s="26">
        <f t="shared" si="66"/>
        <v>4</v>
      </c>
      <c r="O394" s="697">
        <f>A!H1979</f>
        <v>0</v>
      </c>
    </row>
    <row r="395" spans="2:26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6">
        <f t="shared" si="65"/>
        <v>7.9999999969196274E-3</v>
      </c>
      <c r="M395" s="26">
        <f t="shared" si="66"/>
        <v>5.0000000038502534</v>
      </c>
      <c r="O395" s="697">
        <f>A!H1980</f>
        <v>0</v>
      </c>
    </row>
    <row r="396" spans="2:26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6">
        <f t="shared" si="65"/>
        <v>0.25197358801383984</v>
      </c>
      <c r="M396" s="26">
        <f t="shared" si="66"/>
        <v>3.9658918534950351</v>
      </c>
      <c r="O396" s="697">
        <f>A!H1981</f>
        <v>2.3245898287882483E-4</v>
      </c>
    </row>
    <row r="397" spans="2:26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6">
        <f t="shared" si="65"/>
        <v>0.18315901881369995</v>
      </c>
      <c r="M397" s="26">
        <f t="shared" si="66"/>
        <v>4.6151153542692755</v>
      </c>
      <c r="O397" s="697">
        <f>A!H1982</f>
        <v>8.1712414612411521E-14</v>
      </c>
    </row>
    <row r="398" spans="2:26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6">
        <f t="shared" si="65"/>
        <v>-0.26952412260783376</v>
      </c>
      <c r="M398" s="26">
        <f t="shared" si="66"/>
        <v>4.4151892175213181</v>
      </c>
      <c r="O398" s="697">
        <f>A!H1983</f>
        <v>-1.9447617406243012E-3</v>
      </c>
    </row>
    <row r="399" spans="2:26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6">
        <f t="shared" si="65"/>
        <v>4.9149996173699861E-2</v>
      </c>
      <c r="M399" s="26">
        <f t="shared" si="66"/>
        <v>6.000000934193471</v>
      </c>
      <c r="O399" s="697">
        <f>A!H1984</f>
        <v>8.5012602468736986E-7</v>
      </c>
    </row>
    <row r="400" spans="2:26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6">
        <f t="shared" si="65"/>
        <v>18.904302653470467</v>
      </c>
      <c r="M400" s="26">
        <f t="shared" si="66"/>
        <v>0.19143874212987266</v>
      </c>
      <c r="O400" s="697">
        <f>A!H1985</f>
        <v>19.718814202041294</v>
      </c>
    </row>
    <row r="401" spans="2:17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6">
        <f t="shared" si="65"/>
        <v>3.5172182083933023E-2</v>
      </c>
      <c r="M401" s="26">
        <f t="shared" si="66"/>
        <v>10.252420482172102</v>
      </c>
      <c r="O401" s="697">
        <f>A!H1986</f>
        <v>1.2759785793470257E-3</v>
      </c>
    </row>
    <row r="402" spans="2:17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6">
        <f t="shared" si="65"/>
        <v>19.875742958313602</v>
      </c>
      <c r="M402" s="26">
        <f t="shared" si="66"/>
        <v>2.3898477707034113E-2</v>
      </c>
      <c r="O402" s="701">
        <f>A!H1987</f>
        <v>19.997248526139714</v>
      </c>
    </row>
    <row r="403" spans="2:17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6" t="s">
        <v>23</v>
      </c>
      <c r="K403" s="1097"/>
      <c r="L403" s="1097"/>
      <c r="M403" s="1098"/>
      <c r="O403" s="697"/>
      <c r="Q403" s="30"/>
    </row>
    <row r="404" spans="2:17" ht="12" customHeight="1">
      <c r="B404" s="153"/>
      <c r="C404" s="663" t="s">
        <v>237</v>
      </c>
      <c r="D404" s="663" t="s">
        <v>426</v>
      </c>
      <c r="E404" s="663" t="s">
        <v>250</v>
      </c>
      <c r="F404" s="664" t="s">
        <v>357</v>
      </c>
      <c r="G404" s="663" t="s">
        <v>372</v>
      </c>
      <c r="H404" s="665" t="s">
        <v>384</v>
      </c>
      <c r="I404" s="383"/>
      <c r="J404" s="179"/>
      <c r="K404" s="179"/>
      <c r="L404" s="179"/>
      <c r="M404" s="22" t="s">
        <v>24</v>
      </c>
      <c r="O404" s="694" t="str">
        <f>YourData!$J$4</f>
        <v>Tested Prg</v>
      </c>
      <c r="Q404" s="30"/>
    </row>
    <row r="405" spans="2:17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5" t="str">
        <f>YourData!$J$8</f>
        <v>Org</v>
      </c>
      <c r="Q405" s="30"/>
    </row>
    <row r="406" spans="2:17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10">
        <f t="shared" ref="J406:J423" si="67">MINA(C406:I406)</f>
        <v>-1.2888923201970215E-4</v>
      </c>
      <c r="K406" s="190">
        <f t="shared" ref="K406:K423" si="68">MAXA(C406:I406)</f>
        <v>0</v>
      </c>
      <c r="L406" s="896">
        <f>AVERAGE(C406:I406)</f>
        <v>-2.1481538669950357E-5</v>
      </c>
      <c r="M406" s="26">
        <f>ABS((K406-J406)/L406)</f>
        <v>6</v>
      </c>
      <c r="O406" s="697">
        <f>A!H2000</f>
        <v>-7.7001830366185686E-5</v>
      </c>
      <c r="Q406" s="30"/>
    </row>
    <row r="407" spans="2:17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6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7">
        <f>A!H2001</f>
        <v>-0.96641357431806707</v>
      </c>
      <c r="Q407" s="30"/>
    </row>
    <row r="408" spans="2:17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6">
        <f t="shared" si="69"/>
        <v>-2.6135076564829757E-4</v>
      </c>
      <c r="M408" s="26">
        <f t="shared" si="70"/>
        <v>6</v>
      </c>
      <c r="O408" s="697">
        <f>A!H2002</f>
        <v>-11.056210018520598</v>
      </c>
      <c r="Q408" s="30"/>
    </row>
    <row r="409" spans="2:17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6">
        <f t="shared" si="69"/>
        <v>-0.48796073895888314</v>
      </c>
      <c r="M409" s="26">
        <f t="shared" si="70"/>
        <v>5.9681759898557987</v>
      </c>
      <c r="O409" s="697">
        <f>A!H2003</f>
        <v>-10.089796444202531</v>
      </c>
      <c r="Q409" s="30"/>
    </row>
    <row r="410" spans="2:17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6">
        <f t="shared" si="69"/>
        <v>-2.6135076564829757E-4</v>
      </c>
      <c r="M410" s="26">
        <f t="shared" si="70"/>
        <v>6</v>
      </c>
      <c r="O410" s="697">
        <f>A!H2004</f>
        <v>-11.198519173522829</v>
      </c>
      <c r="Q410" s="30"/>
    </row>
    <row r="411" spans="2:17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6">
        <f t="shared" si="69"/>
        <v>0</v>
      </c>
      <c r="M411" s="973" t="s">
        <v>808</v>
      </c>
      <c r="O411" s="697">
        <f>A!H2005</f>
        <v>0.14230915500223151</v>
      </c>
      <c r="Q411" s="30"/>
    </row>
    <row r="412" spans="2:17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6">
        <f t="shared" si="69"/>
        <v>0</v>
      </c>
      <c r="M412" s="973" t="s">
        <v>808</v>
      </c>
      <c r="O412" s="697">
        <f>A!H2006</f>
        <v>0</v>
      </c>
      <c r="Q412" s="30"/>
    </row>
    <row r="413" spans="2:17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6">
        <f t="shared" si="69"/>
        <v>2.9971533524945453E-5</v>
      </c>
      <c r="M413" s="26">
        <f t="shared" si="70"/>
        <v>6</v>
      </c>
      <c r="O413" s="697">
        <f>A!H2007</f>
        <v>1.8001142495727152E-4</v>
      </c>
      <c r="Q413" s="30"/>
    </row>
    <row r="414" spans="2:17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6">
        <f t="shared" si="69"/>
        <v>-6.0396132539608514E-15</v>
      </c>
      <c r="M414" s="26">
        <f t="shared" si="70"/>
        <v>5</v>
      </c>
      <c r="O414" s="697">
        <f>A!H2008</f>
        <v>-5.0272674911866488E-11</v>
      </c>
      <c r="Q414" s="30"/>
    </row>
    <row r="415" spans="2:17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6">
        <f t="shared" si="69"/>
        <v>0</v>
      </c>
      <c r="M415" s="973" t="s">
        <v>808</v>
      </c>
      <c r="O415" s="697">
        <f>A!H2009</f>
        <v>0</v>
      </c>
      <c r="Q415" s="30"/>
    </row>
    <row r="416" spans="2:17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6">
        <f t="shared" si="69"/>
        <v>-6.0396132539608514E-15</v>
      </c>
      <c r="M416" s="26">
        <f t="shared" si="70"/>
        <v>5</v>
      </c>
      <c r="O416" s="697">
        <f>A!H2010</f>
        <v>0</v>
      </c>
      <c r="Q416" s="30"/>
    </row>
    <row r="417" spans="2:25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6">
        <f t="shared" si="69"/>
        <v>-6.0396132539608514E-15</v>
      </c>
      <c r="M417" s="26">
        <f t="shared" si="70"/>
        <v>5</v>
      </c>
      <c r="O417" s="697">
        <f>A!H2011</f>
        <v>-5.0272674911866488E-11</v>
      </c>
      <c r="Q417" s="30"/>
    </row>
    <row r="418" spans="2:25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6">
        <f t="shared" si="69"/>
        <v>1.9999999999939177E-3</v>
      </c>
      <c r="M418" s="26">
        <f t="shared" si="70"/>
        <v>5.0000000000301981</v>
      </c>
      <c r="O418" s="697">
        <f>A!H2012</f>
        <v>-5.0272674911866488E-11</v>
      </c>
      <c r="Q418" s="30"/>
    </row>
    <row r="419" spans="2:25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6">
        <f t="shared" si="69"/>
        <v>2.7830472735357823</v>
      </c>
      <c r="M419" s="26">
        <f t="shared" si="70"/>
        <v>6.4461714935972818</v>
      </c>
      <c r="O419" s="697">
        <f>A!H2013</f>
        <v>0.23259261140629484</v>
      </c>
      <c r="Q419" s="30"/>
    </row>
    <row r="420" spans="2:25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6">
        <f t="shared" si="69"/>
        <v>2.1002083035644623E-9</v>
      </c>
      <c r="M420" s="26">
        <f t="shared" si="70"/>
        <v>6</v>
      </c>
      <c r="O420" s="697">
        <f>A!H2014</f>
        <v>3.2195739407825386E-9</v>
      </c>
      <c r="Q420" s="30"/>
    </row>
    <row r="421" spans="2:25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6">
        <f t="shared" si="69"/>
        <v>3.3164385189098096</v>
      </c>
      <c r="M421" s="26">
        <f t="shared" si="70"/>
        <v>5.8526639011479444</v>
      </c>
      <c r="O421" s="697">
        <f>A!H2015</f>
        <v>0.20343879626775063</v>
      </c>
      <c r="Q421" s="30"/>
    </row>
    <row r="422" spans="2:25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6">
        <f t="shared" si="69"/>
        <v>-1.032527438726542E-3</v>
      </c>
      <c r="M422" s="26">
        <f t="shared" si="70"/>
        <v>5.336419927779299</v>
      </c>
      <c r="O422" s="697">
        <f>A!H2016</f>
        <v>-5.3018535981497195E-3</v>
      </c>
      <c r="Q422" s="30"/>
    </row>
    <row r="423" spans="2:25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8">
        <f t="shared" si="69"/>
        <v>3.1002113569156733</v>
      </c>
      <c r="M423" s="29">
        <f t="shared" si="70"/>
        <v>5.8157325176492547</v>
      </c>
      <c r="O423" s="701">
        <f>A!H2017</f>
        <v>0.19990213603611906</v>
      </c>
      <c r="Q423" s="30"/>
    </row>
    <row r="424" spans="2:25" ht="12" customHeight="1" thickTop="1">
      <c r="B424" s="774" t="s">
        <v>807</v>
      </c>
      <c r="D424" s="30"/>
      <c r="O424" s="689"/>
      <c r="Q424" s="30"/>
    </row>
    <row r="425" spans="2:25" ht="12" customHeight="1">
      <c r="O425" s="689"/>
      <c r="Q425" s="30"/>
    </row>
    <row r="426" spans="2:25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6" t="s">
        <v>23</v>
      </c>
      <c r="K427" s="1097"/>
      <c r="L427" s="1097"/>
      <c r="M427" s="1098"/>
      <c r="O427" s="695"/>
    </row>
    <row r="428" spans="2:25" ht="12" customHeight="1">
      <c r="B428" s="153"/>
      <c r="C428" s="663" t="s">
        <v>237</v>
      </c>
      <c r="D428" s="663" t="s">
        <v>426</v>
      </c>
      <c r="E428" s="663" t="s">
        <v>250</v>
      </c>
      <c r="F428" s="664" t="s">
        <v>357</v>
      </c>
      <c r="G428" s="663" t="s">
        <v>372</v>
      </c>
      <c r="H428" s="665" t="s">
        <v>384</v>
      </c>
      <c r="I428" s="383"/>
      <c r="J428" s="179"/>
      <c r="K428" s="179"/>
      <c r="L428" s="179"/>
      <c r="M428" s="22" t="s">
        <v>24</v>
      </c>
      <c r="N428" s="32"/>
      <c r="O428" s="694" t="str">
        <f>YourData!$J$4</f>
        <v>Tested Prg</v>
      </c>
    </row>
    <row r="429" spans="2:25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5" t="str">
        <f>YourData!$J$8</f>
        <v>Org</v>
      </c>
    </row>
    <row r="430" spans="2:25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9">
        <f>AVERAGE(C430:I430)</f>
        <v>3.1586699518619996E-3</v>
      </c>
      <c r="M430" s="26">
        <f>ABS((K430-J430)/L430)</f>
        <v>1.020999360220874</v>
      </c>
      <c r="O430" s="702">
        <f>A!H2030</f>
        <v>1.9809523274451433E-3</v>
      </c>
    </row>
    <row r="431" spans="2:25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9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702">
        <f>A!H2031</f>
        <v>4.1816011622102731E-3</v>
      </c>
    </row>
    <row r="432" spans="2:25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9">
        <f t="shared" si="73"/>
        <v>4.0937495440562834E-3</v>
      </c>
      <c r="M432" s="26">
        <f t="shared" si="74"/>
        <v>0.19031452501318141</v>
      </c>
      <c r="O432" s="702">
        <f>A!H2032</f>
        <v>4.3025881886762027E-3</v>
      </c>
    </row>
    <row r="433" spans="2:17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9">
        <f t="shared" si="73"/>
        <v>-9.0204570891066455E-5</v>
      </c>
      <c r="M433" s="26">
        <f t="shared" si="74"/>
        <v>6.9649749280700819</v>
      </c>
      <c r="O433" s="702">
        <f>A!H2033</f>
        <v>1.2098702646592963E-4</v>
      </c>
    </row>
    <row r="434" spans="2:17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9">
        <f t="shared" si="73"/>
        <v>4.0771470293057164E-3</v>
      </c>
      <c r="M434" s="26">
        <f t="shared" si="74"/>
        <v>0.21757861407099202</v>
      </c>
      <c r="O434" s="702">
        <f>A!H2034</f>
        <v>5.366919087217599E-3</v>
      </c>
    </row>
    <row r="435" spans="2:17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9">
        <f t="shared" si="73"/>
        <v>1.6602514750567222E-5</v>
      </c>
      <c r="M435" s="26">
        <f t="shared" si="74"/>
        <v>31.742179297385949</v>
      </c>
      <c r="O435" s="702">
        <f>A!H2035</f>
        <v>-1.0643308985413963E-3</v>
      </c>
    </row>
    <row r="436" spans="2:17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9">
        <f t="shared" si="73"/>
        <v>4.2599182576253834E-3</v>
      </c>
      <c r="M436" s="26">
        <f t="shared" si="74"/>
        <v>0.7460237046359478</v>
      </c>
      <c r="O436" s="702">
        <f>A!H2036</f>
        <v>3.4245448585064273E-3</v>
      </c>
    </row>
    <row r="437" spans="2:17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9">
        <f t="shared" si="73"/>
        <v>6.3848141099099733E-5</v>
      </c>
      <c r="M437" s="26">
        <f t="shared" si="74"/>
        <v>3.6647714806829117</v>
      </c>
      <c r="O437" s="702">
        <f>A!H2037</f>
        <v>-3.5294695168233692E-8</v>
      </c>
    </row>
    <row r="438" spans="2:17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9">
        <f t="shared" si="73"/>
        <v>3.4618663969807001E-3</v>
      </c>
      <c r="M438" s="26">
        <f t="shared" si="74"/>
        <v>0.20220306612944658</v>
      </c>
      <c r="O438" s="702">
        <f>A!H2038</f>
        <v>2.5443427501669405E-3</v>
      </c>
    </row>
    <row r="439" spans="2:17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9">
        <f t="shared" si="73"/>
        <v>3.4377999999999987E-3</v>
      </c>
      <c r="M439" s="26">
        <f t="shared" si="74"/>
        <v>0.23270696375589059</v>
      </c>
      <c r="O439" s="702">
        <f>A!H2039</f>
        <v>0</v>
      </c>
    </row>
    <row r="440" spans="2:17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9">
        <f t="shared" si="73"/>
        <v>9.1577800893019937E-4</v>
      </c>
      <c r="M440" s="26">
        <f t="shared" si="74"/>
        <v>0.98277092398338839</v>
      </c>
      <c r="O440" s="702">
        <f>A!H2040</f>
        <v>0</v>
      </c>
    </row>
    <row r="441" spans="2:17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9">
        <f t="shared" si="73"/>
        <v>2.3109220920277201E-3</v>
      </c>
      <c r="M441" s="26">
        <f t="shared" si="74"/>
        <v>0.49603576163581503</v>
      </c>
      <c r="O441" s="702">
        <f>A!H2041</f>
        <v>2.5443427503375679E-3</v>
      </c>
    </row>
    <row r="442" spans="2:17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9">
        <f t="shared" si="73"/>
        <v>5.700000273939701E-6</v>
      </c>
      <c r="M442" s="26">
        <f t="shared" si="74"/>
        <v>4.9999997597018551</v>
      </c>
      <c r="O442" s="702">
        <f>A!H2042</f>
        <v>-1.07211808875185E-12</v>
      </c>
    </row>
    <row r="443" spans="2:17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9">
        <f t="shared" si="73"/>
        <v>-1.8249433977177171E-3</v>
      </c>
      <c r="M443" s="26">
        <f t="shared" si="74"/>
        <v>0.20628606168120223</v>
      </c>
      <c r="O443" s="702">
        <f>A!H2043</f>
        <v>-2.1411198896345088E-3</v>
      </c>
    </row>
    <row r="444" spans="2:17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9">
        <f t="shared" si="73"/>
        <v>4.3017688107667429E-5</v>
      </c>
      <c r="M444" s="26">
        <f t="shared" si="74"/>
        <v>3.5264563641894622</v>
      </c>
      <c r="O444" s="702">
        <f>A!H2044</f>
        <v>9.9851336781975331E-6</v>
      </c>
    </row>
    <row r="445" spans="2:17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9">
        <f t="shared" si="73"/>
        <v>9.8523894100864626E-3</v>
      </c>
      <c r="M445" s="26">
        <f t="shared" si="74"/>
        <v>0.48335954480680521</v>
      </c>
      <c r="O445" s="702">
        <f>A!H2045</f>
        <v>1.0744499839446984E-2</v>
      </c>
    </row>
    <row r="446" spans="2:17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9">
        <f t="shared" si="73"/>
        <v>-4.682027116047642E-3</v>
      </c>
      <c r="M446" s="26">
        <f t="shared" si="74"/>
        <v>0.53865557321439839</v>
      </c>
      <c r="O446" s="702">
        <f>A!H2046</f>
        <v>-8.5100459336184143E-3</v>
      </c>
    </row>
    <row r="447" spans="2:17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9">
        <f t="shared" si="73"/>
        <v>3.1213500000315934E-3</v>
      </c>
      <c r="M447" s="26">
        <f t="shared" si="74"/>
        <v>2.3066942187635364</v>
      </c>
      <c r="O447" s="704">
        <f>A!H2047</f>
        <v>-5.5164206536062466E-16</v>
      </c>
    </row>
    <row r="448" spans="2:17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6" t="s">
        <v>23</v>
      </c>
      <c r="K448" s="1097"/>
      <c r="L448" s="1097"/>
      <c r="M448" s="1098"/>
      <c r="O448" s="702"/>
      <c r="Q448" s="30"/>
    </row>
    <row r="449" spans="2:17" ht="12" customHeight="1">
      <c r="B449" s="153"/>
      <c r="C449" s="663" t="s">
        <v>237</v>
      </c>
      <c r="D449" s="663" t="s">
        <v>426</v>
      </c>
      <c r="E449" s="663" t="s">
        <v>250</v>
      </c>
      <c r="F449" s="664" t="s">
        <v>357</v>
      </c>
      <c r="G449" s="663" t="s">
        <v>372</v>
      </c>
      <c r="H449" s="665" t="s">
        <v>384</v>
      </c>
      <c r="I449" s="383"/>
      <c r="J449" s="179"/>
      <c r="K449" s="179"/>
      <c r="L449" s="179"/>
      <c r="M449" s="22" t="s">
        <v>24</v>
      </c>
      <c r="O449" s="694" t="str">
        <f>YourData!$J$4</f>
        <v>Tested Prg</v>
      </c>
      <c r="Q449" s="30"/>
    </row>
    <row r="450" spans="2:17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5" t="str">
        <f>YourData!$J$8</f>
        <v>Org</v>
      </c>
      <c r="Q450" s="30"/>
    </row>
    <row r="451" spans="2:17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62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9">
        <f>AVERAGE(C451:I451)</f>
        <v>9.436371327808309E-6</v>
      </c>
      <c r="M451" s="26">
        <f>ABS((K451-J451)/L451)</f>
        <v>6.4643492589399525</v>
      </c>
      <c r="O451" s="702">
        <f>A!H2060</f>
        <v>1.4278866427038786E-5</v>
      </c>
      <c r="Q451" s="30"/>
    </row>
    <row r="452" spans="2:17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9">
        <f t="shared" ref="L452:L468" si="77">AVERAGE(C452:I452)</f>
        <v>9.7786767793336016E-7</v>
      </c>
      <c r="M452" s="26">
        <f t="shared" ref="M452:M468" si="78">ABS((K452-J452)/L452)</f>
        <v>6</v>
      </c>
      <c r="O452" s="702">
        <f>A!H2061</f>
        <v>5.9195698027313202E-6</v>
      </c>
      <c r="Q452" s="30"/>
    </row>
    <row r="453" spans="2:17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9">
        <f t="shared" si="77"/>
        <v>-2.8393049733175732E-9</v>
      </c>
      <c r="M453" s="26">
        <f t="shared" si="78"/>
        <v>6</v>
      </c>
      <c r="O453" s="702">
        <f>A!H2062</f>
        <v>-8.357965800898353E-5</v>
      </c>
      <c r="Q453" s="30"/>
    </row>
    <row r="454" spans="2:17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9">
        <f t="shared" si="77"/>
        <v>-9.8070698290667773E-7</v>
      </c>
      <c r="M454" s="26">
        <f t="shared" si="78"/>
        <v>6</v>
      </c>
      <c r="O454" s="702">
        <f>A!H2063</f>
        <v>-8.949922781171485E-5</v>
      </c>
      <c r="Q454" s="30"/>
    </row>
    <row r="455" spans="2:17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9">
        <f t="shared" si="77"/>
        <v>-2.8393049733175732E-9</v>
      </c>
      <c r="M455" s="26">
        <f t="shared" si="78"/>
        <v>6</v>
      </c>
      <c r="O455" s="702">
        <f>A!H2064</f>
        <v>-8.3614310944851548E-5</v>
      </c>
      <c r="Q455" s="30"/>
    </row>
    <row r="456" spans="2:17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9">
        <f t="shared" si="77"/>
        <v>0</v>
      </c>
      <c r="M456" s="973" t="s">
        <v>808</v>
      </c>
      <c r="O456" s="702">
        <f>A!H2065</f>
        <v>3.4652935868018098E-8</v>
      </c>
      <c r="Q456" s="30"/>
    </row>
    <row r="457" spans="2:17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9">
        <f t="shared" si="77"/>
        <v>0</v>
      </c>
      <c r="M457" s="973" t="s">
        <v>808</v>
      </c>
      <c r="O457" s="702">
        <f>A!H2066</f>
        <v>0</v>
      </c>
      <c r="Q457" s="30"/>
    </row>
    <row r="458" spans="2:17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9">
        <f t="shared" si="77"/>
        <v>-3.7197366497751516E-12</v>
      </c>
      <c r="M458" s="26">
        <f t="shared" si="78"/>
        <v>6</v>
      </c>
      <c r="O458" s="702">
        <f>A!H2067</f>
        <v>-2.2360109640587322E-11</v>
      </c>
      <c r="Q458" s="30"/>
    </row>
    <row r="459" spans="2:17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9">
        <f t="shared" si="77"/>
        <v>4.4107001037629876E-13</v>
      </c>
      <c r="M459" s="26">
        <f t="shared" si="78"/>
        <v>5</v>
      </c>
      <c r="O459" s="702">
        <f>A!H2068</f>
        <v>-3.5849944974436498E-11</v>
      </c>
      <c r="Q459" s="30"/>
    </row>
    <row r="460" spans="2:17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9">
        <f t="shared" si="77"/>
        <v>0</v>
      </c>
      <c r="M460" s="973" t="s">
        <v>808</v>
      </c>
      <c r="O460" s="702">
        <f>A!H2069</f>
        <v>0</v>
      </c>
      <c r="Q460" s="30"/>
    </row>
    <row r="461" spans="2:17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9">
        <f t="shared" si="77"/>
        <v>-2.5624398436452368E-13</v>
      </c>
      <c r="M461" s="26">
        <f t="shared" si="78"/>
        <v>5</v>
      </c>
      <c r="O461" s="702">
        <f>A!H2070</f>
        <v>0</v>
      </c>
      <c r="Q461" s="30"/>
    </row>
    <row r="462" spans="2:17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9">
        <f t="shared" si="77"/>
        <v>4.4107001037629876E-13</v>
      </c>
      <c r="M462" s="26">
        <f t="shared" si="78"/>
        <v>5</v>
      </c>
      <c r="O462" s="702">
        <f>A!H2071</f>
        <v>-3.5849944974436498E-11</v>
      </c>
      <c r="Q462" s="30"/>
    </row>
    <row r="463" spans="2:17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9">
        <f t="shared" si="77"/>
        <v>-3.4886199831718478E-13</v>
      </c>
      <c r="M463" s="26">
        <f t="shared" si="78"/>
        <v>5</v>
      </c>
      <c r="O463" s="702">
        <f>A!H2072</f>
        <v>-3.6770954770642961E-11</v>
      </c>
      <c r="Q463" s="30"/>
    </row>
    <row r="464" spans="2:17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9">
        <f t="shared" si="77"/>
        <v>5.8244628623812175E-3</v>
      </c>
      <c r="M464" s="26">
        <f t="shared" si="78"/>
        <v>0.582027919157178</v>
      </c>
      <c r="O464" s="702">
        <f>A!H2073</f>
        <v>5.0897611047100062E-3</v>
      </c>
      <c r="Q464" s="30"/>
    </row>
    <row r="465" spans="2:26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9">
        <f t="shared" si="77"/>
        <v>5.0000001544745149E-5</v>
      </c>
      <c r="M465" s="26">
        <f t="shared" si="78"/>
        <v>3.9999998764204023</v>
      </c>
      <c r="O465" s="702">
        <f>A!H2074</f>
        <v>0</v>
      </c>
      <c r="Q465" s="30"/>
    </row>
    <row r="466" spans="2:26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9">
        <f t="shared" si="77"/>
        <v>2.6168707077295051E-3</v>
      </c>
      <c r="M466" s="26">
        <f t="shared" si="78"/>
        <v>3.2275190268487002</v>
      </c>
      <c r="O466" s="702">
        <f>A!H2075</f>
        <v>8.0170627195530302E-4</v>
      </c>
      <c r="Q466" s="30"/>
    </row>
    <row r="467" spans="2:26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9">
        <f t="shared" si="77"/>
        <v>-1.5034101342556077E-3</v>
      </c>
      <c r="M467" s="26">
        <f t="shared" si="78"/>
        <v>2.2614916485587</v>
      </c>
      <c r="O467" s="702">
        <f>A!H2076</f>
        <v>-4.1492488989017346E-3</v>
      </c>
      <c r="Q467" s="30"/>
    </row>
    <row r="468" spans="2:26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901">
        <f t="shared" si="77"/>
        <v>2.8218261592619651E-3</v>
      </c>
      <c r="M468" s="29">
        <f t="shared" si="78"/>
        <v>0.47262301953739511</v>
      </c>
      <c r="O468" s="704">
        <f>A!H2077</f>
        <v>-1.0408340855860843E-17</v>
      </c>
      <c r="Q468" s="30"/>
    </row>
    <row r="469" spans="2:26" ht="12" customHeight="1" thickTop="1">
      <c r="B469" s="774" t="s">
        <v>807</v>
      </c>
      <c r="D469" s="30"/>
      <c r="O469" s="689"/>
      <c r="Q469" s="30"/>
    </row>
    <row r="470" spans="2:26" ht="12" customHeight="1">
      <c r="O470" s="689"/>
      <c r="Q470" s="30"/>
    </row>
    <row r="471" spans="2:26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6" t="s">
        <v>23</v>
      </c>
      <c r="K472" s="1097"/>
      <c r="L472" s="1097"/>
      <c r="M472" s="1098"/>
      <c r="O472" s="695"/>
    </row>
    <row r="473" spans="2:26" ht="12" customHeight="1">
      <c r="B473" s="153"/>
      <c r="C473" s="663" t="s">
        <v>237</v>
      </c>
      <c r="D473" s="663" t="s">
        <v>426</v>
      </c>
      <c r="E473" s="663" t="s">
        <v>250</v>
      </c>
      <c r="F473" s="664" t="s">
        <v>357</v>
      </c>
      <c r="G473" s="663" t="s">
        <v>372</v>
      </c>
      <c r="H473" s="665" t="s">
        <v>384</v>
      </c>
      <c r="I473" s="383"/>
      <c r="J473" s="179"/>
      <c r="K473" s="179"/>
      <c r="L473" s="179"/>
      <c r="M473" s="22" t="s">
        <v>24</v>
      </c>
      <c r="N473" s="32"/>
      <c r="O473" s="694" t="str">
        <f>YourData!$J$4</f>
        <v>Tested Prg</v>
      </c>
    </row>
    <row r="474" spans="2:26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5" t="str">
        <f>YourData!$J$8</f>
        <v>Org</v>
      </c>
      <c r="Z474" s="2"/>
    </row>
    <row r="475" spans="2:26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6">
        <f>AVERAGE(C475:I475)</f>
        <v>16.936716714318923</v>
      </c>
      <c r="M475" s="26">
        <f>ABS((K475-J475)/L475)</f>
        <v>1.3542353212183571</v>
      </c>
      <c r="O475" s="697">
        <f>A!H2090</f>
        <v>10.147822200730317</v>
      </c>
    </row>
    <row r="476" spans="2:26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6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7">
        <f>A!H2091</f>
        <v>14.936143784396307</v>
      </c>
    </row>
    <row r="477" spans="2:26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6">
        <f t="shared" si="81"/>
        <v>8.9730067793463011</v>
      </c>
      <c r="M477" s="26">
        <f t="shared" si="82"/>
        <v>0.37781092596555227</v>
      </c>
      <c r="O477" s="697">
        <f>A!H2092</f>
        <v>22.293407163334962</v>
      </c>
      <c r="Z477" s="2"/>
    </row>
    <row r="478" spans="2:26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6">
        <f t="shared" si="81"/>
        <v>-5.3546388252443338</v>
      </c>
      <c r="M478" s="26">
        <f t="shared" si="82"/>
        <v>0.71340012364432437</v>
      </c>
      <c r="O478" s="697">
        <f>A!H2093</f>
        <v>7.3572633789386543</v>
      </c>
      <c r="Z478" s="2"/>
    </row>
    <row r="479" spans="2:26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6">
        <f t="shared" si="81"/>
        <v>12.134793321983372</v>
      </c>
      <c r="M479" s="26">
        <f t="shared" si="82"/>
        <v>0.13761256213361378</v>
      </c>
      <c r="O479" s="697">
        <f>A!H2094</f>
        <v>22.939754985274064</v>
      </c>
      <c r="Z479" s="13"/>
    </row>
    <row r="480" spans="2:26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6">
        <f t="shared" si="81"/>
        <v>-3.1617865426370693</v>
      </c>
      <c r="M480" s="26">
        <f t="shared" si="82"/>
        <v>0.77487836922621445</v>
      </c>
      <c r="O480" s="697">
        <f>A!H2095</f>
        <v>-0.64634782193910212</v>
      </c>
      <c r="Z480" s="13"/>
    </row>
    <row r="481" spans="2:26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6">
        <f t="shared" si="81"/>
        <v>5.208333333333421</v>
      </c>
      <c r="M481" s="26">
        <f t="shared" si="82"/>
        <v>2.3558399999999624</v>
      </c>
      <c r="O481" s="697">
        <f>A!H2096</f>
        <v>1.4210854715202004E-14</v>
      </c>
      <c r="Z481" s="13"/>
    </row>
    <row r="482" spans="2:26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6">
        <f t="shared" si="81"/>
        <v>-2.7746971115997592E-5</v>
      </c>
      <c r="M482" s="26">
        <f t="shared" si="82"/>
        <v>6</v>
      </c>
      <c r="O482" s="697">
        <f>A!H2097</f>
        <v>-1.7316357769914248E-4</v>
      </c>
      <c r="Z482" s="13"/>
    </row>
    <row r="483" spans="2:26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6">
        <f t="shared" si="81"/>
        <v>16.608641071952601</v>
      </c>
      <c r="M483" s="26">
        <f t="shared" si="82"/>
        <v>0.23516674140160779</v>
      </c>
      <c r="O483" s="697">
        <f>A!H2098</f>
        <v>21.972655674426989</v>
      </c>
      <c r="Z483" s="13"/>
    </row>
    <row r="484" spans="2:26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6">
        <f t="shared" si="81"/>
        <v>16.138875000000009</v>
      </c>
      <c r="M484" s="26">
        <f t="shared" si="82"/>
        <v>0.26671623641672682</v>
      </c>
      <c r="O484" s="697">
        <f>A!H2099</f>
        <v>0</v>
      </c>
      <c r="Z484" s="13"/>
    </row>
    <row r="485" spans="2:26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6">
        <f t="shared" si="81"/>
        <v>4.2437257802144046</v>
      </c>
      <c r="M485" s="26">
        <f t="shared" si="82"/>
        <v>1.0269513690820546</v>
      </c>
      <c r="O485" s="697">
        <f>A!H2100</f>
        <v>0</v>
      </c>
      <c r="Z485" s="13"/>
    </row>
    <row r="486" spans="2:26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6">
        <f t="shared" si="81"/>
        <v>10.890980761609523</v>
      </c>
      <c r="M486" s="26">
        <f t="shared" si="82"/>
        <v>0.30258099616370732</v>
      </c>
      <c r="O486" s="697">
        <f>A!H2101</f>
        <v>21.97294138275339</v>
      </c>
      <c r="Z486" s="13"/>
    </row>
    <row r="487" spans="2:26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6">
        <f t="shared" si="81"/>
        <v>1.0000013314822808E-3</v>
      </c>
      <c r="M487" s="26">
        <f t="shared" si="82"/>
        <v>134.99982025013654</v>
      </c>
      <c r="O487" s="697">
        <f>A!H2102</f>
        <v>4.4195324077457627</v>
      </c>
      <c r="Z487" s="13"/>
    </row>
    <row r="488" spans="2:26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6">
        <f t="shared" si="81"/>
        <v>21.870871242596976</v>
      </c>
      <c r="M488" s="26">
        <f t="shared" si="82"/>
        <v>1.799653958153262</v>
      </c>
      <c r="O488" s="697">
        <f>A!H2103</f>
        <v>32.222001029991389</v>
      </c>
      <c r="Z488" s="13"/>
    </row>
    <row r="489" spans="2:26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6">
        <f t="shared" si="81"/>
        <v>-0.64250000000000007</v>
      </c>
      <c r="M489" s="26">
        <f t="shared" si="82"/>
        <v>4</v>
      </c>
      <c r="O489" s="697">
        <f>A!H2104</f>
        <v>0</v>
      </c>
      <c r="Z489" s="13"/>
    </row>
    <row r="490" spans="2:26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6">
        <f t="shared" si="81"/>
        <v>7.6612488613525542E-2</v>
      </c>
      <c r="M490" s="26">
        <f t="shared" si="82"/>
        <v>397.06450672102937</v>
      </c>
      <c r="O490" s="697">
        <f>A!H2105</f>
        <v>10.013251752097943</v>
      </c>
      <c r="Z490" s="13"/>
    </row>
    <row r="491" spans="2:26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6">
        <f t="shared" si="81"/>
        <v>-14.466321054804526</v>
      </c>
      <c r="M491" s="26">
        <f t="shared" si="82"/>
        <v>1.3984354214275563</v>
      </c>
      <c r="O491" s="697">
        <f>A!H2106</f>
        <v>-58.84143686445212</v>
      </c>
      <c r="Z491" s="13"/>
    </row>
    <row r="492" spans="2:26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6">
        <f t="shared" si="81"/>
        <v>26.209401309463978</v>
      </c>
      <c r="M492" s="26">
        <f t="shared" si="82"/>
        <v>2.5113126096563292</v>
      </c>
      <c r="O492" s="701">
        <f>A!H2107</f>
        <v>-0.57144827439232415</v>
      </c>
      <c r="Z492" s="13"/>
    </row>
    <row r="493" spans="2:26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6" t="s">
        <v>23</v>
      </c>
      <c r="K493" s="1097"/>
      <c r="L493" s="1097"/>
      <c r="M493" s="1098"/>
      <c r="O493" s="694"/>
    </row>
    <row r="494" spans="2:26" ht="12" customHeight="1">
      <c r="B494" s="153"/>
      <c r="C494" s="663" t="s">
        <v>237</v>
      </c>
      <c r="D494" s="663" t="s">
        <v>426</v>
      </c>
      <c r="E494" s="663" t="s">
        <v>250</v>
      </c>
      <c r="F494" s="664" t="s">
        <v>357</v>
      </c>
      <c r="G494" s="663" t="s">
        <v>372</v>
      </c>
      <c r="H494" s="665" t="s">
        <v>384</v>
      </c>
      <c r="I494" s="383"/>
      <c r="J494" s="179"/>
      <c r="K494" s="179"/>
      <c r="L494" s="179"/>
      <c r="M494" s="22" t="s">
        <v>24</v>
      </c>
      <c r="O494" s="694" t="str">
        <f>YourData!$J$4</f>
        <v>Tested Prg</v>
      </c>
    </row>
    <row r="495" spans="2:26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5" t="str">
        <f>YourData!$J$8</f>
        <v>Org</v>
      </c>
    </row>
    <row r="496" spans="2:26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10">
        <f t="shared" ref="J496:J513" si="83">MINA(C496:I496)</f>
        <v>0</v>
      </c>
      <c r="K496" s="190">
        <f t="shared" ref="K496:K513" si="84">MAXA(C496:I496)</f>
        <v>1.0999653182679996</v>
      </c>
      <c r="L496" s="896">
        <f>AVERAGE(C496:I496)</f>
        <v>0.52476088637799967</v>
      </c>
      <c r="M496" s="26">
        <f>ABS((K496-J496)/L496)</f>
        <v>2.0961267251836762</v>
      </c>
      <c r="O496" s="697">
        <f>A!H2120</f>
        <v>3.7285164381552871</v>
      </c>
    </row>
    <row r="497" spans="2:26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6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7">
        <f>A!H2121</f>
        <v>0.40925636946485255</v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6">
        <f t="shared" si="85"/>
        <v>1.7518098499813561E-5</v>
      </c>
      <c r="M498" s="26">
        <f t="shared" si="86"/>
        <v>6</v>
      </c>
      <c r="N498" s="2"/>
      <c r="O498" s="697">
        <f>A!H2122</f>
        <v>2.1496895354966501</v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6">
        <f t="shared" si="85"/>
        <v>0.29681557619838311</v>
      </c>
      <c r="M499" s="26">
        <f t="shared" si="86"/>
        <v>7.6111455191953192</v>
      </c>
      <c r="N499" s="2"/>
      <c r="O499" s="697">
        <f>A!H2123</f>
        <v>1.7404331660317975</v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6">
        <f t="shared" si="85"/>
        <v>1.7518098499813561E-5</v>
      </c>
      <c r="M500" s="26">
        <f t="shared" si="86"/>
        <v>6</v>
      </c>
      <c r="N500" s="2"/>
      <c r="O500" s="697">
        <f>A!H2124</f>
        <v>2.0607431256736941</v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6">
        <f t="shared" si="85"/>
        <v>0</v>
      </c>
      <c r="M501" s="973" t="s">
        <v>808</v>
      </c>
      <c r="N501" s="2"/>
      <c r="O501" s="697">
        <f>A!H2125</f>
        <v>8.8946409822955985E-2</v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6">
        <f t="shared" si="85"/>
        <v>0</v>
      </c>
      <c r="M502" s="973" t="s">
        <v>808</v>
      </c>
      <c r="N502" s="2"/>
      <c r="O502" s="697">
        <f>A!H2126</f>
        <v>-1.1579251811716258</v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6">
        <f t="shared" si="85"/>
        <v>-9.531225383459704E-6</v>
      </c>
      <c r="M503" s="26">
        <f t="shared" si="86"/>
        <v>6</v>
      </c>
      <c r="N503" s="2"/>
      <c r="O503" s="697">
        <f>A!H2127</f>
        <v>-5.7584536961030608E-5</v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6">
        <f t="shared" si="85"/>
        <v>-0.19379573412046014</v>
      </c>
      <c r="M504" s="26">
        <f t="shared" si="86"/>
        <v>2.4602124126527096</v>
      </c>
      <c r="N504" s="2"/>
      <c r="O504" s="697">
        <f>A!H2128</f>
        <v>1.94043028038414</v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6">
        <f t="shared" si="85"/>
        <v>-0.12052500000000022</v>
      </c>
      <c r="M505" s="26">
        <f t="shared" si="86"/>
        <v>2.9869321717485899</v>
      </c>
      <c r="N505" s="2"/>
      <c r="O505" s="697">
        <f>A!H2129</f>
        <v>0</v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6">
        <f t="shared" si="85"/>
        <v>-0.18959008936906052</v>
      </c>
      <c r="M506" s="26">
        <f t="shared" si="86"/>
        <v>2.5141105657555891</v>
      </c>
      <c r="N506" s="2"/>
      <c r="O506" s="697">
        <f>A!H2130</f>
        <v>0</v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6">
        <f t="shared" si="85"/>
        <v>-0.19203573586426009</v>
      </c>
      <c r="M507" s="26">
        <f t="shared" si="86"/>
        <v>2.4827601861473876</v>
      </c>
      <c r="N507" s="2"/>
      <c r="O507" s="697">
        <f>A!H2131</f>
        <v>1.9404302798993012</v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6">
        <f t="shared" si="85"/>
        <v>-0.20021575204218039</v>
      </c>
      <c r="M508" s="26">
        <f t="shared" si="86"/>
        <v>2.3813249224789002</v>
      </c>
      <c r="N508" s="2"/>
      <c r="O508" s="697">
        <f>A!H2132</f>
        <v>1.9404302785314353</v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6">
        <f t="shared" si="85"/>
        <v>39.432151360321953</v>
      </c>
      <c r="M509" s="26">
        <f t="shared" si="86"/>
        <v>7.2894968753343975E-2</v>
      </c>
      <c r="N509" s="2"/>
      <c r="O509" s="697">
        <f>A!H2133</f>
        <v>38.162643118086891</v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6">
        <f t="shared" si="85"/>
        <v>-0.2189633501323005</v>
      </c>
      <c r="M510" s="26">
        <f t="shared" si="86"/>
        <v>7.4784204708715132</v>
      </c>
      <c r="N510" s="2"/>
      <c r="O510" s="697">
        <f>A!H2134</f>
        <v>-1.4085116568196554E-3</v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6">
        <f t="shared" si="85"/>
        <v>-16.028579801770924</v>
      </c>
      <c r="M511" s="26">
        <f t="shared" si="86"/>
        <v>0.22616980654242161</v>
      </c>
      <c r="N511" s="2"/>
      <c r="O511" s="697">
        <f>A!H2135</f>
        <v>-14.102299806588334</v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6">
        <f t="shared" si="85"/>
        <v>-22.525259329384824</v>
      </c>
      <c r="M512" s="26">
        <f t="shared" si="86"/>
        <v>0.30410304715400044</v>
      </c>
      <c r="N512" s="2"/>
      <c r="O512" s="697">
        <f>A!H2136</f>
        <v>-38.016104591876399</v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8">
        <f t="shared" si="85"/>
        <v>-16.931316242808201</v>
      </c>
      <c r="M513" s="29">
        <f t="shared" si="86"/>
        <v>0.4488723670983466</v>
      </c>
      <c r="O513" s="701">
        <f>A!H2137</f>
        <v>-18.824436858801377</v>
      </c>
    </row>
    <row r="514" spans="2:26" ht="17" thickTop="1">
      <c r="B514" s="774" t="s">
        <v>807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168:M168"/>
    <mergeCell ref="J53:M53"/>
    <mergeCell ref="J74:M74"/>
    <mergeCell ref="J493:M493"/>
    <mergeCell ref="J382:M382"/>
    <mergeCell ref="J403:M403"/>
    <mergeCell ref="J427:M427"/>
    <mergeCell ref="J448:M448"/>
    <mergeCell ref="J472:M472"/>
    <mergeCell ref="J312:M312"/>
    <mergeCell ref="J337:M337"/>
    <mergeCell ref="J358:M358"/>
    <mergeCell ref="B1:O1"/>
    <mergeCell ref="B3:O3"/>
    <mergeCell ref="B2:O2"/>
    <mergeCell ref="J29:M29"/>
    <mergeCell ref="J8:M8"/>
    <mergeCell ref="J193:M193"/>
    <mergeCell ref="J214:M214"/>
    <mergeCell ref="J244:M244"/>
    <mergeCell ref="J268:M268"/>
    <mergeCell ref="J289:M289"/>
    <mergeCell ref="J101:M101"/>
    <mergeCell ref="J122:M122"/>
    <mergeCell ref="J147:M147"/>
  </mergeCells>
  <phoneticPr fontId="0" type="noConversion"/>
  <pageMargins left="0.5" right="0.5" top="0.5" bottom="0.5" header="0.5" footer="0.5"/>
  <pageSetup scale="87" fitToHeight="0" orientation="portrait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/>
  <dimension ref="A1:AN2137"/>
  <sheetViews>
    <sheetView defaultGridColor="0" colorId="22" zoomScale="75" workbookViewId="0">
      <selection activeCell="B21" sqref="B21"/>
    </sheetView>
  </sheetViews>
  <sheetFormatPr baseColWidth="10" defaultColWidth="9.625" defaultRowHeight="16" x14ac:dyDescent="0"/>
  <cols>
    <col min="1" max="1" width="14.125" customWidth="1"/>
    <col min="2" max="2" width="11.5" bestFit="1" customWidth="1"/>
    <col min="3" max="3" width="10.5" bestFit="1" customWidth="1"/>
    <col min="4" max="4" width="14.25" bestFit="1" customWidth="1"/>
    <col min="5" max="5" width="10.625" customWidth="1"/>
    <col min="6" max="8" width="10.375" bestFit="1" customWidth="1"/>
    <col min="12" max="12" width="11.375" bestFit="1" customWidth="1"/>
    <col min="15" max="15" width="7.875" customWidth="1"/>
    <col min="16" max="16" width="6.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>
      <c r="A3" s="55" t="s">
        <v>425</v>
      </c>
      <c r="G3" s="2" t="s">
        <v>443</v>
      </c>
    </row>
    <row r="4" spans="1:28" ht="18">
      <c r="A4" s="640"/>
      <c r="B4" s="641"/>
      <c r="C4" s="642"/>
      <c r="D4" s="642"/>
      <c r="E4" s="64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5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5">
      <c r="A18" s="621"/>
    </row>
    <row r="20" spans="1:5">
      <c r="A20" s="55" t="s">
        <v>261</v>
      </c>
    </row>
    <row r="22" spans="1:5">
      <c r="A22" t="s">
        <v>420</v>
      </c>
    </row>
    <row r="23" spans="1:5">
      <c r="A23" t="s">
        <v>404</v>
      </c>
    </row>
    <row r="24" spans="1:5">
      <c r="A24" s="462" t="s">
        <v>432</v>
      </c>
      <c r="B24" s="462"/>
      <c r="C24" s="462"/>
      <c r="D24" s="462"/>
      <c r="E24" s="462"/>
    </row>
    <row r="25" spans="1:5">
      <c r="A25" s="462" t="s">
        <v>431</v>
      </c>
      <c r="B25" s="462"/>
      <c r="C25" s="462"/>
      <c r="D25" s="462"/>
      <c r="E25" s="462"/>
    </row>
    <row r="26" spans="1:5">
      <c r="A26" t="s">
        <v>405</v>
      </c>
    </row>
    <row r="27" spans="1:5">
      <c r="A27" t="s">
        <v>406</v>
      </c>
    </row>
    <row r="28" spans="1:5">
      <c r="A28" s="462" t="s">
        <v>430</v>
      </c>
      <c r="B28" s="462"/>
      <c r="C28" s="462"/>
    </row>
    <row r="29" spans="1:5">
      <c r="A29" t="s">
        <v>410</v>
      </c>
    </row>
    <row r="30" spans="1:5">
      <c r="A30" t="s">
        <v>414</v>
      </c>
    </row>
    <row r="32" spans="1:5">
      <c r="A32" t="s">
        <v>399</v>
      </c>
    </row>
    <row r="33" spans="1:8">
      <c r="A33" t="s">
        <v>400</v>
      </c>
    </row>
    <row r="34" spans="1:8">
      <c r="A34" s="462" t="s">
        <v>424</v>
      </c>
      <c r="B34" s="462"/>
      <c r="C34" s="462"/>
      <c r="D34" s="462"/>
      <c r="E34" s="462"/>
      <c r="F34" s="462"/>
      <c r="G34" s="462"/>
      <c r="H34" s="462"/>
    </row>
    <row r="35" spans="1:8">
      <c r="A35" t="s">
        <v>401</v>
      </c>
    </row>
    <row r="37" spans="1:8">
      <c r="A37" t="s">
        <v>402</v>
      </c>
    </row>
    <row r="38" spans="1:8">
      <c r="A38" t="s">
        <v>403</v>
      </c>
    </row>
    <row r="39" spans="1:8">
      <c r="A39" t="s">
        <v>411</v>
      </c>
    </row>
    <row r="40" spans="1:8">
      <c r="A40" t="s">
        <v>412</v>
      </c>
    </row>
    <row r="42" spans="1:8">
      <c r="A42" t="s">
        <v>413</v>
      </c>
    </row>
    <row r="43" spans="1:8">
      <c r="A43" s="639"/>
      <c r="B43" s="462"/>
      <c r="C43" s="462"/>
      <c r="D43" s="462"/>
      <c r="E43" s="462"/>
      <c r="F43" s="462"/>
    </row>
    <row r="54" spans="1:34">
      <c r="B54" s="33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34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40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40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40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9" t="s">
        <v>141</v>
      </c>
      <c r="C117" s="1080"/>
      <c r="D117" s="1080"/>
      <c r="E117" s="1081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9" t="s">
        <v>141</v>
      </c>
      <c r="C126" s="1080"/>
      <c r="D126" s="1080"/>
      <c r="E126" s="1081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39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39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>
        <f>IF(ISBLANK(YourData!B62),"",YourData!B62)</f>
        <v>34997.782850431497</v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>
        <f>IF(ISBLANK(YourData!B63),"",YourData!B63)</f>
        <v>39393.138871772615</v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>
        <f>IF(ISBLANK(YourData!B64),"",YourData!B64)</f>
        <v>39325.153538822175</v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>
        <f>IF(ISBLANK(YourData!B65),"",YourData!B65)</f>
        <v>38614.298550136482</v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>
        <f>IF(ISBLANK(YourData!B66),"",YourData!B66)</f>
        <v>38773.44927413718</v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>
        <f>IF(ISBLANK(YourData!B67),"",YourData!B67)</f>
        <v>31355.340879914918</v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>
        <f>IF(ISBLANK(YourData!B68),"",YourData!B68)</f>
        <v>54912.288316025653</v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>
        <f>IF(ISBLANK(YourData!B69),"",YourData!B69)</f>
        <v>30732.144793916759</v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>
        <f>IF(ISBLANK(YourData!B70),"",YourData!B70)</f>
        <v>34997.782850431497</v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>
        <f>IF(ISBLANK(YourData!B71),"",YourData!B71)</f>
        <v>34997.782850431497</v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>
        <f>IF(ISBLANK(YourData!B72),"",YourData!B72)</f>
        <v>32069.005609284963</v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>
        <f>IF(ISBLANK(YourData!B73),"",YourData!B73)</f>
        <v>33232.179162841763</v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>
        <f>IF(ISBLANK(YourData!B74),"",YourData!B74)</f>
        <v>23053.414210332543</v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>
        <f>IF(ISBLANK(YourData!B75),"",YourData!B75)</f>
        <v>18030.777835579152</v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>
        <f>IF(ISBLANK(YourData!B76),"",YourData!B76)</f>
        <v>35791.072551083089</v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>
        <f>IF(ISBLANK(YourData!B77),"",YourData!B77)</f>
        <v>25788.215194031163</v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>
        <f>IF(ISBLANK(YourData!B78),"",YourData!B78)</f>
        <v>24362.730551355835</v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>
        <f>IF(ISBLANK(YourData!B79),"",YourData!B79)</f>
        <v>20760.960949552937</v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>
        <f>IF(ISBLANK(YourData!B80),"",YourData!B80)</f>
        <v>18434.560122231742</v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>
        <f>IF(ISBLANK(YourData!B81),"",YourData!B81)</f>
        <v>20230.768784891832</v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>
        <f>IF(ISBLANK(YourData!B82),"",YourData!B82)</f>
        <v>17012.08780708546</v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>
        <f>IF(ISBLANK(YourData!C62),"",YourData!C62)</f>
        <v>24135.69092147077</v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>
        <f>IF(ISBLANK(YourData!C63),"",YourData!C63)</f>
        <v>28531.046942810219</v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>
        <f>IF(ISBLANK(YourData!C64),"",YourData!C64)</f>
        <v>28463.061609859742</v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>
        <f>IF(ISBLANK(YourData!C65),"",YourData!C65)</f>
        <v>27752.206621174992</v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>
        <f>IF(ISBLANK(YourData!C66),"",YourData!C66)</f>
        <v>27911.357345175169</v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>
        <f>IF(ISBLANK(YourData!C67),"",YourData!C67)</f>
        <v>20493.248950954385</v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>
        <f>IF(ISBLANK(YourData!C68),"",YourData!C68)</f>
        <v>44050.196387062133</v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>
        <f>IF(ISBLANK(YourData!C69),"",YourData!C69)</f>
        <v>19870.052864956608</v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>
        <f>IF(ISBLANK(YourData!C70),"",YourData!C70)</f>
        <v>24135.69092147077</v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>
        <f>IF(ISBLANK(YourData!C71),"",YourData!C71)</f>
        <v>24135.69092147077</v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>
        <f>IF(ISBLANK(YourData!C72),"",YourData!C72)</f>
        <v>21206.913680324778</v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>
        <f>IF(ISBLANK(YourData!C73),"",YourData!C73)</f>
        <v>22370.087233881408</v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>
        <f>IF(ISBLANK(YourData!C74),"",YourData!C74)</f>
        <v>20423.777478614225</v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>
        <f>IF(ISBLANK(YourData!C75),"",YourData!C75)</f>
        <v>16000.004252944744</v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>
        <f>IF(ISBLANK(YourData!C76),"",YourData!C76)</f>
        <v>31725.211952393744</v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>
        <f>IF(ISBLANK(YourData!C77),"",YourData!C77)</f>
        <v>22648.597254662691</v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>
        <f>IF(ISBLANK(YourData!C78),"",YourData!C78)</f>
        <v>21484.759355393882</v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>
        <f>IF(ISBLANK(YourData!C79),"",YourData!C79)</f>
        <v>18569.464746657719</v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>
        <f>IF(ISBLANK(YourData!C80),"",YourData!C80)</f>
        <v>16229.638068334127</v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>
        <f>IF(ISBLANK(YourData!C81),"",YourData!C81)</f>
        <v>17716.797725405944</v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>
        <f>IF(ISBLANK(YourData!C82),"",YourData!C82)</f>
        <v>15068.844007626718</v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>
        <f>IF(ISBLANK(YourData!E62),"",YourData!E62)</f>
        <v>10862.091928959257</v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>
        <f>IF(ISBLANK(YourData!E63),"",YourData!E63)</f>
        <v>10862.091928959257</v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>
        <f>IF(ISBLANK(YourData!E64),"",YourData!E64)</f>
        <v>10862.091928959257</v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>
        <f>IF(ISBLANK(YourData!E65),"",YourData!E65)</f>
        <v>10862.091928959257</v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>
        <f>IF(ISBLANK(YourData!E66),"",YourData!E66)</f>
        <v>10862.091928959257</v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>
        <f>IF(ISBLANK(YourData!E67),"",YourData!E67)</f>
        <v>10862.091928959257</v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>
        <f>IF(ISBLANK(YourData!E68),"",YourData!E68)</f>
        <v>10862.091928959257</v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>
        <f>IF(ISBLANK(YourData!E69),"",YourData!E69)</f>
        <v>10862.091928959257</v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>
        <f>IF(ISBLANK(YourData!E70),"",YourData!E70)</f>
        <v>10862.091928959257</v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>
        <f>IF(ISBLANK(YourData!E71),"",YourData!E71)</f>
        <v>10862.091928959257</v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>
        <f>IF(ISBLANK(YourData!E72),"",YourData!E72)</f>
        <v>10862.091928959257</v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>
        <f>IF(ISBLANK(YourData!E73),"",YourData!E73)</f>
        <v>10862.091928959257</v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>
        <f>IF(ISBLANK(YourData!E74),"",YourData!E74)</f>
        <v>2629.6367317184104</v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>
        <f>IF(ISBLANK(YourData!E75),"",YourData!E75)</f>
        <v>2030.7735826344633</v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>
        <f>IF(ISBLANK(YourData!E76),"",YourData!E76)</f>
        <v>4065.8605986892976</v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>
        <f>IF(ISBLANK(YourData!E77),"",YourData!E77)</f>
        <v>3139.617939368432</v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>
        <f>IF(ISBLANK(YourData!E78),"",YourData!E78)</f>
        <v>2877.971195962029</v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>
        <f>IF(ISBLANK(YourData!E79),"",YourData!E79)</f>
        <v>2191.4962028951659</v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>
        <f>IF(ISBLANK(YourData!E80),"",YourData!E80)</f>
        <v>2204.9220538975933</v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>
        <f>IF(ISBLANK(YourData!E81),"",YourData!E81)</f>
        <v>2513.9710594858384</v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>
        <f>IF(ISBLANK(YourData!E82),"",YourData!E82)</f>
        <v>1943.2437994586953</v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>
        <f>IF(ISBLANK(YourData!F62),"",YourData!F62)</f>
        <v>78253.752773453205</v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>
        <f>IF(ISBLANK(YourData!F63),"",YourData!F63)</f>
        <v>97212.330295705498</v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>
        <f>IF(ISBLANK(YourData!F64),"",YourData!F64)</f>
        <v>97265.840042124706</v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>
        <f>IF(ISBLANK(YourData!F65),"",YourData!F65)</f>
        <v>99785.568700485092</v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>
        <f>IF(ISBLANK(YourData!F66),"",YourData!F66)</f>
        <v>100804.51687629499</v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>
        <f>IF(ISBLANK(YourData!F67),"",YourData!F67)</f>
        <v>66534.720928327006</v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>
        <f>IF(ISBLANK(YourData!F68),"",YourData!F68)</f>
        <v>162125.70500208394</v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>
        <f>IF(ISBLANK(YourData!F69),"",YourData!F69)</f>
        <v>63958.265697257331</v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>
        <f>IF(ISBLANK(YourData!F70),"",YourData!F70)</f>
        <v>78253.752773453205</v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>
        <f>IF(ISBLANK(YourData!F71),"",YourData!F71)</f>
        <v>78253.752773453205</v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>
        <f>IF(ISBLANK(YourData!F72),"",YourData!F72)</f>
        <v>68233.228632148879</v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>
        <f>IF(ISBLANK(YourData!F73),"",YourData!F73)</f>
        <v>72183.912064160555</v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>
        <f>IF(ISBLANK(YourData!F74),"",YourData!F74)</f>
        <v>65587.866207665094</v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>
        <f>IF(ISBLANK(YourData!F75),"",YourData!F75)</f>
        <v>50355.859411144811</v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>
        <f>IF(ISBLANK(YourData!F76),"",YourData!F76)</f>
        <v>112795.07769353074</v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>
        <f>IF(ISBLANK(YourData!F77),"",YourData!F77)</f>
        <v>66212.421246667684</v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>
        <f>IF(ISBLANK(YourData!F78),"",YourData!F78)</f>
        <v>65895.5840496327</v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>
        <f>IF(ISBLANK(YourData!F79),"",YourData!F79)</f>
        <v>65025.294736490418</v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>
        <f>IF(ISBLANK(YourData!F80),"",YourData!F80)</f>
        <v>47069.623673713744</v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>
        <f>IF(ISBLANK(YourData!F81),"",YourData!F81)</f>
        <v>47473.490394096545</v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>
        <f>IF(ISBLANK(YourData!F82),"",YourData!F82)</f>
        <v>46710.390467190773</v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>
        <f>IF(ISBLANK(YourData!G62),"",YourData!G62)</f>
        <v>55131.306124950672</v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>
        <f>IF(ISBLANK(YourData!G63),"",YourData!G63)</f>
        <v>55031.000880758067</v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>
        <f>IF(ISBLANK(YourData!G64),"",YourData!G64)</f>
        <v>61652.671902047157</v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>
        <f>IF(ISBLANK(YourData!G65),"",YourData!G65)</f>
        <v>52152.288559888089</v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>
        <f>IF(ISBLANK(YourData!G66),"",YourData!G66)</f>
        <v>52916.049844611975</v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>
        <f>IF(ISBLANK(YourData!G67),"",YourData!G67)</f>
        <v>48304.765032154421</v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>
        <f>IF(ISBLANK(YourData!G68),"",YourData!G68)</f>
        <v>134680.24688640083</v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>
        <f>IF(ISBLANK(YourData!G69),"",YourData!G69)</f>
        <v>41821.529969099603</v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>
        <f>IF(ISBLANK(YourData!G70),"",YourData!G70)</f>
        <v>55131.306124950672</v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>
        <f>IF(ISBLANK(YourData!G71),"",YourData!G71)</f>
        <v>55131.306124950672</v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>
        <f>IF(ISBLANK(YourData!G72),"",YourData!G72)</f>
        <v>46862.856773945605</v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>
        <f>IF(ISBLANK(YourData!G73),"",YourData!G73)</f>
        <v>49858.834113059202</v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>
        <f>IF(ISBLANK(YourData!G74),"",YourData!G74)</f>
        <v>47355.50127284247</v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>
        <f>IF(ISBLANK(YourData!G75),"",YourData!G75)</f>
        <v>36365.269914343487</v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>
        <f>IF(ISBLANK(YourData!G76),"",YourData!G76)</f>
        <v>81315.6422313972</v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>
        <f>IF(ISBLANK(YourData!G77),"",YourData!G77)</f>
        <v>47982.781339435533</v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>
        <f>IF(ISBLANK(YourData!G78),"",YourData!G78)</f>
        <v>47663.320548061594</v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>
        <f>IF(ISBLANK(YourData!G79),"",YourData!G79)</f>
        <v>46792.893913595901</v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>
        <f>IF(ISBLANK(YourData!G80),"",YourData!G80)</f>
        <v>47069.623673713744</v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>
        <f>IF(ISBLANK(YourData!G81),"",YourData!G81)</f>
        <v>47473.490394096545</v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>
        <f>IF(ISBLANK(YourData!G82),"",YourData!G82)</f>
        <v>46710.390467190773</v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>
        <f>IF(ISBLANK(YourData!H62),"",YourData!H62)</f>
        <v>23122.446648502693</v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>
        <f>IF(ISBLANK(YourData!H63),"",YourData!H63)</f>
        <v>42181.329414947504</v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>
        <f>IF(ISBLANK(YourData!H64),"",YourData!H64)</f>
        <v>35613.168140077498</v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>
        <f>IF(ISBLANK(YourData!H65),"",YourData!H65)</f>
        <v>47633.280140597366</v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>
        <f>IF(ISBLANK(YourData!H66),"",YourData!H66)</f>
        <v>47888.467031683154</v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>
        <f>IF(ISBLANK(YourData!H67),"",YourData!H67)</f>
        <v>18229.955896172622</v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>
        <f>IF(ISBLANK(YourData!H68),"",YourData!H68)</f>
        <v>27445.458115682726</v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>
        <f>IF(ISBLANK(YourData!H69),"",YourData!H69)</f>
        <v>22136.735728157786</v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>
        <f>IF(ISBLANK(YourData!H70),"",YourData!H70)</f>
        <v>23122.446648502693</v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>
        <f>IF(ISBLANK(YourData!H71),"",YourData!H71)</f>
        <v>23122.446648502693</v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>
        <f>IF(ISBLANK(YourData!H72),"",YourData!H72)</f>
        <v>21370.371858203169</v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>
        <f>IF(ISBLANK(YourData!H73),"",YourData!H73)</f>
        <v>22325.07795110127</v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>
        <f>IF(ISBLANK(YourData!H74),"",YourData!H74)</f>
        <v>18232.364934822508</v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>
        <f>IF(ISBLANK(YourData!H75),"",YourData!H75)</f>
        <v>13990.589496801318</v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>
        <f>IF(ISBLANK(YourData!H76),"",YourData!H76)</f>
        <v>31479.43546213345</v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>
        <f>IF(ISBLANK(YourData!H77),"",YourData!H77)</f>
        <v>18229.639907232278</v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>
        <f>IF(ISBLANK(YourData!H78),"",YourData!H78)</f>
        <v>18232.263501571153</v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>
        <f>IF(ISBLANK(YourData!H79),"",YourData!H79)</f>
        <v>18232.400822894397</v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>
        <f>IF(ISBLANK(YourData!H80),"",YourData!H80)</f>
        <v>2.5979591014081739E-12</v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>
        <f>IF(ISBLANK(YourData!H81),"",YourData!H81)</f>
        <v>1.1344498081674222E-12</v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>
        <f>IF(ISBLANK(YourData!H82),"",YourData!H82)</f>
        <v>4.3980949929586391E-12</v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>
        <f>IF(ISBLANK(YourData!I62),"",YourData!I62)</f>
        <v>3.2422420815738806</v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>
        <f>IF(ISBLANK(YourData!I63),"",YourData!I63)</f>
        <v>3.407247217060251</v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>
        <f>IF(ISBLANK(YourData!I64),"",YourData!I64)</f>
        <v>3.4172655554535059</v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>
        <f>IF(ISBLANK(YourData!I65),"",YourData!I65)</f>
        <v>3.5955904358375776</v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>
        <f>IF(ISBLANK(YourData!I66),"",YourData!I66)</f>
        <v>3.6115949371312221</v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>
        <f>IF(ISBLANK(YourData!I67),"",YourData!I67)</f>
        <v>3.2466653329377739</v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>
        <f>IF(ISBLANK(YourData!I68),"",YourData!I68)</f>
        <v>3.6804763269954783</v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>
        <f>IF(ISBLANK(YourData!I69),"",YourData!I69)</f>
        <v>3.2188271532007824</v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>
        <f>IF(ISBLANK(YourData!I70),"",YourData!I70)</f>
        <v>3.2422420815738806</v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>
        <f>IF(ISBLANK(YourData!I71),"",YourData!I71)</f>
        <v>3.2422420815738806</v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>
        <f>IF(ISBLANK(YourData!I72),"",YourData!I72)</f>
        <v>3.2174992391964086</v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>
        <f>IF(ISBLANK(YourData!I73),"",YourData!I73)</f>
        <v>3.2268051219233449</v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>
        <f>IF(ISBLANK(YourData!I74),"",YourData!I74)</f>
        <v>3.2113484528678531</v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3.1616336680596278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>
        <f>IF(ISBLANK(YourData!I75),"",YourData!I75)</f>
        <v>3.1472403766315873</v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>
        <f>IF(ISBLANK(YourData!I76),"",YourData!I76)</f>
        <v>3.5553766469011747</v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>
        <f>IF(ISBLANK(YourData!I77),"",YourData!I77)</f>
        <v>2.9234667605313378</v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>
        <f>IF(ISBLANK(YourData!I78),"",YourData!I78)</f>
        <v>3.0670850419876454</v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>
        <f>IF(ISBLANK(YourData!I79),"",YourData!I79)</f>
        <v>3.5017323128925506</v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>
        <f>IF(ISBLANK(YourData!I80),"",YourData!I80)</f>
        <v>2.9002263313284815</v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>
        <f>IF(ISBLANK(YourData!I81),"",YourData!I81)</f>
        <v>2.6795751201708087</v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>
        <f>IF(ISBLANK(YourData!I82),"",YourData!I82)</f>
        <v>3.0997991912020244</v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>
        <f>IF(ISBLANK(YourData!J62),"",YourData!J62)</f>
        <v>24.099969717801184</v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>
        <f>IF(ISBLANK(YourData!J63),"",YourData!J63)</f>
        <v>24.102305048706331</v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>
        <f>IF(ISBLANK(YourData!J64),"",YourData!J64)</f>
        <v>24.243313891492633</v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>
        <f>IF(ISBLANK(YourData!J65),"",YourData!J65)</f>
        <v>20.690638171256222</v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>
        <f>IF(ISBLANK(YourData!J66),"",YourData!J66)</f>
        <v>20.75320413314294</v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>
        <f>IF(ISBLANK(YourData!J67),"",YourData!J67)</f>
        <v>26.244771809321705</v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>
        <f>IF(ISBLANK(YourData!J68),"",YourData!J68)</f>
        <v>25.440603645075463</v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>
        <f>IF(ISBLANK(YourData!J69),"",YourData!J69)</f>
        <v>23.179682004175095</v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>
        <f>IF(ISBLANK(YourData!J70),"",YourData!J70)</f>
        <v>24.099969717801184</v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>
        <f>IF(ISBLANK(YourData!J71),"",YourData!J71)</f>
        <v>24.099969717801184</v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>
        <f>IF(ISBLANK(YourData!J72),"",YourData!J72)</f>
        <v>23.210444759156783</v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>
        <f>IF(ISBLANK(YourData!J73),"",YourData!J73)</f>
        <v>23.370835509154869</v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>
        <f>IF(ISBLANK(YourData!J74),"",YourData!J74)</f>
        <v>20.536861060996166</v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>
        <f>IF(ISBLANK(YourData!J75),"",YourData!J75)</f>
        <v>24.982685106272509</v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>
        <f>IF(ISBLANK(YourData!J76),"",YourData!J76)</f>
        <v>24.959705933055609</v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>
        <f>IF(ISBLANK(YourData!J77),"",YourData!J77)</f>
        <v>13.675253771871583</v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>
        <f>IF(ISBLANK(YourData!J78),"",YourData!J78)</f>
        <v>17.127909321253522</v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>
        <f>IF(ISBLANK(YourData!J79),"",YourData!J79)</f>
        <v>27.326443624964107</v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>
        <f>IF(ISBLANK(YourData!J80),"",YourData!J80)</f>
        <v>20.547848738092608</v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>
        <f>IF(ISBLANK(YourData!J81),"",YourData!J81)</f>
        <v>13.682548485107993</v>
      </c>
      <c r="I399" s="13"/>
      <c r="J399" s="13"/>
      <c r="K399" s="94"/>
      <c r="L399" s="94"/>
    </row>
    <row r="400" spans="1:28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>
        <f>IF(ISBLANK(YourData!J82),"",YourData!J82)</f>
        <v>27.338850055238318</v>
      </c>
      <c r="I400" s="13"/>
      <c r="J400" s="13"/>
      <c r="K400" s="94"/>
      <c r="L400" s="94"/>
    </row>
    <row r="401" spans="1:28">
      <c r="A401" s="109"/>
      <c r="B401" s="113"/>
      <c r="C401" s="113"/>
      <c r="D401" s="113"/>
      <c r="E401" s="113"/>
      <c r="F401" s="113"/>
      <c r="G401" s="113"/>
    </row>
    <row r="402" spans="1:28">
      <c r="A402" s="109"/>
      <c r="B402" s="113"/>
      <c r="C402" s="113"/>
      <c r="D402" s="113"/>
      <c r="E402" s="113"/>
      <c r="F402" s="113"/>
      <c r="G402" s="113"/>
    </row>
    <row r="403" spans="1:28">
      <c r="A403" s="109"/>
      <c r="B403" s="113"/>
      <c r="C403" s="113"/>
      <c r="D403" s="113"/>
      <c r="E403" s="113"/>
      <c r="F403" s="113"/>
      <c r="G403" s="113"/>
    </row>
    <row r="404" spans="1:28">
      <c r="A404" s="109"/>
      <c r="B404" s="113"/>
      <c r="C404" s="113"/>
      <c r="D404" s="113"/>
      <c r="E404" s="113"/>
      <c r="F404" s="113"/>
      <c r="G404" s="113"/>
    </row>
    <row r="405" spans="1:28">
      <c r="A405" s="109"/>
      <c r="B405" s="113"/>
      <c r="C405" s="113"/>
      <c r="D405" s="113"/>
      <c r="E405" s="113"/>
      <c r="F405" s="113"/>
      <c r="G405" s="113"/>
    </row>
    <row r="406" spans="1:28">
      <c r="A406" s="109"/>
      <c r="B406" s="113"/>
      <c r="C406" s="113"/>
      <c r="D406" s="113"/>
      <c r="E406" s="113"/>
      <c r="F406" s="113"/>
      <c r="G406" s="113"/>
    </row>
    <row r="407" spans="1:28">
      <c r="A407" t="s">
        <v>20</v>
      </c>
      <c r="B407" s="113"/>
      <c r="C407" s="113"/>
      <c r="D407" s="113"/>
      <c r="E407" s="113"/>
      <c r="F407" s="113"/>
      <c r="G407" s="113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>
        <f>IF(ISBLANK(YourData!K62),"",YourData!K62)</f>
        <v>9.1712529597124965E-3</v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>
        <f>IF(ISBLANK(YourData!K63),"",YourData!K63)</f>
        <v>1.116644505669075E-2</v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>
        <f>IF(ISBLANK(YourData!K64),"",YourData!K64)</f>
        <v>1.0041281396213804E-2</v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>
        <f>IF(ISBLANK(YourData!K65),"",YourData!K65)</f>
        <v>1.0760343235738072E-2</v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>
        <f>IF(ISBLANK(YourData!K66),"",YourData!K66)</f>
        <v>1.0923313223281285E-2</v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>
        <f>IF(ISBLANK(YourData!K67),"",YourData!K67)</f>
        <v>9.8004093251258476E-3</v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>
        <f>IF(ISBLANK(YourData!K68),"",YourData!K68)</f>
        <v>8.6136113188748833E-3</v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>
        <f>IF(ISBLANK(YourData!K69),"",YourData!K69)</f>
        <v>9.7693688102672722E-3</v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>
        <f>IF(ISBLANK(YourData!K70),"",YourData!K70)</f>
        <v>9.1712529597124965E-3</v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>
        <f>IF(ISBLANK(YourData!K71),"",YourData!K71)</f>
        <v>9.1712529597124965E-3</v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>
        <f>IF(ISBLANK(YourData!K72),"",YourData!K72)</f>
        <v>9.3803174264647758E-3</v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>
        <f>IF(ISBLANK(YourData!K73),"",YourData!K73)</f>
        <v>9.2284550672210308E-3</v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>
        <f>IF(ISBLANK(YourData!K74),"",YourData!K74)</f>
        <v>9.1794149529008263E-3</v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>
        <f>IF(ISBLANK(YourData!K75),"",YourData!K75)</f>
        <v>1.0999319598399013E-2</v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>
        <f>IF(ISBLANK(YourData!K76),"",YourData!K76)</f>
        <v>1.1007709968026068E-2</v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>
        <f>IF(ISBLANK(YourData!K77),"",YourData!K77)</f>
        <v>6.0029256976774298E-3</v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>
        <f>IF(ISBLANK(YourData!K78),"",YourData!K78)</f>
        <v>7.485739875481066E-3</v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>
        <f>IF(ISBLANK(YourData!K79),"",YourData!K79)</f>
        <v>1.3464409476657257E-2</v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>
        <f>IF(ISBLANK(YourData!K80),"",YourData!K80)</f>
        <v>2.8697004143861766E-3</v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>
        <f>IF(ISBLANK(YourData!K81),"",YourData!K81)</f>
        <v>2.8697004143861905E-3</v>
      </c>
      <c r="I429" s="15"/>
      <c r="J429" s="15"/>
      <c r="K429" s="113"/>
      <c r="L429" s="113"/>
    </row>
    <row r="430" spans="1:28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>
        <f>IF(ISBLANK(YourData!K82),"",YourData!K82)</f>
        <v>2.8697004143861766E-3</v>
      </c>
      <c r="I430" s="15"/>
      <c r="J430" s="15"/>
      <c r="K430" s="113"/>
      <c r="L430" s="113"/>
    </row>
    <row r="437" spans="1:12">
      <c r="A437" t="s">
        <v>225</v>
      </c>
      <c r="B437" s="113"/>
      <c r="C437" s="113"/>
      <c r="D437" s="113"/>
      <c r="E437" s="113"/>
      <c r="F437" s="113"/>
      <c r="G437" s="113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>
        <f>IF(ISBLANK(YourData!L62),"",YourData!L62)</f>
        <v>47.9538131904797</v>
      </c>
      <c r="I440" s="13"/>
      <c r="J440" s="13"/>
      <c r="K440" s="94"/>
      <c r="L440" s="94"/>
    </row>
    <row r="441" spans="1:12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>
        <f>IF(ISBLANK(YourData!L63),"",YourData!L63)</f>
        <v>58.005893986001269</v>
      </c>
      <c r="I441" s="13"/>
      <c r="J441" s="13"/>
      <c r="K441" s="94"/>
      <c r="L441" s="94"/>
    </row>
    <row r="442" spans="1:12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>
        <f>IF(ISBLANK(YourData!L64),"",YourData!L64)</f>
        <v>51.455053141655128</v>
      </c>
      <c r="I442" s="13"/>
      <c r="J442" s="13"/>
      <c r="K442" s="94"/>
      <c r="L442" s="94"/>
    </row>
    <row r="443" spans="1:12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>
        <f>IF(ISBLANK(YourData!L65),"",YourData!L65)</f>
        <v>66.353985344670846</v>
      </c>
      <c r="I443" s="13"/>
      <c r="J443" s="13"/>
      <c r="K443" s="94"/>
      <c r="L443" s="94"/>
    </row>
    <row r="444" spans="1:12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>
        <f>IF(ISBLANK(YourData!L66),"",YourData!L66)</f>
        <v>66.831281928022577</v>
      </c>
      <c r="I444" s="13"/>
      <c r="J444" s="13"/>
      <c r="K444" s="94"/>
      <c r="L444" s="94"/>
    </row>
    <row r="445" spans="1:12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>
        <f>IF(ISBLANK(YourData!L67),"",YourData!L67)</f>
        <v>44.610167223283916</v>
      </c>
      <c r="I445" s="13"/>
      <c r="J445" s="13"/>
      <c r="K445" s="94"/>
      <c r="L445" s="94"/>
    </row>
    <row r="446" spans="1:12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>
        <f>IF(ISBLANK(YourData!L68),"",YourData!L68)</f>
        <v>41.383329876514111</v>
      </c>
      <c r="I446" s="13"/>
      <c r="J446" s="13"/>
      <c r="K446" s="94"/>
      <c r="L446" s="94"/>
    </row>
    <row r="447" spans="1:12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>
        <f>IF(ISBLANK(YourData!L69),"",YourData!L69)</f>
        <v>53.702736845475286</v>
      </c>
      <c r="I447" s="13"/>
      <c r="J447" s="13"/>
      <c r="K447" s="94"/>
      <c r="L447" s="94"/>
    </row>
    <row r="448" spans="1:12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>
        <f>IF(ISBLANK(YourData!L70),"",YourData!L70)</f>
        <v>47.9538131904797</v>
      </c>
      <c r="I448" s="13"/>
      <c r="J448" s="13"/>
      <c r="K448" s="94"/>
      <c r="L448" s="94"/>
    </row>
    <row r="449" spans="1:12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>
        <f>IF(ISBLANK(YourData!L71),"",YourData!L71)</f>
        <v>47.9538131904797</v>
      </c>
      <c r="I449" s="13"/>
      <c r="J449" s="13"/>
      <c r="K449" s="94"/>
      <c r="L449" s="94"/>
    </row>
    <row r="450" spans="1:12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>
        <f>IF(ISBLANK(YourData!L72),"",YourData!L72)</f>
        <v>51.645882143733672</v>
      </c>
      <c r="I450" s="13"/>
      <c r="J450" s="13"/>
      <c r="K450" s="94"/>
      <c r="L450" s="94"/>
    </row>
    <row r="451" spans="1:12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>
        <f>IF(ISBLANK(YourData!L73),"",YourData!L73)</f>
        <v>50.230511644807947</v>
      </c>
      <c r="I451" s="13"/>
      <c r="J451" s="13"/>
      <c r="K451" s="94"/>
      <c r="L451" s="94"/>
    </row>
    <row r="452" spans="1:12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>
        <f>IF(ISBLANK(YourData!L74),"",YourData!L74)</f>
        <v>57.756151224285503</v>
      </c>
      <c r="I452" s="13"/>
      <c r="J452" s="13"/>
      <c r="K452" s="94"/>
      <c r="L452" s="94"/>
    </row>
    <row r="453" spans="1:12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>
        <f>IF(ISBLANK(YourData!L75),"",YourData!L75)</f>
        <v>55.660081589223303</v>
      </c>
      <c r="I453" s="13"/>
      <c r="J453" s="13"/>
      <c r="K453" s="94"/>
      <c r="L453" s="94"/>
    </row>
    <row r="454" spans="1:12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>
        <f>IF(ISBLANK(YourData!L76),"",YourData!L76)</f>
        <v>55.77799583116164</v>
      </c>
      <c r="I454" s="13"/>
      <c r="J454" s="13"/>
      <c r="K454" s="94"/>
      <c r="L454" s="94"/>
    </row>
    <row r="455" spans="1:12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>
        <f>IF(ISBLANK(YourData!L77),"",YourData!L77)</f>
        <v>60.624770364746439</v>
      </c>
      <c r="I455" s="13"/>
      <c r="J455" s="13"/>
      <c r="K455" s="94"/>
      <c r="L455" s="94"/>
    </row>
    <row r="456" spans="1:12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>
        <f>IF(ISBLANK(YourData!L78),"",YourData!L78)</f>
        <v>59.417742675842611</v>
      </c>
      <c r="I456" s="13"/>
      <c r="J456" s="13"/>
      <c r="K456" s="94"/>
      <c r="L456" s="94"/>
    </row>
    <row r="457" spans="1:12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>
        <f>IF(ISBLANK(YourData!L79),"",YourData!L79)</f>
        <v>53.607354385068902</v>
      </c>
      <c r="I457" s="13"/>
      <c r="J457" s="13"/>
      <c r="K457" s="94"/>
      <c r="L457" s="94"/>
    </row>
    <row r="458" spans="1:12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>
        <f>IF(ISBLANK(YourData!L80),"",YourData!L80)</f>
        <v>21.474794005067292</v>
      </c>
      <c r="I458" s="13"/>
      <c r="J458" s="13"/>
      <c r="K458" s="94"/>
      <c r="L458" s="94"/>
    </row>
    <row r="459" spans="1:12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>
        <f>IF(ISBLANK(YourData!L81),"",YourData!L81)</f>
        <v>30.243321104109818</v>
      </c>
      <c r="I459" s="13"/>
      <c r="J459" s="13"/>
      <c r="K459" s="94"/>
      <c r="L459" s="94"/>
    </row>
    <row r="460" spans="1:12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>
        <f>IF(ISBLANK(YourData!L82),"",YourData!L82)</f>
        <v>16.965653800509251</v>
      </c>
      <c r="I460" s="13"/>
      <c r="J460" s="13"/>
      <c r="K460" s="94"/>
      <c r="L460" s="94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>
        <f>IF(ISBLANK(YourData!M62),"",YourData!M62)</f>
        <v>19.914143835616347</v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877">
        <f>IF(ISBLANK('TRNSYS-TUD'!N62),"",'TRNSYS-TUD'!N62)</f>
        <v>1.1642917900684956E-2</v>
      </c>
      <c r="C471" s="877">
        <f>IF(ISBLANK('DOE22'!N62),"",'DOE22'!N62)</f>
        <v>1.1599999999999999E-2</v>
      </c>
      <c r="D471" s="877">
        <f>IF(ISBLANK(DOE21E!N62),"",DOE21E!N62)</f>
        <v>1.1599999999999999E-2</v>
      </c>
      <c r="E471" s="877">
        <f>IF(ISBLANK(EnergyPlus1.0!N62),"",EnergyPlus1.0!N62)</f>
        <v>1.1593355242989104E-2</v>
      </c>
      <c r="F471" s="877">
        <f>IF(ISBLANK(CodyRun!N62),"",CodyRun!N62)</f>
        <v>1.1648657534246494E-2</v>
      </c>
      <c r="G471" s="877">
        <f>IF(ISBLANK('HOT3000'!N62),"",'HOT3000'!N62)</f>
        <v>1.1599999999999999E-2</v>
      </c>
      <c r="H471" s="877">
        <f>IF(ISBLANK(YourData!N62),"",YourData!N62)</f>
        <v>1.1607902527993237E-2</v>
      </c>
      <c r="I471" s="877"/>
      <c r="J471" s="877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>
      <c r="A483" s="55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>
        <f>IF(ISBLANK(YourData!B89),"",YourData!B89)</f>
        <v>2153.1974930921547</v>
      </c>
      <c r="I490" s="12"/>
      <c r="J490" s="12"/>
    </row>
    <row r="491" spans="1:10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>
        <f>IF(ISBLANK(YourData!B90),"",YourData!B90)</f>
        <v>2166.8981750680218</v>
      </c>
      <c r="I491" s="12"/>
      <c r="J491" s="12"/>
    </row>
    <row r="492" spans="1:10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>
        <f>IF(ISBLANK(YourData!B91),"",YourData!B91)</f>
        <v>2147.8016522554162</v>
      </c>
      <c r="I492" s="12"/>
      <c r="J492" s="12"/>
    </row>
    <row r="493" spans="1:10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>
        <f>IF(ISBLANK(YourData!B92),"",YourData!B92)</f>
        <v>2109.6896867038581</v>
      </c>
      <c r="I493" s="12"/>
      <c r="J493" s="12"/>
    </row>
    <row r="494" spans="1:10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>
        <f>IF(ISBLANK(YourData!B93),"",YourData!B93)</f>
        <v>2031.5053817816447</v>
      </c>
      <c r="I494" s="12"/>
      <c r="J494" s="12"/>
    </row>
    <row r="495" spans="1:10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>
        <f>IF(ISBLANK(YourData!B94),"",YourData!B94)</f>
        <v>2181.598882712598</v>
      </c>
      <c r="I495" s="12"/>
      <c r="J495" s="12"/>
    </row>
    <row r="496" spans="1:10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>
        <f>IF(ISBLANK(YourData!B95),"",YourData!B95)</f>
        <v>2926.9048581068446</v>
      </c>
      <c r="I496" s="12"/>
      <c r="J496" s="12"/>
    </row>
    <row r="497" spans="1:10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>
        <f>IF(ISBLANK(YourData!B96),"",YourData!B96)</f>
        <v>3571.7853543805631</v>
      </c>
      <c r="I497" s="12"/>
      <c r="J497" s="12"/>
    </row>
    <row r="498" spans="1:10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>
        <f>IF(ISBLANK(YourData!B97),"",YourData!B97)</f>
        <v>4771.7192117545865</v>
      </c>
      <c r="I498" s="12"/>
      <c r="J498" s="12"/>
    </row>
    <row r="499" spans="1:10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>
        <f>IF(ISBLANK(YourData!B98),"",YourData!B98)</f>
        <v>5029.2896113763509</v>
      </c>
      <c r="I499" s="12"/>
      <c r="J499" s="12"/>
    </row>
    <row r="500" spans="1:10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>
        <f>IF(ISBLANK(YourData!B99),"",YourData!B99)</f>
        <v>5485.5019499344899</v>
      </c>
      <c r="I500" s="12"/>
      <c r="J500" s="12"/>
    </row>
    <row r="501" spans="1:10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>
        <f>IF(ISBLANK(YourData!B100),"",YourData!B100)</f>
        <v>5708.6427985642003</v>
      </c>
      <c r="I501" s="12"/>
      <c r="J501" s="12"/>
    </row>
    <row r="502" spans="1:10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>
        <f>IF(ISBLANK(YourData!B101),"",YourData!B101)</f>
        <v>7233.1381060986587</v>
      </c>
      <c r="I502" s="12"/>
      <c r="J502" s="12"/>
    </row>
    <row r="503" spans="1:10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>
        <f>IF(ISBLANK(YourData!B102),"",YourData!B102)</f>
        <v>7086.0674340476471</v>
      </c>
      <c r="I503" s="12"/>
      <c r="J503" s="12"/>
    </row>
    <row r="504" spans="1:10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>
        <f>IF(ISBLANK(YourData!B103),"",YourData!B103)</f>
        <v>8690.0984856683717</v>
      </c>
      <c r="I504" s="12"/>
      <c r="J504" s="12"/>
    </row>
    <row r="505" spans="1:10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>
        <f>IF(ISBLANK(YourData!B104),"",YourData!B104)</f>
        <v>8843.0109036850317</v>
      </c>
      <c r="I505" s="12"/>
      <c r="J505" s="12"/>
    </row>
    <row r="506" spans="1:10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>
        <f>IF(ISBLANK(YourData!B105),"",YourData!B105)</f>
        <v>5791.2606503976976</v>
      </c>
      <c r="I506" s="12"/>
      <c r="J506" s="12"/>
    </row>
    <row r="507" spans="1:10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>
        <f>IF(ISBLANK(YourData!B106),"",YourData!B106)</f>
        <v>5952.8977457733863</v>
      </c>
      <c r="I507" s="12"/>
      <c r="J507" s="12"/>
    </row>
    <row r="508" spans="1:10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>
        <f>IF(ISBLANK(YourData!B107),"",YourData!B107)</f>
        <v>5617.9680591131009</v>
      </c>
      <c r="I508" s="12"/>
      <c r="J508" s="12"/>
    </row>
    <row r="509" spans="1:10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>
        <f>IF(ISBLANK(YourData!B108),"",YourData!B108)</f>
        <v>5316.1877161284046</v>
      </c>
      <c r="I509" s="12"/>
      <c r="J509" s="12"/>
    </row>
    <row r="510" spans="1:10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>
        <f>IF(ISBLANK(YourData!B109),"",YourData!B109)</f>
        <v>4369.7605277193097</v>
      </c>
      <c r="I510" s="12"/>
      <c r="J510" s="12"/>
    </row>
    <row r="511" spans="1:10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>
        <f>IF(ISBLANK(YourData!B110),"",YourData!B110)</f>
        <v>4324.0227474500107</v>
      </c>
      <c r="I511" s="12"/>
      <c r="J511" s="12"/>
    </row>
    <row r="512" spans="1:10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>
        <f>IF(ISBLANK(YourData!B111),"",YourData!B111)</f>
        <v>4216.2057752180208</v>
      </c>
      <c r="I512" s="12"/>
      <c r="J512" s="12"/>
    </row>
    <row r="513" spans="1:10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>
        <f>IF(ISBLANK(YourData!B112),"",YourData!B112)</f>
        <v>4194.4797360433977</v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>
        <f>IF(ISBLANK(YourData!D89),"",YourData!D89)</f>
        <v>7602.3325139883082</v>
      </c>
      <c r="I550" s="12"/>
      <c r="J550" s="12"/>
    </row>
    <row r="551" spans="1:10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>
        <f>IF(ISBLANK(YourData!D90),"",YourData!D90)</f>
        <v>7627.7649280128517</v>
      </c>
      <c r="I551" s="12"/>
      <c r="J551" s="12"/>
    </row>
    <row r="552" spans="1:10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>
        <f>IF(ISBLANK(YourData!D91),"",YourData!D91)</f>
        <v>7579.2121880224968</v>
      </c>
      <c r="I552" s="12"/>
      <c r="J552" s="12"/>
    </row>
    <row r="553" spans="1:10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>
        <f>IF(ISBLANK(YourData!D92),"",YourData!D92)</f>
        <v>7463.5694043259282</v>
      </c>
      <c r="I553" s="12"/>
      <c r="J553" s="12"/>
    </row>
    <row r="554" spans="1:10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>
        <f>IF(ISBLANK(YourData!D93),"",YourData!D93)</f>
        <v>7218.5964429741716</v>
      </c>
      <c r="I554" s="12"/>
      <c r="J554" s="12"/>
    </row>
    <row r="555" spans="1:10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>
        <f>IF(ISBLANK(YourData!D94),"",YourData!D94)</f>
        <v>7563.0647675631189</v>
      </c>
      <c r="I555" s="12"/>
      <c r="J555" s="12"/>
    </row>
    <row r="556" spans="1:10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>
        <f>IF(ISBLANK(YourData!D95),"",YourData!D95)</f>
        <v>9393.2682884501555</v>
      </c>
      <c r="I556" s="12"/>
      <c r="J556" s="12"/>
    </row>
    <row r="557" spans="1:10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>
        <f>IF(ISBLANK(YourData!D96),"",YourData!D96)</f>
        <v>10820.944327532779</v>
      </c>
      <c r="I557" s="12"/>
      <c r="J557" s="12"/>
    </row>
    <row r="558" spans="1:10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>
        <f>IF(ISBLANK(YourData!D97),"",YourData!D97)</f>
        <v>14281.142396826372</v>
      </c>
      <c r="I558" s="12"/>
      <c r="J558" s="12"/>
    </row>
    <row r="559" spans="1:10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>
        <f>IF(ISBLANK(YourData!D98),"",YourData!D98)</f>
        <v>15005.310486365437</v>
      </c>
      <c r="I559" s="12"/>
      <c r="J559" s="12"/>
    </row>
    <row r="560" spans="1:10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>
        <f>IF(ISBLANK(YourData!D99),"",YourData!D99)</f>
        <v>16128.557835233223</v>
      </c>
      <c r="I560" s="12"/>
      <c r="J560" s="12"/>
    </row>
    <row r="561" spans="1:10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>
        <f>IF(ISBLANK(YourData!D100),"",YourData!D100)</f>
        <v>16742.828178606414</v>
      </c>
      <c r="I561" s="12"/>
      <c r="J561" s="12"/>
    </row>
    <row r="562" spans="1:10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>
        <f>IF(ISBLANK(YourData!D101),"",YourData!D101)</f>
        <v>21874.383964624409</v>
      </c>
      <c r="I562" s="12"/>
      <c r="J562" s="12"/>
    </row>
    <row r="563" spans="1:10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>
        <f>IF(ISBLANK(YourData!D102),"",YourData!D102)</f>
        <v>20933.877551652131</v>
      </c>
      <c r="I563" s="12"/>
      <c r="J563" s="12"/>
    </row>
    <row r="564" spans="1:10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>
        <f>IF(ISBLANK(YourData!D103),"",YourData!D103)</f>
        <v>26433.516830975779</v>
      </c>
      <c r="I564" s="12"/>
      <c r="J564" s="12"/>
    </row>
    <row r="565" spans="1:10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>
        <f>IF(ISBLANK(YourData!D104),"",YourData!D104)</f>
        <v>26944.175707835377</v>
      </c>
      <c r="I565" s="12"/>
      <c r="J565" s="12"/>
    </row>
    <row r="566" spans="1:10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>
        <f>IF(ISBLANK(YourData!D105),"",YourData!D105)</f>
        <v>16526.601780973317</v>
      </c>
      <c r="I566" s="12"/>
      <c r="J566" s="12"/>
    </row>
    <row r="567" spans="1:10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>
        <f>IF(ISBLANK(YourData!D106),"",YourData!D106)</f>
        <v>17406.531327582157</v>
      </c>
      <c r="I567" s="12"/>
      <c r="J567" s="12"/>
    </row>
    <row r="568" spans="1:10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>
        <f>IF(ISBLANK(YourData!D107),"",YourData!D107)</f>
        <v>17083.110759462295</v>
      </c>
      <c r="I568" s="12"/>
      <c r="J568" s="12"/>
    </row>
    <row r="569" spans="1:10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>
        <f>IF(ISBLANK(YourData!D108),"",YourData!D108)</f>
        <v>16743.757409290411</v>
      </c>
      <c r="I569" s="12"/>
      <c r="J569" s="12"/>
    </row>
    <row r="570" spans="1:10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>
        <f>IF(ISBLANK(YourData!D109),"",YourData!D109)</f>
        <v>13612.208947262734</v>
      </c>
      <c r="I570" s="12"/>
      <c r="J570" s="12"/>
    </row>
    <row r="571" spans="1:10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>
        <f>IF(ISBLANK(YourData!D110),"",YourData!D110)</f>
        <v>13562.107727168252</v>
      </c>
      <c r="I571" s="12"/>
      <c r="J571" s="12"/>
    </row>
    <row r="572" spans="1:10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>
        <f>IF(ISBLANK(YourData!D111),"",YourData!D111)</f>
        <v>13365.778675997582</v>
      </c>
      <c r="I572" s="12"/>
      <c r="J572" s="12"/>
    </row>
    <row r="573" spans="1:10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>
        <f>IF(ISBLANK(YourData!D112),"",YourData!D112)</f>
        <v>13371.366736035701</v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>
        <f>IF(ISBLANK(YourData!E89),"",YourData!E89)</f>
        <v>5807.2505911441212</v>
      </c>
      <c r="I580" s="12"/>
      <c r="J580" s="12"/>
    </row>
    <row r="581" spans="1:10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>
        <f>IF(ISBLANK(YourData!E90),"",YourData!E90)</f>
        <v>5849.7053703629099</v>
      </c>
      <c r="I581" s="12"/>
      <c r="J581" s="12"/>
    </row>
    <row r="582" spans="1:10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>
        <f>IF(ISBLANK(YourData!E91),"",YourData!E91)</f>
        <v>5806.0059657960892</v>
      </c>
      <c r="I582" s="12"/>
      <c r="J582" s="12"/>
    </row>
    <row r="583" spans="1:10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>
        <f>IF(ISBLANK(YourData!E92),"",YourData!E92)</f>
        <v>5740.2969423232034</v>
      </c>
      <c r="I583" s="12"/>
      <c r="J583" s="12"/>
    </row>
    <row r="584" spans="1:10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>
        <f>IF(ISBLANK(YourData!E93),"",YourData!E93)</f>
        <v>5611.1240013571114</v>
      </c>
      <c r="I584" s="12"/>
      <c r="J584" s="12"/>
    </row>
    <row r="585" spans="1:10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>
        <f>IF(ISBLANK(YourData!E94),"",YourData!E94)</f>
        <v>6012.0553229076231</v>
      </c>
      <c r="I585" s="12"/>
      <c r="J585" s="12"/>
    </row>
    <row r="586" spans="1:10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>
        <f>IF(ISBLANK(YourData!E95),"",YourData!E95)</f>
        <v>7527.9994335477204</v>
      </c>
      <c r="I586" s="12"/>
      <c r="J586" s="12"/>
    </row>
    <row r="587" spans="1:10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>
        <f>IF(ISBLANK(YourData!E96),"",YourData!E96)</f>
        <v>8751.4776705248751</v>
      </c>
      <c r="I587" s="12"/>
      <c r="J587" s="12"/>
    </row>
    <row r="588" spans="1:10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>
        <f>IF(ISBLANK(YourData!E97),"",YourData!E97)</f>
        <v>11758.470189949308</v>
      </c>
      <c r="I588" s="12"/>
      <c r="J588" s="12"/>
    </row>
    <row r="589" spans="1:10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>
        <f>IF(ISBLANK(YourData!E98),"",YourData!E98)</f>
        <v>11985.553870144005</v>
      </c>
      <c r="I589" s="12"/>
      <c r="J589" s="12"/>
    </row>
    <row r="590" spans="1:10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>
        <f>IF(ISBLANK(YourData!E99),"",YourData!E99)</f>
        <v>12474.143132957011</v>
      </c>
      <c r="I590" s="12"/>
      <c r="J590" s="12"/>
    </row>
    <row r="591" spans="1:10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>
        <f>IF(ISBLANK(YourData!E100),"",YourData!E100)</f>
        <v>12655.550622841072</v>
      </c>
      <c r="I591" s="12"/>
      <c r="J591" s="12"/>
    </row>
    <row r="592" spans="1:10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>
        <f>IF(ISBLANK(YourData!E101),"",YourData!E101)</f>
        <v>17378.653053159294</v>
      </c>
      <c r="I592" s="12"/>
      <c r="J592" s="12"/>
    </row>
    <row r="593" spans="1:10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>
        <f>IF(ISBLANK(YourData!E102),"",YourData!E102)</f>
        <v>17574.86256431225</v>
      </c>
      <c r="I593" s="12"/>
      <c r="J593" s="12"/>
    </row>
    <row r="594" spans="1:10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>
        <f>IF(ISBLANK(YourData!E103),"",YourData!E103)</f>
        <v>22454.792551172584</v>
      </c>
      <c r="I594" s="12"/>
      <c r="J594" s="12"/>
    </row>
    <row r="595" spans="1:10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>
        <f>IF(ISBLANK(YourData!E104),"",YourData!E104)</f>
        <v>22528.065067960873</v>
      </c>
      <c r="I595" s="12"/>
      <c r="J595" s="12"/>
    </row>
    <row r="596" spans="1:10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>
        <f>IF(ISBLANK(YourData!E105),"",YourData!E105)</f>
        <v>13047.392756716177</v>
      </c>
      <c r="I596" s="12"/>
      <c r="J596" s="12"/>
    </row>
    <row r="597" spans="1:10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>
        <f>IF(ISBLANK(YourData!E106),"",YourData!E106)</f>
        <v>12851.897020327926</v>
      </c>
      <c r="I597" s="12"/>
      <c r="J597" s="12"/>
    </row>
    <row r="598" spans="1:10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>
        <f>IF(ISBLANK(YourData!E107),"",YourData!E107)</f>
        <v>12152.104847572622</v>
      </c>
      <c r="I598" s="12"/>
      <c r="J598" s="12"/>
    </row>
    <row r="599" spans="1:10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>
        <f>IF(ISBLANK(YourData!E108),"",YourData!E108)</f>
        <v>11537.736074179897</v>
      </c>
      <c r="I599" s="12"/>
      <c r="J599" s="12"/>
    </row>
    <row r="600" spans="1:10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>
        <f>IF(ISBLANK(YourData!E109),"",YourData!E109)</f>
        <v>9050.1018289498916</v>
      </c>
      <c r="I600" s="12"/>
      <c r="J600" s="12"/>
    </row>
    <row r="601" spans="1:10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>
        <f>IF(ISBLANK(YourData!E110),"",YourData!E110)</f>
        <v>8939.9600729644699</v>
      </c>
      <c r="I601" s="12"/>
      <c r="J601" s="12"/>
    </row>
    <row r="602" spans="1:10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>
        <f>IF(ISBLANK(YourData!E111),"",YourData!E111)</f>
        <v>8741.1668936169426</v>
      </c>
      <c r="I602" s="12"/>
      <c r="J602" s="12"/>
    </row>
    <row r="603" spans="1:10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>
        <f>IF(ISBLANK(YourData!E112),"",YourData!E112)</f>
        <v>8661.4948753171484</v>
      </c>
      <c r="I603" s="12"/>
      <c r="J603" s="12"/>
    </row>
    <row r="604" spans="1:10">
      <c r="A604" s="110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>
        <f>IF(ISBLANK(YourData!F89),"",YourData!F89)</f>
        <v>1795.0819228441862</v>
      </c>
      <c r="I610" s="12"/>
      <c r="J610" s="12"/>
    </row>
    <row r="611" spans="1:10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>
        <f>IF(ISBLANK(YourData!F90),"",YourData!F90)</f>
        <v>1778.0595576499411</v>
      </c>
      <c r="I611" s="12"/>
      <c r="J611" s="12"/>
    </row>
    <row r="612" spans="1:10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>
        <f>IF(ISBLANK(YourData!F91),"",YourData!F91)</f>
        <v>1773.206222226408</v>
      </c>
      <c r="I612" s="12"/>
      <c r="J612" s="12"/>
    </row>
    <row r="613" spans="1:10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>
        <f>IF(ISBLANK(YourData!F92),"",YourData!F92)</f>
        <v>1723.2724620027241</v>
      </c>
      <c r="I613" s="12"/>
      <c r="J613" s="12"/>
    </row>
    <row r="614" spans="1:10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>
        <f>IF(ISBLANK(YourData!F93),"",YourData!F93)</f>
        <v>1607.4724416170604</v>
      </c>
      <c r="I614" s="12"/>
      <c r="J614" s="12"/>
    </row>
    <row r="615" spans="1:10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>
        <f>IF(ISBLANK(YourData!F94),"",YourData!F94)</f>
        <v>1551.0094446554963</v>
      </c>
      <c r="I615" s="12"/>
      <c r="J615" s="12"/>
    </row>
    <row r="616" spans="1:10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>
        <f>IF(ISBLANK(YourData!F95),"",YourData!F95)</f>
        <v>1865.2688549024347</v>
      </c>
      <c r="I616" s="12"/>
      <c r="J616" s="12"/>
    </row>
    <row r="617" spans="1:10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>
        <f>IF(ISBLANK(YourData!F96),"",YourData!F96)</f>
        <v>2069.4666570079034</v>
      </c>
      <c r="I617" s="12"/>
      <c r="J617" s="12"/>
    </row>
    <row r="618" spans="1:10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>
        <f>IF(ISBLANK(YourData!F97),"",YourData!F97)</f>
        <v>2522.6722068770632</v>
      </c>
      <c r="I618" s="12"/>
      <c r="J618" s="12"/>
    </row>
    <row r="619" spans="1:10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>
        <f>IF(ISBLANK(YourData!F98),"",YourData!F98)</f>
        <v>3019.7566162214325</v>
      </c>
      <c r="I619" s="12"/>
      <c r="J619" s="12"/>
    </row>
    <row r="620" spans="1:10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>
        <f>IF(ISBLANK(YourData!F99),"",YourData!F99)</f>
        <v>3654.4147022762113</v>
      </c>
      <c r="I620" s="12"/>
      <c r="J620" s="12"/>
    </row>
    <row r="621" spans="1:10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>
        <f>IF(ISBLANK(YourData!F100),"",YourData!F100)</f>
        <v>4087.2775557653426</v>
      </c>
      <c r="I621" s="12"/>
      <c r="J621" s="12"/>
    </row>
    <row r="622" spans="1:10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>
        <f>IF(ISBLANK(YourData!F101),"",YourData!F101)</f>
        <v>4495.7309114651107</v>
      </c>
      <c r="I622" s="12"/>
      <c r="J622" s="12"/>
    </row>
    <row r="623" spans="1:10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>
        <f>IF(ISBLANK(YourData!F102),"",YourData!F102)</f>
        <v>3359.0149873398786</v>
      </c>
      <c r="I623" s="12"/>
      <c r="J623" s="12"/>
    </row>
    <row r="624" spans="1:10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>
        <f>IF(ISBLANK(YourData!F103),"",YourData!F103)</f>
        <v>3978.7242798031957</v>
      </c>
      <c r="I624" s="12"/>
      <c r="J624" s="12"/>
    </row>
    <row r="625" spans="1:10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>
        <f>IF(ISBLANK(YourData!F104),"",YourData!F104)</f>
        <v>4416.110639874506</v>
      </c>
      <c r="I625" s="12"/>
      <c r="J625" s="12"/>
    </row>
    <row r="626" spans="1:10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>
        <f>IF(ISBLANK(YourData!F105),"",YourData!F105)</f>
        <v>3479.2090242571421</v>
      </c>
      <c r="I626" s="12"/>
      <c r="J626" s="12"/>
    </row>
    <row r="627" spans="1:10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>
        <f>IF(ISBLANK(YourData!F106),"",YourData!F106)</f>
        <v>4554.6343072542331</v>
      </c>
      <c r="I627" s="12"/>
      <c r="J627" s="12"/>
    </row>
    <row r="628" spans="1:10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>
        <f>IF(ISBLANK(YourData!F107),"",YourData!F107)</f>
        <v>4931.0059118896734</v>
      </c>
      <c r="I628" s="12"/>
      <c r="J628" s="12"/>
    </row>
    <row r="629" spans="1:10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>
        <f>IF(ISBLANK(YourData!F108),"",YourData!F108)</f>
        <v>5206.0213351105158</v>
      </c>
      <c r="I629" s="12"/>
      <c r="J629" s="12"/>
    </row>
    <row r="630" spans="1:10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>
        <f>IF(ISBLANK(YourData!F109),"",YourData!F109)</f>
        <v>4562.1071183128442</v>
      </c>
      <c r="I630" s="12"/>
      <c r="J630" s="12"/>
    </row>
    <row r="631" spans="1:10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>
        <f>IF(ISBLANK(YourData!F110),"",YourData!F110)</f>
        <v>4622.1476542037808</v>
      </c>
      <c r="I631" s="12"/>
      <c r="J631" s="12"/>
    </row>
    <row r="632" spans="1:10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>
        <f>IF(ISBLANK(YourData!F111),"",YourData!F111)</f>
        <v>4624.6117823806399</v>
      </c>
      <c r="I632" s="12"/>
      <c r="J632" s="12"/>
    </row>
    <row r="633" spans="1:10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>
        <f>IF(ISBLANK(YourData!F112),"",YourData!F112)</f>
        <v>4709.8718607185529</v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>
        <f>IF(ISBLANK(YourData!G89),"",YourData!G89)</f>
        <v>9.2570841528790467E-3</v>
      </c>
      <c r="I640" s="15"/>
      <c r="J640" s="15"/>
    </row>
    <row r="641" spans="1:10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>
        <f>IF(ISBLANK(YourData!G90),"",YourData!G90)</f>
        <v>9.2203521655446208E-3</v>
      </c>
      <c r="I641" s="15"/>
      <c r="J641" s="15"/>
    </row>
    <row r="642" spans="1:10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>
        <f>IF(ISBLANK(YourData!G91),"",YourData!G91)</f>
        <v>9.2269175740431197E-3</v>
      </c>
      <c r="I642" s="15"/>
      <c r="J642" s="15"/>
    </row>
    <row r="643" spans="1:10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>
        <f>IF(ISBLANK(YourData!G92),"",YourData!G92)</f>
        <v>9.170145126812709E-3</v>
      </c>
      <c r="I643" s="15"/>
      <c r="J643" s="15"/>
    </row>
    <row r="644" spans="1:10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>
        <f>IF(ISBLANK(YourData!G93),"",YourData!G93)</f>
        <v>9.0482354892863319E-3</v>
      </c>
      <c r="I644" s="15"/>
      <c r="J644" s="15"/>
    </row>
    <row r="645" spans="1:10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>
        <f>IF(ISBLANK(YourData!G94),"",YourData!G94)</f>
        <v>8.9019493166082302E-3</v>
      </c>
      <c r="I645" s="15"/>
      <c r="J645" s="15"/>
    </row>
    <row r="646" spans="1:10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>
        <f>IF(ISBLANK(YourData!G95),"",YourData!G95)</f>
        <v>9.1708153823053754E-3</v>
      </c>
      <c r="I646" s="15"/>
      <c r="J646" s="15"/>
    </row>
    <row r="647" spans="1:10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>
        <f>IF(ISBLANK(YourData!G96),"",YourData!G96)</f>
        <v>9.4820123151319186E-3</v>
      </c>
      <c r="I647" s="15"/>
      <c r="J647" s="15"/>
    </row>
    <row r="648" spans="1:10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>
        <f>IF(ISBLANK(YourData!G97),"",YourData!G97)</f>
        <v>9.6210827941317009E-3</v>
      </c>
      <c r="I648" s="15"/>
      <c r="J648" s="15"/>
    </row>
    <row r="649" spans="1:10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>
        <f>IF(ISBLANK(YourData!G98),"",YourData!G98)</f>
        <v>9.9776968727039173E-3</v>
      </c>
      <c r="I649" s="15"/>
      <c r="J649" s="15"/>
    </row>
    <row r="650" spans="1:10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>
        <f>IF(ISBLANK(YourData!G99),"",YourData!G99)</f>
        <v>1.0392127552172916E-2</v>
      </c>
      <c r="I650" s="15"/>
      <c r="J650" s="15"/>
    </row>
    <row r="651" spans="1:10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>
        <f>IF(ISBLANK(YourData!G100),"",YourData!G100)</f>
        <v>1.0700934294568573E-2</v>
      </c>
      <c r="I651" s="15"/>
      <c r="J651" s="15"/>
    </row>
    <row r="652" spans="1:10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>
        <f>IF(ISBLANK(YourData!G101),"",YourData!G101)</f>
        <v>1.0128759142752528E-2</v>
      </c>
      <c r="I652" s="15"/>
      <c r="J652" s="15"/>
    </row>
    <row r="653" spans="1:10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>
        <f>IF(ISBLANK(YourData!G102),"",YourData!G102)</f>
        <v>9.6941587174002083E-3</v>
      </c>
      <c r="I653" s="15"/>
      <c r="J653" s="15"/>
    </row>
    <row r="654" spans="1:10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>
        <f>IF(ISBLANK(YourData!G103),"",YourData!G103)</f>
        <v>9.5211799232267184E-3</v>
      </c>
      <c r="I654" s="15"/>
      <c r="J654" s="15"/>
    </row>
    <row r="655" spans="1:10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>
        <f>IF(ISBLANK(YourData!G104),"",YourData!G104)</f>
        <v>9.6239996786964752E-3</v>
      </c>
      <c r="I655" s="15"/>
      <c r="J655" s="15"/>
    </row>
    <row r="656" spans="1:10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>
        <f>IF(ISBLANK(YourData!G105),"",YourData!G105)</f>
        <v>1.0361614287457587E-2</v>
      </c>
      <c r="I656" s="15"/>
      <c r="J656" s="15"/>
    </row>
    <row r="657" spans="1:10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>
        <f>IF(ISBLANK(YourData!G106),"",YourData!G106)</f>
        <v>1.0924676746329126E-2</v>
      </c>
      <c r="I657" s="15"/>
      <c r="J657" s="15"/>
    </row>
    <row r="658" spans="1:10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>
        <f>IF(ISBLANK(YourData!G107),"",YourData!G107)</f>
        <v>1.107499633196703E-2</v>
      </c>
      <c r="I658" s="15"/>
      <c r="J658" s="15"/>
    </row>
    <row r="659" spans="1:10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>
        <f>IF(ISBLANK(YourData!G108),"",YourData!G108)</f>
        <v>1.1126557130449757E-2</v>
      </c>
      <c r="I659" s="15"/>
      <c r="J659" s="15"/>
    </row>
    <row r="660" spans="1:10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>
        <f>IF(ISBLANK(YourData!G109),"",YourData!G109)</f>
        <v>1.1354851838694908E-2</v>
      </c>
      <c r="I660" s="15"/>
      <c r="J660" s="15"/>
    </row>
    <row r="661" spans="1:10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>
        <f>IF(ISBLANK(YourData!G110),"",YourData!G110)</f>
        <v>1.1403685345879941E-2</v>
      </c>
      <c r="I661" s="15"/>
      <c r="J661" s="15"/>
    </row>
    <row r="662" spans="1:10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>
        <f>IF(ISBLANK(YourData!G111),"",YourData!G111)</f>
        <v>1.1420493577569951E-2</v>
      </c>
      <c r="I662" s="15"/>
      <c r="J662" s="15"/>
    </row>
    <row r="663" spans="1:10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>
        <f>IF(ISBLANK(YourData!G112),"",YourData!G112)</f>
        <v>1.1476604621397836E-2</v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>
        <f>IF(ISBLANK(YourData!H89),"",YourData!H89)</f>
        <v>2.1036658557314101</v>
      </c>
      <c r="I670" s="16"/>
      <c r="J670" s="16"/>
    </row>
    <row r="671" spans="1:10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>
        <f>IF(ISBLANK(YourData!H90),"",YourData!H90)</f>
        <v>2.0523835516470448</v>
      </c>
      <c r="I671" s="16"/>
      <c r="J671" s="16"/>
    </row>
    <row r="672" spans="1:10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>
        <f>IF(ISBLANK(YourData!H91),"",YourData!H91)</f>
        <v>2.091347031979641</v>
      </c>
      <c r="I672" s="16"/>
      <c r="J672" s="16"/>
    </row>
    <row r="673" spans="1:10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>
        <f>IF(ISBLANK(YourData!H92),"",YourData!H92)</f>
        <v>2.1224838550070628</v>
      </c>
      <c r="I673" s="16"/>
      <c r="J673" s="16"/>
    </row>
    <row r="674" spans="1:10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>
        <f>IF(ISBLANK(YourData!H93),"",YourData!H93)</f>
        <v>2.2682071792019056</v>
      </c>
      <c r="I674" s="16"/>
      <c r="J674" s="16"/>
    </row>
    <row r="675" spans="1:10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>
        <f>IF(ISBLANK(YourData!H94),"",YourData!H94)</f>
        <v>2.0631182130211703</v>
      </c>
      <c r="I675" s="16"/>
      <c r="J675" s="16"/>
    </row>
    <row r="676" spans="1:10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>
        <f>IF(ISBLANK(YourData!H95),"",YourData!H95)</f>
        <v>1.4589632969641888</v>
      </c>
      <c r="I676" s="16"/>
      <c r="J676" s="16"/>
    </row>
    <row r="677" spans="1:10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>
        <f>IF(ISBLANK(YourData!H96),"",YourData!H96)</f>
        <v>1.4625578010786855</v>
      </c>
      <c r="I677" s="16"/>
      <c r="J677" s="16"/>
    </row>
    <row r="678" spans="1:10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>
        <f>IF(ISBLANK(YourData!H97),"",YourData!H97)</f>
        <v>1.683791952377089</v>
      </c>
      <c r="I678" s="16"/>
      <c r="J678" s="16"/>
    </row>
    <row r="679" spans="1:10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>
        <f>IF(ISBLANK(YourData!H98),"",YourData!H98)</f>
        <v>1.6298519269439691</v>
      </c>
      <c r="I679" s="16"/>
      <c r="J679" s="16"/>
    </row>
    <row r="680" spans="1:10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>
        <f>IF(ISBLANK(YourData!H99),"",YourData!H99)</f>
        <v>1.4621212559588401</v>
      </c>
      <c r="I680" s="16"/>
      <c r="J680" s="16"/>
    </row>
    <row r="681" spans="1:10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>
        <f>IF(ISBLANK(YourData!H100),"",YourData!H100)</f>
        <v>1.5541858845059557</v>
      </c>
      <c r="I681" s="16"/>
      <c r="J681" s="16"/>
    </row>
    <row r="682" spans="1:10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>
        <f>IF(ISBLANK(YourData!H101),"",YourData!H101)</f>
        <v>2.0196534364788996</v>
      </c>
      <c r="I682" s="16"/>
      <c r="J682" s="16"/>
    </row>
    <row r="683" spans="1:10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>
        <f>IF(ISBLANK(YourData!H102),"",YourData!H102)</f>
        <v>1.9067132109271845</v>
      </c>
      <c r="I683" s="16"/>
      <c r="J683" s="16"/>
    </row>
    <row r="684" spans="1:10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>
        <f>IF(ISBLANK(YourData!H103),"",YourData!H103)</f>
        <v>2.0688532031699718</v>
      </c>
      <c r="I684" s="16"/>
      <c r="J684" s="16"/>
    </row>
    <row r="685" spans="1:10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>
        <f>IF(ISBLANK(YourData!H104),"",YourData!H104)</f>
        <v>1.9601083752610269</v>
      </c>
      <c r="I685" s="16"/>
      <c r="J685" s="16"/>
    </row>
    <row r="686" spans="1:10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>
        <f>IF(ISBLANK(YourData!H105),"",YourData!H105)</f>
        <v>1.2892800638219797</v>
      </c>
      <c r="I686" s="16"/>
      <c r="J686" s="16"/>
    </row>
    <row r="687" spans="1:10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>
        <f>IF(ISBLANK(YourData!H106),"",YourData!H106)</f>
        <v>1.3983959934454386</v>
      </c>
      <c r="I687" s="16"/>
      <c r="J687" s="16"/>
    </row>
    <row r="688" spans="1:10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>
        <f>IF(ISBLANK(YourData!H107),"",YourData!H107)</f>
        <v>1.6000229013631544</v>
      </c>
      <c r="I688" s="16"/>
      <c r="J688" s="16"/>
    </row>
    <row r="689" spans="1:10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>
        <f>IF(ISBLANK(YourData!H108),"",YourData!H108)</f>
        <v>1.5743090913363429</v>
      </c>
      <c r="I689" s="16"/>
      <c r="J689" s="16"/>
    </row>
    <row r="690" spans="1:10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>
        <f>IF(ISBLANK(YourData!H109),"",YourData!H109)</f>
        <v>1.2177798988286754</v>
      </c>
      <c r="I690" s="16"/>
      <c r="J690" s="16"/>
    </row>
    <row r="691" spans="1:10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>
        <f>IF(ISBLANK(YourData!H110),"",YourData!H110)</f>
        <v>1.255978497926618</v>
      </c>
      <c r="I691" s="16"/>
      <c r="J691" s="16"/>
    </row>
    <row r="692" spans="1:10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>
        <f>IF(ISBLANK(YourData!H111),"",YourData!H111)</f>
        <v>1.2820551407898706</v>
      </c>
      <c r="I692" s="16"/>
      <c r="J692" s="16"/>
    </row>
    <row r="693" spans="1:10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>
        <f>IF(ISBLANK(YourData!H112),"",YourData!H112)</f>
        <v>1.2623377202944284</v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>
        <f>IF(ISBLANK(YourData!I89),"",YourData!I89)</f>
        <v>17.987500000000001</v>
      </c>
      <c r="I700" s="13"/>
      <c r="J700" s="13"/>
    </row>
    <row r="701" spans="1:10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>
        <f>IF(ISBLANK(YourData!I90),"",YourData!I90)</f>
        <v>18.112500000000001</v>
      </c>
      <c r="I701" s="13"/>
      <c r="J701" s="13"/>
    </row>
    <row r="702" spans="1:10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>
        <f>IF(ISBLANK(YourData!I91),"",YourData!I91)</f>
        <v>17.987500000000001</v>
      </c>
      <c r="I702" s="13"/>
      <c r="J702" s="13"/>
    </row>
    <row r="703" spans="1:10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>
        <f>IF(ISBLANK(YourData!I92),"",YourData!I92)</f>
        <v>17.8</v>
      </c>
      <c r="I703" s="13"/>
      <c r="J703" s="13"/>
    </row>
    <row r="704" spans="1:10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>
        <f>IF(ISBLANK(YourData!I93),"",YourData!I93)</f>
        <v>17.425000000000001</v>
      </c>
      <c r="I704" s="13"/>
      <c r="J704" s="13"/>
    </row>
    <row r="705" spans="1:10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>
        <f>IF(ISBLANK(YourData!I94),"",YourData!I94)</f>
        <v>18.574999999999996</v>
      </c>
      <c r="I705" s="13"/>
      <c r="J705" s="13"/>
    </row>
    <row r="706" spans="1:10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>
        <f>IF(ISBLANK(YourData!I95),"",YourData!I95)</f>
        <v>22.9</v>
      </c>
      <c r="I706" s="13"/>
      <c r="J706" s="13"/>
    </row>
    <row r="707" spans="1:10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>
        <f>IF(ISBLANK(YourData!I96),"",YourData!I96)</f>
        <v>26.375000000000004</v>
      </c>
      <c r="I707" s="13"/>
      <c r="J707" s="13"/>
    </row>
    <row r="708" spans="1:10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>
        <f>IF(ISBLANK(YourData!I97),"",YourData!I97)</f>
        <v>28.262499999999996</v>
      </c>
      <c r="I708" s="13"/>
      <c r="J708" s="13"/>
    </row>
    <row r="709" spans="1:10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>
        <f>IF(ISBLANK(YourData!I98),"",YourData!I98)</f>
        <v>28.9</v>
      </c>
      <c r="I709" s="13"/>
      <c r="J709" s="13"/>
    </row>
    <row r="710" spans="1:10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>
        <f>IF(ISBLANK(YourData!I99),"",YourData!I99)</f>
        <v>30.274999999999999</v>
      </c>
      <c r="I710" s="13"/>
      <c r="J710" s="13"/>
    </row>
    <row r="711" spans="1:10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>
        <f>IF(ISBLANK(YourData!I100),"",YourData!I100)</f>
        <v>30.787500000000001</v>
      </c>
      <c r="I711" s="13"/>
      <c r="J711" s="13"/>
    </row>
    <row r="712" spans="1:10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>
        <f>IF(ISBLANK(YourData!I101),"",YourData!I101)</f>
        <v>30.912500000000001</v>
      </c>
      <c r="I712" s="13"/>
      <c r="J712" s="13"/>
    </row>
    <row r="713" spans="1:10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>
        <f>IF(ISBLANK(YourData!I102),"",YourData!I102)</f>
        <v>31.475000000000001</v>
      </c>
      <c r="I713" s="13"/>
      <c r="J713" s="13"/>
    </row>
    <row r="714" spans="1:10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>
        <f>IF(ISBLANK(YourData!I103),"",YourData!I103)</f>
        <v>32.012500000000003</v>
      </c>
      <c r="I714" s="13"/>
      <c r="J714" s="13"/>
    </row>
    <row r="715" spans="1:10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>
        <f>IF(ISBLANK(YourData!I104),"",YourData!I104)</f>
        <v>32.200000000000003</v>
      </c>
      <c r="I715" s="13"/>
      <c r="J715" s="13"/>
    </row>
    <row r="716" spans="1:10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>
        <f>IF(ISBLANK(YourData!I105),"",YourData!I105)</f>
        <v>31.887500000000003</v>
      </c>
      <c r="I716" s="13"/>
      <c r="J716" s="13"/>
    </row>
    <row r="717" spans="1:10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>
        <f>IF(ISBLANK(YourData!I106),"",YourData!I106)</f>
        <v>31.325000000000003</v>
      </c>
      <c r="I717" s="13"/>
      <c r="J717" s="13"/>
    </row>
    <row r="718" spans="1:10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>
        <f>IF(ISBLANK(YourData!I107),"",YourData!I107)</f>
        <v>29.35</v>
      </c>
      <c r="I718" s="13"/>
      <c r="J718" s="13"/>
    </row>
    <row r="719" spans="1:10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>
        <f>IF(ISBLANK(YourData!I108),"",YourData!I108)</f>
        <v>27.612500000000001</v>
      </c>
      <c r="I719" s="13"/>
      <c r="J719" s="13"/>
    </row>
    <row r="720" spans="1:10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>
        <f>IF(ISBLANK(YourData!I109),"",YourData!I109)</f>
        <v>27.2</v>
      </c>
      <c r="I720" s="13"/>
      <c r="J720" s="13"/>
    </row>
    <row r="721" spans="1:10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>
        <f>IF(ISBLANK(YourData!I110),"",YourData!I110)</f>
        <v>26.887499999999999</v>
      </c>
      <c r="I721" s="13"/>
      <c r="J721" s="13"/>
    </row>
    <row r="722" spans="1:10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>
        <f>IF(ISBLANK(YourData!I111),"",YourData!I111)</f>
        <v>26.325000000000003</v>
      </c>
      <c r="I722" s="13"/>
      <c r="J722" s="13"/>
    </row>
    <row r="723" spans="1:10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>
        <f>IF(ISBLANK(YourData!I112),"",YourData!I112)</f>
        <v>26.1</v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>
        <f>IF(ISBLANK(YourData!J89),"",YourData!J89)</f>
        <v>21.978748659577015</v>
      </c>
      <c r="I730" s="13"/>
      <c r="J730" s="13"/>
    </row>
    <row r="731" spans="1:10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>
        <f>IF(ISBLANK(YourData!J90),"",YourData!J90)</f>
        <v>21.978919181019346</v>
      </c>
      <c r="I731" s="13"/>
      <c r="J731" s="13"/>
    </row>
    <row r="732" spans="1:10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>
        <f>IF(ISBLANK(YourData!J91),"",YourData!J91)</f>
        <v>21.979205045805486</v>
      </c>
      <c r="I732" s="13"/>
      <c r="J732" s="13"/>
    </row>
    <row r="733" spans="1:10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>
        <f>IF(ISBLANK(YourData!J92),"",YourData!J92)</f>
        <v>21.979103164529818</v>
      </c>
      <c r="I733" s="13"/>
      <c r="J733" s="13"/>
    </row>
    <row r="734" spans="1:10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>
        <f>IF(ISBLANK(YourData!J93),"",YourData!J93)</f>
        <v>21.978589370730052</v>
      </c>
      <c r="I734" s="13"/>
      <c r="J734" s="13"/>
    </row>
    <row r="735" spans="1:10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>
        <f>IF(ISBLANK(YourData!J94),"",YourData!J94)</f>
        <v>21.97773383158383</v>
      </c>
      <c r="I735" s="13"/>
      <c r="J735" s="13"/>
    </row>
    <row r="736" spans="1:10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>
        <f>IF(ISBLANK(YourData!J95),"",YourData!J95)</f>
        <v>21.977086969050188</v>
      </c>
      <c r="I736" s="13"/>
      <c r="J736" s="13"/>
    </row>
    <row r="737" spans="1:10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>
        <f>IF(ISBLANK(YourData!J96),"",YourData!J96)</f>
        <v>21.975783103552399</v>
      </c>
      <c r="I737" s="13"/>
      <c r="J737" s="13"/>
    </row>
    <row r="738" spans="1:10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>
        <f>IF(ISBLANK(YourData!J97),"",YourData!J97)</f>
        <v>20.964032134081307</v>
      </c>
      <c r="I738" s="13"/>
      <c r="J738" s="13"/>
    </row>
    <row r="739" spans="1:10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>
        <f>IF(ISBLANK(YourData!J98),"",YourData!J98)</f>
        <v>20.96512482876788</v>
      </c>
      <c r="I739" s="13"/>
      <c r="J739" s="13"/>
    </row>
    <row r="740" spans="1:10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>
        <f>IF(ISBLANK(YourData!J99),"",YourData!J99)</f>
        <v>20.967623463274865</v>
      </c>
      <c r="I740" s="13"/>
      <c r="J740" s="13"/>
    </row>
    <row r="741" spans="1:10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>
        <f>IF(ISBLANK(YourData!J100),"",YourData!J100)</f>
        <v>20.968472678977481</v>
      </c>
      <c r="I741" s="13"/>
      <c r="J741" s="13"/>
    </row>
    <row r="742" spans="1:10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>
        <f>IF(ISBLANK(YourData!J101),"",YourData!J101)</f>
        <v>18.944794908033696</v>
      </c>
      <c r="I742" s="13"/>
      <c r="J742" s="13"/>
    </row>
    <row r="743" spans="1:10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>
        <f>IF(ISBLANK(YourData!J102),"",YourData!J102)</f>
        <v>18.939591482172851</v>
      </c>
      <c r="I743" s="13"/>
      <c r="J743" s="13"/>
    </row>
    <row r="744" spans="1:10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>
        <f>IF(ISBLANK(YourData!J103),"",YourData!J103)</f>
        <v>16.919061171245367</v>
      </c>
      <c r="I744" s="13"/>
      <c r="J744" s="13"/>
    </row>
    <row r="745" spans="1:10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>
        <f>IF(ISBLANK(YourData!J104),"",YourData!J104)</f>
        <v>16.921300170830861</v>
      </c>
      <c r="I745" s="13"/>
      <c r="J745" s="13"/>
    </row>
    <row r="746" spans="1:10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>
        <f>IF(ISBLANK(YourData!J105),"",YourData!J105)</f>
        <v>20.965603539872109</v>
      </c>
      <c r="I746" s="13"/>
      <c r="J746" s="13"/>
    </row>
    <row r="747" spans="1:10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>
        <f>IF(ISBLANK(YourData!J106),"",YourData!J106)</f>
        <v>20.970321349694231</v>
      </c>
      <c r="I747" s="13"/>
      <c r="J747" s="13"/>
    </row>
    <row r="748" spans="1:10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>
        <f>IF(ISBLANK(YourData!J107),"",YourData!J107)</f>
        <v>20.971779952772987</v>
      </c>
      <c r="I748" s="13"/>
      <c r="J748" s="13"/>
    </row>
    <row r="749" spans="1:10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>
        <f>IF(ISBLANK(YourData!J108),"",YourData!J108)</f>
        <v>20.973797162080309</v>
      </c>
      <c r="I749" s="13"/>
      <c r="J749" s="13"/>
    </row>
    <row r="750" spans="1:10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>
        <f>IF(ISBLANK(YourData!J109),"",YourData!J109)</f>
        <v>21.983882565048724</v>
      </c>
      <c r="I750" s="13"/>
      <c r="J750" s="13"/>
    </row>
    <row r="751" spans="1:10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>
        <f>IF(ISBLANK(YourData!J110),"",YourData!J110)</f>
        <v>21.984783899457462</v>
      </c>
      <c r="I751" s="13"/>
      <c r="J751" s="13"/>
    </row>
    <row r="752" spans="1:10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>
        <f>IF(ISBLANK(YourData!J111),"",YourData!J111)</f>
        <v>21.984995759527145</v>
      </c>
      <c r="I752" s="13"/>
      <c r="J752" s="13"/>
    </row>
    <row r="753" spans="1:10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>
        <f>IF(ISBLANK(YourData!J112),"",YourData!J112)</f>
        <v>21.985560306637041</v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>
        <f>IF(ISBLANK(YourData!K89),"",YourData!K89)</f>
        <v>16.316035878841209</v>
      </c>
      <c r="I760" s="13"/>
      <c r="J760" s="13"/>
    </row>
    <row r="761" spans="1:10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>
        <f>IF(ISBLANK(YourData!K90),"",YourData!K90)</f>
        <v>16.288136740038141</v>
      </c>
      <c r="I761" s="13"/>
      <c r="J761" s="13"/>
    </row>
    <row r="762" spans="1:10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>
        <f>IF(ISBLANK(YourData!K91),"",YourData!K91)</f>
        <v>16.29424506858383</v>
      </c>
      <c r="I762" s="13"/>
      <c r="J762" s="13"/>
    </row>
    <row r="763" spans="1:10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>
        <f>IF(ISBLANK(YourData!K92),"",YourData!K92)</f>
        <v>16.249503313872538</v>
      </c>
      <c r="I763" s="13"/>
      <c r="J763" s="13"/>
    </row>
    <row r="764" spans="1:10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>
        <f>IF(ISBLANK(YourData!K93),"",YourData!K93)</f>
        <v>16.129298086803466</v>
      </c>
      <c r="I764" s="13"/>
      <c r="J764" s="13"/>
    </row>
    <row r="765" spans="1:10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>
        <f>IF(ISBLANK(YourData!K94),"",YourData!K94)</f>
        <v>16.026452687617546</v>
      </c>
      <c r="I765" s="13"/>
      <c r="J765" s="13"/>
    </row>
    <row r="766" spans="1:10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>
        <f>IF(ISBLANK(YourData!K95),"",YourData!K95)</f>
        <v>16.301393327036244</v>
      </c>
      <c r="I766" s="13"/>
      <c r="J766" s="13"/>
    </row>
    <row r="767" spans="1:10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>
        <f>IF(ISBLANK(YourData!K96),"",YourData!K96)</f>
        <v>16.522084916518239</v>
      </c>
      <c r="I767" s="13"/>
      <c r="J767" s="13"/>
    </row>
    <row r="768" spans="1:10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>
        <f>IF(ISBLANK(YourData!K97),"",YourData!K97)</f>
        <v>16.11052612498986</v>
      </c>
      <c r="I768" s="13"/>
      <c r="J768" s="13"/>
    </row>
    <row r="769" spans="1:10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>
        <f>IF(ISBLANK(YourData!K98),"",YourData!K98)</f>
        <v>16.40744334079481</v>
      </c>
      <c r="I769" s="13"/>
      <c r="J769" s="13"/>
    </row>
    <row r="770" spans="1:10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>
        <f>IF(ISBLANK(YourData!K99),"",YourData!K99)</f>
        <v>16.775395415490554</v>
      </c>
      <c r="I770" s="13"/>
      <c r="J770" s="13"/>
    </row>
    <row r="771" spans="1:10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>
        <f>IF(ISBLANK(YourData!K100),"",YourData!K100)</f>
        <v>16.992832021236595</v>
      </c>
      <c r="I771" s="13"/>
      <c r="J771" s="13"/>
    </row>
    <row r="772" spans="1:10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>
        <f>IF(ISBLANK(YourData!K101),"",YourData!K101)</f>
        <v>15.725390545643062</v>
      </c>
      <c r="I772" s="13"/>
      <c r="J772" s="13"/>
    </row>
    <row r="773" spans="1:10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>
        <f>IF(ISBLANK(YourData!K102),"",YourData!K102)</f>
        <v>15.38617940447822</v>
      </c>
      <c r="I773" s="13"/>
      <c r="J773" s="13"/>
    </row>
    <row r="774" spans="1:10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>
        <f>IF(ISBLANK(YourData!K103),"",YourData!K103)</f>
        <v>14.468231933346862</v>
      </c>
      <c r="I774" s="13"/>
      <c r="J774" s="13"/>
    </row>
    <row r="775" spans="1:10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>
        <f>IF(ISBLANK(YourData!K104),"",YourData!K104)</f>
        <v>14.590102467861602</v>
      </c>
      <c r="I775" s="13"/>
      <c r="J775" s="13"/>
    </row>
    <row r="776" spans="1:10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>
        <f>IF(ISBLANK(YourData!K105),"",YourData!K105)</f>
        <v>16.75529760498895</v>
      </c>
      <c r="I776" s="13"/>
      <c r="J776" s="13"/>
    </row>
    <row r="777" spans="1:10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>
        <f>IF(ISBLANK(YourData!K106),"",YourData!K106)</f>
        <v>17.192067719153009</v>
      </c>
      <c r="I777" s="13"/>
      <c r="J777" s="13"/>
    </row>
    <row r="778" spans="1:10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>
        <f>IF(ISBLANK(YourData!K107),"",YourData!K107)</f>
        <v>17.281595970704139</v>
      </c>
      <c r="I778" s="13"/>
      <c r="J778" s="13"/>
    </row>
    <row r="779" spans="1:10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>
        <f>IF(ISBLANK(YourData!K108),"",YourData!K108)</f>
        <v>17.363176210884482</v>
      </c>
      <c r="I779" s="13"/>
      <c r="J779" s="13"/>
    </row>
    <row r="780" spans="1:10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>
        <f>IF(ISBLANK(YourData!K109),"",YourData!K109)</f>
        <v>18.081727120511815</v>
      </c>
      <c r="I780" s="13"/>
      <c r="J780" s="13"/>
    </row>
    <row r="781" spans="1:10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>
        <f>IF(ISBLANK(YourData!K110),"",YourData!K110)</f>
        <v>18.124867990723853</v>
      </c>
      <c r="I781" s="13"/>
      <c r="J781" s="13"/>
    </row>
    <row r="782" spans="1:10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>
        <f>IF(ISBLANK(YourData!K111),"",YourData!K111)</f>
        <v>18.142564040463782</v>
      </c>
      <c r="I782" s="13"/>
      <c r="J782" s="13"/>
    </row>
    <row r="783" spans="1:10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>
        <f>IF(ISBLANK(YourData!K112),"",YourData!K112)</f>
        <v>18.192911203738021</v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>
      <c r="A790" s="68" t="s">
        <v>157</v>
      </c>
      <c r="B790" s="877">
        <f>IF(ISBLANK('TRNSYS-TUD'!L89),"",'TRNSYS-TUD'!L89)</f>
        <v>1.1255100000000001E-2</v>
      </c>
      <c r="C790" s="877">
        <f>IF(ISBLANK('DOE22'!L89),"",'DOE22'!L89)</f>
        <v>1.14E-2</v>
      </c>
      <c r="D790" s="877">
        <f>IF(ISBLANK(DOE21E!L89),"",DOE21E!L89)</f>
        <v>1.14E-2</v>
      </c>
      <c r="E790" s="877">
        <f>IF(ISBLANK(EnergyPlus1.0!L89),"",EnergyPlus1.0!L89)</f>
        <v>1.1192238384168799E-2</v>
      </c>
      <c r="F790" s="877">
        <f>IF(ISBLANK(CodyRun!L89),"",CodyRun!L89)</f>
        <v>1.11E-2</v>
      </c>
      <c r="G790" s="877">
        <f>IF(ISBLANK('HOT3000'!L89),"",'HOT3000'!L89)</f>
        <v>1.1071715500000001E-2</v>
      </c>
      <c r="H790" s="877">
        <f>IF(ISBLANK(YourData!L89),"",YourData!L89)</f>
        <v>1.1201933285177858E-2</v>
      </c>
      <c r="I790" s="877"/>
      <c r="J790" s="877"/>
    </row>
    <row r="791" spans="1:10">
      <c r="A791" s="68" t="s">
        <v>164</v>
      </c>
      <c r="B791" s="877">
        <f>IF(ISBLANK('TRNSYS-TUD'!L90),"",'TRNSYS-TUD'!L90)</f>
        <v>1.1255100000000001E-2</v>
      </c>
      <c r="C791" s="877">
        <f>IF(ISBLANK('DOE22'!L90),"",'DOE22'!L90)</f>
        <v>1.12E-2</v>
      </c>
      <c r="D791" s="877">
        <f>IF(ISBLANK(DOE21E!L90),"",DOE21E!L90)</f>
        <v>1.12E-2</v>
      </c>
      <c r="E791" s="877">
        <f>IF(ISBLANK(EnergyPlus1.0!L90),"",EnergyPlus1.0!L90)</f>
        <v>1.12864861922515E-2</v>
      </c>
      <c r="F791" s="877">
        <f>IF(ISBLANK(CodyRun!L90),"",CodyRun!L90)</f>
        <v>1.1462E-2</v>
      </c>
      <c r="G791" s="877">
        <f>IF(ISBLANK('HOT3000'!L90),"",'HOT3000'!L90)</f>
        <v>1.1431797E-2</v>
      </c>
      <c r="H791" s="877">
        <f>IF(ISBLANK(YourData!L90),"",YourData!L90)</f>
        <v>1.1296221752077644E-2</v>
      </c>
      <c r="I791" s="877"/>
      <c r="J791" s="877"/>
    </row>
    <row r="792" spans="1:10">
      <c r="A792" s="68" t="s">
        <v>167</v>
      </c>
      <c r="B792" s="877">
        <f>IF(ISBLANK('TRNSYS-TUD'!L91),"",'TRNSYS-TUD'!L91)</f>
        <v>1.1255100000000001E-2</v>
      </c>
      <c r="C792" s="877">
        <f>IF(ISBLANK('DOE22'!L91),"",'DOE22'!L91)</f>
        <v>1.14E-2</v>
      </c>
      <c r="D792" s="877">
        <f>IF(ISBLANK(DOE21E!L91),"",DOE21E!L91)</f>
        <v>1.14E-2</v>
      </c>
      <c r="E792" s="877">
        <f>IF(ISBLANK(EnergyPlus1.0!L91),"",EnergyPlus1.0!L91)</f>
        <v>1.11896031761954E-2</v>
      </c>
      <c r="F792" s="877">
        <f>IF(ISBLANK(CodyRun!L91),"",CodyRun!L91)</f>
        <v>1.11E-2</v>
      </c>
      <c r="G792" s="877">
        <f>IF(ISBLANK('HOT3000'!L91),"",'HOT3000'!L91)</f>
        <v>1.1071715500000001E-2</v>
      </c>
      <c r="H792" s="877">
        <f>IF(ISBLANK(YourData!L91),"",YourData!L91)</f>
        <v>1.1199180694051271E-2</v>
      </c>
      <c r="I792" s="877"/>
      <c r="J792" s="877"/>
    </row>
    <row r="793" spans="1:10">
      <c r="A793" s="68" t="s">
        <v>169</v>
      </c>
      <c r="B793" s="877">
        <f>IF(ISBLANK('TRNSYS-TUD'!L92),"",'TRNSYS-TUD'!L92)</f>
        <v>1.10746E-2</v>
      </c>
      <c r="C793" s="877">
        <f>IF(ISBLANK('DOE22'!L92),"",'DOE22'!L92)</f>
        <v>1.14E-2</v>
      </c>
      <c r="D793" s="877">
        <f>IF(ISBLANK(DOE21E!L92),"",DOE21E!L92)</f>
        <v>1.14E-2</v>
      </c>
      <c r="E793" s="877">
        <f>IF(ISBLANK(EnergyPlus1.0!L92),"",EnergyPlus1.0!L92)</f>
        <v>1.1050517767761E-2</v>
      </c>
      <c r="F793" s="877">
        <f>IF(ISBLANK(CodyRun!L92),"",CodyRun!L92)</f>
        <v>1.11E-2</v>
      </c>
      <c r="G793" s="877">
        <f>IF(ISBLANK('HOT3000'!L92),"",'HOT3000'!L92)</f>
        <v>1.1071715500000001E-2</v>
      </c>
      <c r="H793" s="877">
        <f>IF(ISBLANK(YourData!L92),"",YourData!L92)</f>
        <v>1.1060818557718021E-2</v>
      </c>
      <c r="I793" s="877"/>
      <c r="J793" s="877"/>
    </row>
    <row r="794" spans="1:10">
      <c r="A794" s="68" t="s">
        <v>171</v>
      </c>
      <c r="B794" s="877">
        <f>IF(ISBLANK('TRNSYS-TUD'!L93),"",'TRNSYS-TUD'!L93)</f>
        <v>1.06103E-2</v>
      </c>
      <c r="C794" s="877">
        <f>IF(ISBLANK('DOE22'!L93),"",'DOE22'!L93)</f>
        <v>1.03E-2</v>
      </c>
      <c r="D794" s="877">
        <f>IF(ISBLANK(DOE21E!L93),"",DOE21E!L93)</f>
        <v>1.03E-2</v>
      </c>
      <c r="E794" s="877">
        <f>IF(ISBLANK(EnergyPlus1.0!L93),"",EnergyPlus1.0!L93)</f>
        <v>1.04787885325494E-2</v>
      </c>
      <c r="F794" s="877">
        <f>IF(ISBLANK(CodyRun!L93),"",CodyRun!L93)</f>
        <v>1.018E-2</v>
      </c>
      <c r="G794" s="877">
        <f>IF(ISBLANK('HOT3000'!L93),"",'HOT3000'!L93)</f>
        <v>1.0155272999999999E-2</v>
      </c>
      <c r="H794" s="877">
        <f>IF(ISBLANK(YourData!L93),"",YourData!L93)</f>
        <v>1.0484282348367383E-2</v>
      </c>
      <c r="I794" s="877"/>
      <c r="J794" s="877"/>
    </row>
    <row r="795" spans="1:10">
      <c r="A795" s="68" t="s">
        <v>172</v>
      </c>
      <c r="B795" s="877">
        <f>IF(ISBLANK('TRNSYS-TUD'!L94),"",'TRNSYS-TUD'!L94)</f>
        <v>1.05682E-2</v>
      </c>
      <c r="C795" s="877">
        <f>IF(ISBLANK('DOE22'!L94),"",'DOE22'!L94)</f>
        <v>1.1299999999999999E-2</v>
      </c>
      <c r="D795" s="877">
        <f>IF(ISBLANK(DOE21E!L94),"",DOE21E!L94)</f>
        <v>1.1299999999999999E-2</v>
      </c>
      <c r="E795" s="877">
        <f>IF(ISBLANK(EnergyPlus1.0!L94),"",EnergyPlus1.0!L94)</f>
        <v>1.06374132060997E-2</v>
      </c>
      <c r="F795" s="877">
        <f>IF(ISBLANK(CodyRun!L94),"",CodyRun!L94)</f>
        <v>1.1001E-2</v>
      </c>
      <c r="G795" s="877">
        <f>IF(ISBLANK('HOT3000'!L94),"",'HOT3000'!L94)</f>
        <v>1.0970428000000001E-2</v>
      </c>
      <c r="H795" s="877">
        <f>IF(ISBLANK(YourData!L94),"",YourData!L94)</f>
        <v>1.0647858623207411E-2</v>
      </c>
      <c r="I795" s="877"/>
      <c r="J795" s="877"/>
    </row>
    <row r="796" spans="1:10">
      <c r="A796" s="68" t="s">
        <v>174</v>
      </c>
      <c r="B796" s="877">
        <f>IF(ISBLANK('TRNSYS-TUD'!L95),"",'TRNSYS-TUD'!L95)</f>
        <v>1.20713E-2</v>
      </c>
      <c r="C796" s="877">
        <f>IF(ISBLANK('DOE22'!L95),"",'DOE22'!L95)</f>
        <v>1.3299999999999999E-2</v>
      </c>
      <c r="D796" s="877">
        <f>IF(ISBLANK(DOE21E!L95),"",DOE21E!L95)</f>
        <v>1.3299999999999999E-2</v>
      </c>
      <c r="E796" s="877">
        <f>IF(ISBLANK(EnergyPlus1.0!L95),"",EnergyPlus1.0!L95)</f>
        <v>1.22646283801164E-2</v>
      </c>
      <c r="F796" s="877">
        <f>IF(ISBLANK(CodyRun!L95),"",CodyRun!L95)</f>
        <v>1.3140000000000001E-2</v>
      </c>
      <c r="G796" s="877">
        <f>IF(ISBLANK('HOT3000'!L95),"",'HOT3000'!L95)</f>
        <v>1.3098754000000001E-2</v>
      </c>
      <c r="H796" s="877">
        <f>IF(ISBLANK(YourData!L95),"",YourData!L95)</f>
        <v>1.2287852269615058E-2</v>
      </c>
      <c r="I796" s="877"/>
      <c r="J796" s="877"/>
    </row>
    <row r="797" spans="1:10">
      <c r="A797" s="68" t="s">
        <v>176</v>
      </c>
      <c r="B797" s="877">
        <f>IF(ISBLANK('TRNSYS-TUD'!L96),"",'TRNSYS-TUD'!L96)</f>
        <v>1.2173099999999999E-2</v>
      </c>
      <c r="C797" s="877">
        <f>IF(ISBLANK('DOE22'!L96),"",'DOE22'!L96)</f>
        <v>1.09E-2</v>
      </c>
      <c r="D797" s="877">
        <f>IF(ISBLANK(DOE21E!L96),"",DOE21E!L96)</f>
        <v>1.09E-2</v>
      </c>
      <c r="E797" s="877">
        <f>IF(ISBLANK(EnergyPlus1.0!L96),"",EnergyPlus1.0!L96)</f>
        <v>1.1777248116637599E-2</v>
      </c>
      <c r="F797" s="877">
        <f>IF(ISBLANK(CodyRun!L96),"",CodyRun!L96)</f>
        <v>1.1075E-2</v>
      </c>
      <c r="G797" s="877">
        <f>IF(ISBLANK('HOT3000'!L96),"",'HOT3000'!L96)</f>
        <v>1.1039306E-2</v>
      </c>
      <c r="H797" s="877">
        <f>IF(ISBLANK(YourData!L96),"",YourData!L96)</f>
        <v>1.1848777233207977E-2</v>
      </c>
      <c r="I797" s="877"/>
      <c r="J797" s="877"/>
    </row>
    <row r="798" spans="1:10">
      <c r="A798" s="68" t="s">
        <v>178</v>
      </c>
      <c r="B798" s="877">
        <f>IF(ISBLANK('TRNSYS-TUD'!L97),"",'TRNSYS-TUD'!L97)</f>
        <v>1.1538E-2</v>
      </c>
      <c r="C798" s="877">
        <f>IF(ISBLANK('DOE22'!L97),"",'DOE22'!L97)</f>
        <v>1.17E-2</v>
      </c>
      <c r="D798" s="877">
        <f>IF(ISBLANK(DOE21E!L97),"",DOE21E!L97)</f>
        <v>1.17E-2</v>
      </c>
      <c r="E798" s="877">
        <f>IF(ISBLANK(EnergyPlus1.0!L97),"",EnergyPlus1.0!L97)</f>
        <v>1.15717539210535E-2</v>
      </c>
      <c r="F798" s="877">
        <f>IF(ISBLANK(CodyRun!L97),"",CodyRun!L97)</f>
        <v>1.1995E-2</v>
      </c>
      <c r="G798" s="877">
        <f>IF(ISBLANK('HOT3000'!L97),"",'HOT3000'!L97)</f>
        <v>1.1956723000000001E-2</v>
      </c>
      <c r="H798" s="877">
        <f>IF(ISBLANK(YourData!L97),"",YourData!L97)</f>
        <v>1.1579938656585562E-2</v>
      </c>
      <c r="I798" s="877"/>
      <c r="J798" s="877"/>
    </row>
    <row r="799" spans="1:10">
      <c r="A799" s="68" t="s">
        <v>181</v>
      </c>
      <c r="B799" s="877">
        <f>IF(ISBLANK('TRNSYS-TUD'!L98),"",'TRNSYS-TUD'!L98)</f>
        <v>1.2388E-2</v>
      </c>
      <c r="C799" s="877">
        <f>IF(ISBLANK('DOE22'!L98),"",'DOE22'!L98)</f>
        <v>1.2500000000000001E-2</v>
      </c>
      <c r="D799" s="877">
        <f>IF(ISBLANK(DOE21E!L98),"",DOE21E!L98)</f>
        <v>1.2500000000000001E-2</v>
      </c>
      <c r="E799" s="877">
        <f>IF(ISBLANK(EnergyPlus1.0!L98),"",EnergyPlus1.0!L98)</f>
        <v>1.23930566818862E-2</v>
      </c>
      <c r="F799" s="877">
        <f>IF(ISBLANK(CodyRun!L98),"",CodyRun!L98)</f>
        <v>1.2760000000000001E-2</v>
      </c>
      <c r="G799" s="877">
        <f>IF(ISBLANK('HOT3000'!L98),"",'HOT3000'!L98)</f>
        <v>1.2719301000000001E-2</v>
      </c>
      <c r="H799" s="877">
        <f>IF(ISBLANK(YourData!L98),"",YourData!L98)</f>
        <v>1.2406033064600289E-2</v>
      </c>
      <c r="I799" s="877"/>
      <c r="J799" s="877"/>
    </row>
    <row r="800" spans="1:10">
      <c r="A800" s="68" t="s">
        <v>184</v>
      </c>
      <c r="B800" s="877">
        <f>IF(ISBLANK('TRNSYS-TUD'!L99),"",'TRNSYS-TUD'!L99)</f>
        <v>1.3776E-2</v>
      </c>
      <c r="C800" s="877">
        <f>IF(ISBLANK('DOE22'!L99),"",'DOE22'!L99)</f>
        <v>1.4800000000000001E-2</v>
      </c>
      <c r="D800" s="877">
        <f>IF(ISBLANK(DOE21E!L99),"",DOE21E!L99)</f>
        <v>1.4800000000000001E-2</v>
      </c>
      <c r="E800" s="877">
        <f>IF(ISBLANK(EnergyPlus1.0!L99),"",EnergyPlus1.0!L99)</f>
        <v>1.39552571996681E-2</v>
      </c>
      <c r="F800" s="877">
        <f>IF(ISBLANK(CodyRun!L99),"",CodyRun!L99)</f>
        <v>1.4808999999999999E-2</v>
      </c>
      <c r="G800" s="877">
        <f>IF(ISBLANK('HOT3000'!L99),"",'HOT3000'!L99)</f>
        <v>1.4761318000000001E-2</v>
      </c>
      <c r="H800" s="877">
        <f>IF(ISBLANK(YourData!L99),"",YourData!L99)</f>
        <v>1.394889861200563E-2</v>
      </c>
      <c r="I800" s="877"/>
      <c r="J800" s="877"/>
    </row>
    <row r="801" spans="1:10">
      <c r="A801" s="68" t="s">
        <v>185</v>
      </c>
      <c r="B801" s="877">
        <f>IF(ISBLANK('TRNSYS-TUD'!L100),"",'TRNSYS-TUD'!L100)</f>
        <v>1.4040800000000001E-2</v>
      </c>
      <c r="C801" s="877">
        <f>IF(ISBLANK('DOE22'!L100),"",'DOE22'!L100)</f>
        <v>1.34E-2</v>
      </c>
      <c r="D801" s="877">
        <f>IF(ISBLANK(DOE21E!L100),"",DOE21E!L100)</f>
        <v>1.34E-2</v>
      </c>
      <c r="E801" s="877">
        <f>IF(ISBLANK(EnergyPlus1.0!L100),"",EnergyPlus1.0!L100)</f>
        <v>1.37523542093869E-2</v>
      </c>
      <c r="F801" s="877">
        <f>IF(ISBLANK(CodyRun!L100),"",CodyRun!L100)</f>
        <v>1.3252999999999999E-2</v>
      </c>
      <c r="G801" s="877">
        <f>IF(ISBLANK('HOT3000'!L100),"",'HOT3000'!L100)</f>
        <v>1.3210559E-2</v>
      </c>
      <c r="H801" s="877">
        <f>IF(ISBLANK(YourData!L100),"",YourData!L100)</f>
        <v>1.3760970538394923E-2</v>
      </c>
      <c r="I801" s="877"/>
      <c r="J801" s="877"/>
    </row>
    <row r="802" spans="1:10">
      <c r="A802" s="68" t="s">
        <v>189</v>
      </c>
      <c r="B802" s="877">
        <f>IF(ISBLANK('TRNSYS-TUD'!L101),"",'TRNSYS-TUD'!L101)</f>
        <v>1.23149E-2</v>
      </c>
      <c r="C802" s="877">
        <f>IF(ISBLANK('DOE22'!L101),"",'DOE22'!L101)</f>
        <v>1.15E-2</v>
      </c>
      <c r="D802" s="877">
        <f>IF(ISBLANK(DOE21E!L101),"",DOE21E!L101)</f>
        <v>1.15E-2</v>
      </c>
      <c r="E802" s="877">
        <f>IF(ISBLANK(EnergyPlus1.0!L101),"",EnergyPlus1.0!L101)</f>
        <v>1.19775977361672E-2</v>
      </c>
      <c r="F802" s="877">
        <f>IF(ISBLANK(CodyRun!L101),"",CodyRun!L101)</f>
        <v>1.1329000000000001E-2</v>
      </c>
      <c r="G802" s="877">
        <f>IF(ISBLANK('HOT3000'!L101),"",'HOT3000'!L101)</f>
        <v>1.1293012E-2</v>
      </c>
      <c r="H802" s="877">
        <f>IF(ISBLANK(YourData!L101),"",YourData!L101)</f>
        <v>1.1999212912461601E-2</v>
      </c>
      <c r="I802" s="877"/>
      <c r="J802" s="877"/>
    </row>
    <row r="803" spans="1:10">
      <c r="A803" s="68" t="s">
        <v>192</v>
      </c>
      <c r="B803" s="877">
        <f>IF(ISBLANK('TRNSYS-TUD'!L102),"",'TRNSYS-TUD'!L102)</f>
        <v>1.15429E-2</v>
      </c>
      <c r="C803" s="877">
        <f>IF(ISBLANK('DOE22'!L102),"",'DOE22'!L102)</f>
        <v>1.21E-2</v>
      </c>
      <c r="D803" s="877">
        <f>IF(ISBLANK(DOE21E!L102),"",DOE21E!L102)</f>
        <v>1.21E-2</v>
      </c>
      <c r="E803" s="877">
        <f>IF(ISBLANK(EnergyPlus1.0!L102),"",EnergyPlus1.0!L102)</f>
        <v>1.15165366449661E-2</v>
      </c>
      <c r="F803" s="877">
        <f>IF(ISBLANK(CodyRun!L102),"",CodyRun!L102)</f>
        <v>1.1729E-2</v>
      </c>
      <c r="G803" s="877">
        <f>IF(ISBLANK('HOT3000'!L102),"",'HOT3000'!L102)</f>
        <v>1.1691814E-2</v>
      </c>
      <c r="H803" s="877">
        <f>IF(ISBLANK(YourData!L102),"",YourData!L102)</f>
        <v>1.1528114554116958E-2</v>
      </c>
      <c r="I803" s="877"/>
      <c r="J803" s="877"/>
    </row>
    <row r="804" spans="1:10">
      <c r="A804" s="68" t="s">
        <v>77</v>
      </c>
      <c r="B804" s="877">
        <f>IF(ISBLANK('TRNSYS-TUD'!L103),"",'TRNSYS-TUD'!L103)</f>
        <v>1.2068600000000001E-2</v>
      </c>
      <c r="C804" s="877">
        <f>IF(ISBLANK('DOE22'!L103),"",'DOE22'!L103)</f>
        <v>1.1900000000000001E-2</v>
      </c>
      <c r="D804" s="877">
        <f>IF(ISBLANK(DOE21E!L103),"",DOE21E!L103)</f>
        <v>1.1900000000000001E-2</v>
      </c>
      <c r="E804" s="877">
        <f>IF(ISBLANK(EnergyPlus1.0!L103),"",EnergyPlus1.0!L103)</f>
        <v>1.20746990284587E-2</v>
      </c>
      <c r="F804" s="877">
        <f>IF(ISBLANK(CodyRun!L103),"",CodyRun!L103)</f>
        <v>1.2378999999999999E-2</v>
      </c>
      <c r="G804" s="877">
        <f>IF(ISBLANK('HOT3000'!L103),"",'HOT3000'!L103)</f>
        <v>1.2340472999999999E-2</v>
      </c>
      <c r="H804" s="877">
        <f>IF(ISBLANK(YourData!L103),"",YourData!L103)</f>
        <v>1.2085903992729696E-2</v>
      </c>
      <c r="I804" s="877"/>
      <c r="J804" s="877"/>
    </row>
    <row r="805" spans="1:10">
      <c r="A805" s="68" t="s">
        <v>196</v>
      </c>
      <c r="B805" s="877">
        <f>IF(ISBLANK('TRNSYS-TUD'!L104),"",'TRNSYS-TUD'!L104)</f>
        <v>1.3324000000000001E-2</v>
      </c>
      <c r="C805" s="877">
        <f>IF(ISBLANK('DOE22'!L104),"",'DOE22'!L104)</f>
        <v>1.44E-2</v>
      </c>
      <c r="D805" s="877">
        <f>IF(ISBLANK(DOE21E!L104),"",DOE21E!L104)</f>
        <v>1.44E-2</v>
      </c>
      <c r="E805" s="877">
        <f>IF(ISBLANK(EnergyPlus1.0!L104),"",EnergyPlus1.0!L104)</f>
        <v>1.34786607926151E-2</v>
      </c>
      <c r="F805" s="877">
        <f>IF(ISBLANK(CodyRun!L104),"",CodyRun!L104)</f>
        <v>1.4232E-2</v>
      </c>
      <c r="G805" s="877">
        <f>IF(ISBLANK('HOT3000'!L104),"",'HOT3000'!L104)</f>
        <v>1.4187589E-2</v>
      </c>
      <c r="H805" s="877">
        <f>IF(ISBLANK(YourData!L104),"",YourData!L104)</f>
        <v>1.3492450429886123E-2</v>
      </c>
      <c r="I805" s="877"/>
      <c r="J805" s="877"/>
    </row>
    <row r="806" spans="1:10">
      <c r="A806" s="68" t="s">
        <v>199</v>
      </c>
      <c r="B806" s="877">
        <f>IF(ISBLANK('TRNSYS-TUD'!L105),"",'TRNSYS-TUD'!L105)</f>
        <v>1.45051E-2</v>
      </c>
      <c r="C806" s="877">
        <f>IF(ISBLANK('DOE22'!L105),"",'DOE22'!L105)</f>
        <v>1.46E-2</v>
      </c>
      <c r="D806" s="877">
        <f>IF(ISBLANK(DOE21E!L105),"",DOE21E!L105)</f>
        <v>1.46E-2</v>
      </c>
      <c r="E806" s="877">
        <f>IF(ISBLANK(EnergyPlus1.0!L105),"",EnergyPlus1.0!L105)</f>
        <v>1.44852092196681E-2</v>
      </c>
      <c r="F806" s="877">
        <f>IF(ISBLANK(CodyRun!L105),"",CodyRun!L105)</f>
        <v>1.473E-2</v>
      </c>
      <c r="G806" s="877">
        <f>IF(ISBLANK('HOT3000'!L105),"",'HOT3000'!L105)</f>
        <v>1.4683774E-2</v>
      </c>
      <c r="H806" s="877">
        <f>IF(ISBLANK(YourData!L105),"",YourData!L105)</f>
        <v>1.4504382229875695E-2</v>
      </c>
      <c r="I806" s="877"/>
      <c r="J806" s="877"/>
    </row>
    <row r="807" spans="1:10">
      <c r="A807" s="68" t="s">
        <v>202</v>
      </c>
      <c r="B807" s="877">
        <f>IF(ISBLANK('TRNSYS-TUD'!L106),"",'TRNSYS-TUD'!L106)</f>
        <v>1.5234299999999999E-2</v>
      </c>
      <c r="C807" s="877">
        <f>IF(ISBLANK('DOE22'!L106),"",'DOE22'!L106)</f>
        <v>1.5699999999999999E-2</v>
      </c>
      <c r="D807" s="877">
        <f>IF(ISBLANK(DOE21E!L106),"",DOE21E!L106)</f>
        <v>1.5699999999999999E-2</v>
      </c>
      <c r="E807" s="877">
        <f>IF(ISBLANK(EnergyPlus1.0!L106),"",EnergyPlus1.0!L106)</f>
        <v>1.5264654778820001E-2</v>
      </c>
      <c r="F807" s="877">
        <f>IF(ISBLANK(CodyRun!L106),"",CodyRun!L106)</f>
        <v>1.5684E-2</v>
      </c>
      <c r="G807" s="877">
        <f>IF(ISBLANK('HOT3000'!L106),"",'HOT3000'!L106)</f>
        <v>1.563434E-2</v>
      </c>
      <c r="H807" s="877">
        <f>IF(ISBLANK(YourData!L106),"",YourData!L106)</f>
        <v>1.5287875616144336E-2</v>
      </c>
      <c r="I807" s="877"/>
      <c r="J807" s="877"/>
    </row>
    <row r="808" spans="1:10">
      <c r="A808" s="68" t="s">
        <v>204</v>
      </c>
      <c r="B808" s="877">
        <f>IF(ISBLANK('TRNSYS-TUD'!L107),"",'TRNSYS-TUD'!L107)</f>
        <v>1.51339E-2</v>
      </c>
      <c r="C808" s="877">
        <f>IF(ISBLANK('DOE22'!L107),"",'DOE22'!L107)</f>
        <v>1.43E-2</v>
      </c>
      <c r="D808" s="877">
        <f>IF(ISBLANK(DOE21E!L107),"",DOE21E!L107)</f>
        <v>1.43E-2</v>
      </c>
      <c r="E808" s="877">
        <f>IF(ISBLANK(EnergyPlus1.0!L107),"",EnergyPlus1.0!L107)</f>
        <v>1.4907651232985399E-2</v>
      </c>
      <c r="F808" s="877">
        <f>IF(ISBLANK(CodyRun!L107),"",CodyRun!L107)</f>
        <v>1.4539E-2</v>
      </c>
      <c r="G808" s="877">
        <f>IF(ISBLANK('HOT3000'!L107),"",'HOT3000'!L107)</f>
        <v>1.4492502000000001E-2</v>
      </c>
      <c r="H808" s="877">
        <f>IF(ISBLANK(YourData!L107),"",YourData!L107)</f>
        <v>1.492999549486943E-2</v>
      </c>
      <c r="I808" s="877"/>
      <c r="J808" s="877"/>
    </row>
    <row r="809" spans="1:10">
      <c r="A809" s="68" t="s">
        <v>205</v>
      </c>
      <c r="B809" s="877">
        <f>IF(ISBLANK('TRNSYS-TUD'!L108),"",'TRNSYS-TUD'!L108)</f>
        <v>1.5748100000000001E-2</v>
      </c>
      <c r="C809" s="877">
        <f>IF(ISBLANK('DOE22'!L108),"",'DOE22'!L108)</f>
        <v>1.6400000000000001E-2</v>
      </c>
      <c r="D809" s="877">
        <f>IF(ISBLANK(DOE21E!L108),"",DOE21E!L108)</f>
        <v>1.6400000000000001E-2</v>
      </c>
      <c r="E809" s="877">
        <f>IF(ISBLANK(EnergyPlus1.0!L108),"",EnergyPlus1.0!L108)</f>
        <v>1.5924809238629802E-2</v>
      </c>
      <c r="F809" s="877">
        <f>IF(ISBLANK(CodyRun!L108),"",CodyRun!L108)</f>
        <v>1.6878000000000001E-2</v>
      </c>
      <c r="G809" s="877">
        <f>IF(ISBLANK('HOT3000'!L108),"",'HOT3000'!L108)</f>
        <v>1.6823952999999999E-2</v>
      </c>
      <c r="H809" s="877">
        <f>IF(ISBLANK(YourData!L108),"",YourData!L108)</f>
        <v>1.5970058198740745E-2</v>
      </c>
      <c r="I809" s="877"/>
      <c r="J809" s="877"/>
    </row>
    <row r="810" spans="1:10">
      <c r="A810" s="68" t="s">
        <v>206</v>
      </c>
      <c r="B810" s="877">
        <f>IF(ISBLANK('TRNSYS-TUD'!L109),"",'TRNSYS-TUD'!L109)</f>
        <v>1.68863E-2</v>
      </c>
      <c r="C810" s="877">
        <f>IF(ISBLANK('DOE22'!L109),"",'DOE22'!L109)</f>
        <v>1.6400000000000001E-2</v>
      </c>
      <c r="D810" s="877">
        <f>IF(ISBLANK(DOE21E!L109),"",DOE21E!L109)</f>
        <v>1.6400000000000001E-2</v>
      </c>
      <c r="E810" s="877">
        <f>IF(ISBLANK(EnergyPlus1.0!L109),"",EnergyPlus1.0!L109)</f>
        <v>1.6791829982282399E-2</v>
      </c>
      <c r="F810" s="877">
        <f>IF(ISBLANK(CodyRun!L109),"",CodyRun!L109)</f>
        <v>1.6878000000000001E-2</v>
      </c>
      <c r="G810" s="877">
        <f>IF(ISBLANK('HOT3000'!L109),"",'HOT3000'!L109)</f>
        <v>1.6823952999999999E-2</v>
      </c>
      <c r="H810" s="877">
        <f>IF(ISBLANK(YourData!L109),"",YourData!L109)</f>
        <v>1.6809735798284518E-2</v>
      </c>
      <c r="I810" s="877"/>
      <c r="J810" s="877"/>
    </row>
    <row r="811" spans="1:10">
      <c r="A811" s="68" t="s">
        <v>207</v>
      </c>
      <c r="B811" s="877">
        <f>IF(ISBLANK('TRNSYS-TUD'!L110),"",'TRNSYS-TUD'!L110)</f>
        <v>1.6863E-2</v>
      </c>
      <c r="C811" s="877">
        <f>IF(ISBLANK('DOE22'!L110),"",'DOE22'!L110)</f>
        <v>1.67E-2</v>
      </c>
      <c r="D811" s="877">
        <f>IF(ISBLANK(DOE21E!L110),"",DOE21E!L110)</f>
        <v>1.67E-2</v>
      </c>
      <c r="E811" s="877">
        <f>IF(ISBLANK(EnergyPlus1.0!L110),"",EnergyPlus1.0!L110)</f>
        <v>1.67521726021846E-2</v>
      </c>
      <c r="F811" s="877">
        <f>IF(ISBLANK(CodyRun!L110),"",CodyRun!L110)</f>
        <v>1.6832E-2</v>
      </c>
      <c r="G811" s="877">
        <f>IF(ISBLANK('HOT3000'!L110),"",'HOT3000'!L110)</f>
        <v>1.6777486000000001E-2</v>
      </c>
      <c r="H811" s="877">
        <f>IF(ISBLANK(YourData!L110),"",YourData!L110)</f>
        <v>1.6771127794541558E-2</v>
      </c>
      <c r="I811" s="877"/>
      <c r="J811" s="877"/>
    </row>
    <row r="812" spans="1:10">
      <c r="A812" s="68" t="s">
        <v>208</v>
      </c>
      <c r="B812" s="877">
        <f>IF(ISBLANK('TRNSYS-TUD'!L111),"",'TRNSYS-TUD'!L111)</f>
        <v>1.6867299999999998E-2</v>
      </c>
      <c r="C812" s="877">
        <f>IF(ISBLANK('DOE22'!L111),"",'DOE22'!L111)</f>
        <v>1.6899999999999998E-2</v>
      </c>
      <c r="D812" s="877">
        <f>IF(ISBLANK(DOE21E!L111),"",DOE21E!L111)</f>
        <v>1.6899999999999998E-2</v>
      </c>
      <c r="E812" s="877">
        <f>IF(ISBLANK(EnergyPlus1.0!L111),"",EnergyPlus1.0!L111)</f>
        <v>1.6764128894154299E-2</v>
      </c>
      <c r="F812" s="877">
        <f>IF(ISBLANK(CodyRun!L111),"",CodyRun!L111)</f>
        <v>1.6889000000000001E-2</v>
      </c>
      <c r="G812" s="877">
        <f>IF(ISBLANK('HOT3000'!L111),"",'HOT3000'!L111)</f>
        <v>1.6835019999999999E-2</v>
      </c>
      <c r="H812" s="877">
        <f>IF(ISBLANK(YourData!L111),"",YourData!L111)</f>
        <v>1.6784233128061054E-2</v>
      </c>
      <c r="I812" s="877"/>
      <c r="J812" s="877"/>
    </row>
    <row r="813" spans="1:10">
      <c r="A813" s="69" t="s">
        <v>209</v>
      </c>
      <c r="B813" s="877">
        <f>IF(ISBLANK('TRNSYS-TUD'!L112),"",'TRNSYS-TUD'!L112)</f>
        <v>1.7112100000000002E-2</v>
      </c>
      <c r="C813" s="877">
        <f>IF(ISBLANK('DOE22'!L112),"",'DOE22'!L112)</f>
        <v>1.78E-2</v>
      </c>
      <c r="D813" s="877">
        <f>IF(ISBLANK(DOE21E!L112),"",DOE21E!L112)</f>
        <v>1.78E-2</v>
      </c>
      <c r="E813" s="877">
        <f>IF(ISBLANK(EnergyPlus1.0!L112),"",EnergyPlus1.0!L112)</f>
        <v>1.7058528110091498E-2</v>
      </c>
      <c r="F813" s="877">
        <f>IF(ISBLANK(CodyRun!L112),"",CodyRun!L112)</f>
        <v>1.7329000000000001E-2</v>
      </c>
      <c r="G813" s="877">
        <f>IF(ISBLANK('HOT3000'!L112),"",'HOT3000'!L112)</f>
        <v>1.727306E-2</v>
      </c>
      <c r="H813" s="877">
        <f>IF(ISBLANK(YourData!L112),"",YourData!L112)</f>
        <v>1.707669006088456E-2</v>
      </c>
      <c r="I813" s="877"/>
      <c r="J813" s="877"/>
    </row>
    <row r="826" spans="1:10">
      <c r="A826" s="55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>
        <f>IF(ISBLANK(YourData!B120),"",YourData!B120)</f>
        <v>4019.4005179513838</v>
      </c>
      <c r="I830" s="877"/>
      <c r="J830" s="877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>
        <f>IF(ISBLANK(YourData!B121),"",YourData!B121)</f>
        <v>5244.4305503927026</v>
      </c>
      <c r="I831" s="877"/>
      <c r="J831" s="877"/>
    </row>
    <row r="832" spans="1:10">
      <c r="B832" s="115"/>
      <c r="C832" s="115"/>
      <c r="D832" s="115"/>
      <c r="E832" s="115"/>
      <c r="F832" s="115"/>
      <c r="G832" s="115"/>
    </row>
    <row r="833" spans="1:10">
      <c r="B833" s="115"/>
      <c r="C833" s="115"/>
      <c r="D833" s="115"/>
      <c r="E833" s="115"/>
      <c r="F833" s="115"/>
      <c r="G833" s="115"/>
    </row>
    <row r="834" spans="1:10">
      <c r="B834" s="115"/>
      <c r="C834" s="115"/>
      <c r="D834" s="115"/>
      <c r="E834" s="115"/>
      <c r="F834" s="115"/>
      <c r="G834" s="115"/>
    </row>
    <row r="835" spans="1:10">
      <c r="B835" s="115"/>
      <c r="C835" s="115"/>
      <c r="D835" s="115"/>
      <c r="E835" s="115"/>
      <c r="F835" s="115"/>
      <c r="G835" s="115"/>
    </row>
    <row r="836" spans="1:10">
      <c r="B836" s="115"/>
      <c r="C836" s="115"/>
      <c r="D836" s="115"/>
      <c r="E836" s="115"/>
      <c r="F836" s="115"/>
      <c r="G836" s="115"/>
    </row>
    <row r="837" spans="1:10">
      <c r="B837" s="115"/>
      <c r="C837" s="115"/>
      <c r="D837" s="115"/>
      <c r="E837" s="115"/>
      <c r="F837" s="115"/>
      <c r="G837" s="115"/>
    </row>
    <row r="838" spans="1:10">
      <c r="B838" s="115"/>
      <c r="C838" s="115"/>
      <c r="D838" s="115"/>
      <c r="E838" s="115"/>
      <c r="F838" s="115"/>
      <c r="G838" s="115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>
        <f>IF(ISBLANK(YourData!B129),"",YourData!B129)</f>
        <v>3215.4095280665192</v>
      </c>
      <c r="I839" s="877"/>
      <c r="J839" s="877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>
        <f>IF(ISBLANK(YourData!B130),"",YourData!B130)</f>
        <v>4193.0069633784778</v>
      </c>
      <c r="I840" s="877"/>
      <c r="J840" s="877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>
        <f>IF(ISBLANK(YourData!C120),"",YourData!C120)</f>
        <v>3501.5101758647074</v>
      </c>
      <c r="I850" s="877"/>
      <c r="J850" s="877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>
        <f>IF(ISBLANK(YourData!C121),"",YourData!C121)</f>
        <v>4677.8292055465799</v>
      </c>
      <c r="I851" s="877"/>
      <c r="J851" s="877"/>
    </row>
    <row r="852" spans="1:10">
      <c r="B852" s="115"/>
      <c r="C852" s="115"/>
      <c r="D852" s="115"/>
    </row>
    <row r="853" spans="1:10">
      <c r="B853" s="115"/>
      <c r="C853" s="115"/>
      <c r="D853" s="115"/>
    </row>
    <row r="854" spans="1:10">
      <c r="B854" s="115"/>
      <c r="C854" s="115"/>
      <c r="D854" s="115"/>
    </row>
    <row r="855" spans="1:10">
      <c r="B855" s="115"/>
      <c r="C855" s="115"/>
      <c r="D855" s="115"/>
    </row>
    <row r="856" spans="1:10">
      <c r="B856" s="115"/>
      <c r="C856" s="115"/>
      <c r="D856" s="115"/>
    </row>
    <row r="857" spans="1:10">
      <c r="B857" s="115"/>
      <c r="C857" s="115"/>
      <c r="D857" s="115"/>
    </row>
    <row r="858" spans="1:10">
      <c r="B858" s="115"/>
      <c r="C858" s="115"/>
      <c r="D858" s="115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>
        <f>IF(ISBLANK(YourData!C129),"",YourData!C129)</f>
        <v>2783.2508417308859</v>
      </c>
      <c r="I859" s="877"/>
      <c r="J859" s="877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>
        <f>IF(ISBLANK(YourData!C130),"",YourData!C130)</f>
        <v>3716.5231685054628</v>
      </c>
      <c r="I860" s="877"/>
      <c r="J860" s="877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7"/>
      <c r="J870" s="877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7"/>
      <c r="J871" s="877"/>
    </row>
    <row r="872" spans="1:10">
      <c r="B872" s="115"/>
      <c r="C872" s="115"/>
      <c r="D872" s="115"/>
    </row>
    <row r="873" spans="1:10">
      <c r="B873" s="115"/>
      <c r="C873" s="115"/>
      <c r="D873" s="115"/>
    </row>
    <row r="874" spans="1:10">
      <c r="B874" s="115"/>
      <c r="C874" s="115"/>
      <c r="D874" s="115"/>
    </row>
    <row r="875" spans="1:10">
      <c r="B875" s="115"/>
      <c r="C875" s="115"/>
      <c r="D875" s="115"/>
    </row>
    <row r="876" spans="1:10">
      <c r="B876" s="115"/>
      <c r="C876" s="115"/>
      <c r="D876" s="115"/>
    </row>
    <row r="877" spans="1:10">
      <c r="B877" s="115"/>
      <c r="C877" s="115"/>
      <c r="D877" s="115"/>
    </row>
    <row r="878" spans="1:10">
      <c r="B878" s="115"/>
      <c r="C878" s="115"/>
      <c r="D878" s="115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7"/>
      <c r="J879" s="877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7"/>
      <c r="J880" s="877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>
        <f>IF(ISBLANK(YourData!E120),"",YourData!E120)</f>
        <v>517.89034208667601</v>
      </c>
      <c r="I890" s="877"/>
      <c r="J890" s="877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>
        <f>IF(ISBLANK(YourData!E121),"",YourData!E121)</f>
        <v>566.60134484612377</v>
      </c>
      <c r="I891" s="877"/>
      <c r="J891" s="877"/>
    </row>
    <row r="892" spans="1:10">
      <c r="B892" s="115"/>
      <c r="C892" s="115"/>
      <c r="D892" s="115"/>
    </row>
    <row r="893" spans="1:10">
      <c r="B893" s="115"/>
      <c r="C893" s="115"/>
      <c r="D893" s="115"/>
    </row>
    <row r="894" spans="1:10">
      <c r="B894" s="115"/>
      <c r="C894" s="115"/>
      <c r="D894" s="115"/>
    </row>
    <row r="895" spans="1:10">
      <c r="B895" s="115"/>
      <c r="C895" s="115"/>
      <c r="D895" s="115"/>
    </row>
    <row r="896" spans="1:10">
      <c r="B896" s="115"/>
      <c r="C896" s="115"/>
      <c r="D896" s="115"/>
    </row>
    <row r="897" spans="1:10">
      <c r="B897" s="115"/>
      <c r="C897" s="115"/>
      <c r="D897" s="115"/>
    </row>
    <row r="898" spans="1:10">
      <c r="B898" s="115"/>
      <c r="C898" s="115"/>
      <c r="D898" s="115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>
        <f>IF(ISBLANK(YourData!E129),"",YourData!E129)</f>
        <v>432.15868633563349</v>
      </c>
      <c r="I899" s="877"/>
      <c r="J899" s="877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>
        <f>IF(ISBLANK(YourData!E130),"",YourData!E130)</f>
        <v>476.48379487301554</v>
      </c>
      <c r="I900" s="877"/>
      <c r="J900" s="877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>
        <f>IF(ISBLANK(YourData!F120),"",YourData!F120)</f>
        <v>13653.811898903352</v>
      </c>
      <c r="I910" s="877"/>
      <c r="J910" s="877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>
        <f>IF(ISBLANK(YourData!F121),"",YourData!F121)</f>
        <v>13734.138977907454</v>
      </c>
      <c r="I911" s="877"/>
      <c r="J911" s="877"/>
    </row>
    <row r="912" spans="1:10">
      <c r="B912" s="115"/>
      <c r="C912" s="115"/>
      <c r="D912" s="115"/>
    </row>
    <row r="913" spans="1:10">
      <c r="B913" s="115"/>
      <c r="C913" s="115"/>
      <c r="D913" s="115"/>
    </row>
    <row r="914" spans="1:10">
      <c r="B914" s="115"/>
      <c r="C914" s="115"/>
      <c r="D914" s="115"/>
    </row>
    <row r="915" spans="1:10">
      <c r="B915" s="115"/>
      <c r="C915" s="115"/>
      <c r="D915" s="115"/>
    </row>
    <row r="916" spans="1:10">
      <c r="B916" s="115"/>
      <c r="C916" s="115"/>
      <c r="D916" s="115"/>
    </row>
    <row r="917" spans="1:10">
      <c r="B917" s="115"/>
      <c r="C917" s="115"/>
      <c r="D917" s="115"/>
    </row>
    <row r="918" spans="1:10">
      <c r="B918" s="115"/>
      <c r="C918" s="115"/>
      <c r="D918" s="115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>
        <f>IF(ISBLANK(YourData!F129),"",YourData!F129)</f>
        <v>9795.0028106503087</v>
      </c>
      <c r="I919" s="877"/>
      <c r="J919" s="877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>
        <f>IF(ISBLANK(YourData!F130),"",YourData!F130)</f>
        <v>9861.5361723056612</v>
      </c>
      <c r="I920" s="877"/>
      <c r="J920" s="877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>
        <f>IF(ISBLANK(YourData!G120),"",YourData!G120)</f>
        <v>9849.8797545516554</v>
      </c>
      <c r="I930" s="877"/>
      <c r="J930" s="877"/>
      <c r="K930" s="115"/>
      <c r="L930" s="115"/>
      <c r="M930" s="115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>
        <f>IF(ISBLANK(YourData!G121),"",YourData!G121)</f>
        <v>9923.888363285485</v>
      </c>
      <c r="I931" s="877"/>
      <c r="J931" s="877"/>
      <c r="K931" s="115"/>
      <c r="L931" s="115"/>
      <c r="M931" s="115"/>
    </row>
    <row r="932" spans="1:13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1:13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1:13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1:13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1:13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1:13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1:13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>
        <f>IF(ISBLANK(YourData!G129),"",YourData!G129)</f>
        <v>9795.0028106503087</v>
      </c>
      <c r="I939" s="877"/>
      <c r="J939" s="877"/>
      <c r="K939" s="115"/>
      <c r="L939" s="115"/>
      <c r="M939" s="115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>
        <f>IF(ISBLANK(YourData!G130),"",YourData!G130)</f>
        <v>9861.5361723056612</v>
      </c>
      <c r="I940" s="877"/>
      <c r="J940" s="877"/>
      <c r="K940" s="115"/>
      <c r="L940" s="115"/>
      <c r="M940" s="115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>
        <f>IF(ISBLANK(YourData!H120),"",YourData!H120)</f>
        <v>3803.932144351696</v>
      </c>
      <c r="I950" s="877"/>
      <c r="J950" s="877"/>
      <c r="K950" s="115"/>
      <c r="L950" s="115"/>
      <c r="M950" s="115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>
        <f>IF(ISBLANK(YourData!H121),"",YourData!H121)</f>
        <v>3810.2506146219707</v>
      </c>
      <c r="I951" s="877"/>
      <c r="J951" s="877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1:24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1:24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1:24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1:24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1:24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1:24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1:24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>
        <f>IF(ISBLANK(YourData!H129),"",YourData!H129)</f>
        <v>3.221127068779121E-13</v>
      </c>
      <c r="I959" s="877"/>
      <c r="J959" s="877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>
        <f>IF(ISBLANK(YourData!H130),"",YourData!H130)</f>
        <v>6.7264712318622821E-13</v>
      </c>
      <c r="I960" s="877"/>
      <c r="J960" s="877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>
      <c r="A970" t="s">
        <v>485</v>
      </c>
      <c r="B970" s="877">
        <f>IF(ISBLANK('TRNSYS-TUD'!I120),"",'TRNSYS-TUD'!I120)</f>
        <v>1.0675479166666666E-2</v>
      </c>
      <c r="C970" s="877">
        <f>IF(ISBLANK('DOE22'!I120),"",'DOE22'!I120)</f>
        <v>1.0999999999999999E-2</v>
      </c>
      <c r="D970" s="877">
        <f>IF(ISBLANK(DOE21E!I120),"",DOE21E!I120)</f>
        <v>1.0999999999999999E-2</v>
      </c>
      <c r="E970" s="877">
        <f>IF(ISBLANK(EnergyPlus1.0!I120),"",EnergyPlus1.0!I120)</f>
        <v>1.0984301649756585E-2</v>
      </c>
      <c r="F970" s="877">
        <f>IF(ISBLANK(CodyRun!I120),"",CodyRun!I120)</f>
        <v>1.0937624999999999E-2</v>
      </c>
      <c r="G970" s="877">
        <f>IF(ISBLANK('HOT3000'!I120),"",'HOT3000'!I120)</f>
        <v>1.6E-2</v>
      </c>
      <c r="H970" s="877">
        <f>IF(ISBLANK(YourData!I120),"",YourData!I120)</f>
        <v>1.0645775663806589E-2</v>
      </c>
      <c r="I970" s="877"/>
      <c r="J970" s="877"/>
      <c r="K970" s="117"/>
      <c r="L970" s="117"/>
      <c r="M970" s="117"/>
    </row>
    <row r="971" spans="1:13">
      <c r="A971" t="s">
        <v>486</v>
      </c>
      <c r="B971" s="877">
        <f>IF(ISBLANK('TRNSYS-TUD'!I121),"",'TRNSYS-TUD'!I121)</f>
        <v>1.1168362500000001E-2</v>
      </c>
      <c r="C971" s="877">
        <f>IF(ISBLANK('DOE22'!I121),"",'DOE22'!I121)</f>
        <v>1.15E-2</v>
      </c>
      <c r="D971" s="877">
        <f>IF(ISBLANK(DOE21E!I121),"",DOE21E!I121)</f>
        <v>1.15E-2</v>
      </c>
      <c r="E971" s="877">
        <f>IF(ISBLANK(EnergyPlus1.0!I121),"",EnergyPlus1.0!I121)</f>
        <v>1.1459433329871279E-2</v>
      </c>
      <c r="F971" s="877">
        <f>IF(ISBLANK(CodyRun!I121),"",CodyRun!I121)</f>
        <v>1.1478791666666668E-2</v>
      </c>
      <c r="G971" s="877">
        <f>IF(ISBLANK('HOT3000'!I121),"",'HOT3000'!I121)</f>
        <v>1.0999999999999999E-2</v>
      </c>
      <c r="H971" s="877">
        <f>IF(ISBLANK(YourData!I121),"",YourData!I121)</f>
        <v>1.1143658184264675E-2</v>
      </c>
      <c r="I971" s="877"/>
      <c r="J971" s="877"/>
      <c r="K971" s="117"/>
      <c r="L971" s="117"/>
      <c r="M971" s="117"/>
    </row>
    <row r="972" spans="1:13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1:13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1:13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1:13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1:13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1:13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1:13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>
      <c r="A979" t="s">
        <v>487</v>
      </c>
      <c r="B979" s="877">
        <f>IF(ISBLANK('TRNSYS-TUD'!I129),"",'TRNSYS-TUD'!I129)</f>
        <v>6.2079700000000036E-3</v>
      </c>
      <c r="C979" s="877">
        <f>IF(ISBLANK('DOE22'!I129),"",'DOE22'!I129)</f>
        <v>7.1000000000000004E-3</v>
      </c>
      <c r="D979" s="877">
        <f>IF(ISBLANK(DOE21E!I129),"",DOE21E!I129)</f>
        <v>7.1000000000000004E-3</v>
      </c>
      <c r="E979" s="877">
        <f>IF(ISBLANK(EnergyPlus1.0!I129),"",EnergyPlus1.0!I129)</f>
        <v>6.7531335321618334E-3</v>
      </c>
      <c r="F979" s="877">
        <f>IF(ISBLANK(CodyRun!I129),"",CodyRun!I129)</f>
        <v>5.4850000000000012E-3</v>
      </c>
      <c r="G979" s="877">
        <f>IF(ISBLANK('HOT3000'!I129),"",'HOT3000'!I129)</f>
        <v>6.7400000000000003E-3</v>
      </c>
      <c r="H979" s="877">
        <f>IF(ISBLANK(YourData!I129),"",YourData!I129)</f>
        <v>2.8697004143859732E-3</v>
      </c>
      <c r="I979" s="877"/>
      <c r="J979" s="877"/>
      <c r="K979" s="117"/>
      <c r="L979" s="117"/>
      <c r="M979" s="117"/>
    </row>
    <row r="980" spans="1:13">
      <c r="A980" t="s">
        <v>488</v>
      </c>
      <c r="B980" s="877">
        <f>IF(ISBLANK('TRNSYS-TUD'!I130),"",'TRNSYS-TUD'!I130)</f>
        <v>6.2079700000000036E-3</v>
      </c>
      <c r="C980" s="877">
        <f>IF(ISBLANK('DOE22'!I130),"",'DOE22'!I130)</f>
        <v>7.7999999999999996E-3</v>
      </c>
      <c r="D980" s="877">
        <f>IF(ISBLANK(DOE21E!I130),"",DOE21E!I130)</f>
        <v>7.7999999999999996E-3</v>
      </c>
      <c r="E980" s="877">
        <f>IF(ISBLANK(EnergyPlus1.0!I130),"",EnergyPlus1.0!I130)</f>
        <v>6.7531335321627676E-3</v>
      </c>
      <c r="F980" s="877">
        <f>IF(ISBLANK(CodyRun!I130),"",CodyRun!I130)</f>
        <v>5.4779999999999994E-3</v>
      </c>
      <c r="G980" s="877">
        <f>IF(ISBLANK('HOT3000'!I130),"",'HOT3000'!I130)</f>
        <v>6.7400000000000003E-3</v>
      </c>
      <c r="H980" s="877">
        <f>IF(ISBLANK(YourData!I130),"",YourData!I130)</f>
        <v>2.8697004143864321E-3</v>
      </c>
      <c r="I980" s="877"/>
      <c r="J980" s="877"/>
      <c r="K980" s="117"/>
      <c r="L980" s="117"/>
      <c r="M980" s="117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>
        <f>IF(ISBLANK(YourData!J120),"",YourData!J120)</f>
        <v>3.2322751581283335</v>
      </c>
      <c r="I990" s="16"/>
      <c r="J990" s="16"/>
      <c r="K990" s="118"/>
      <c r="L990" s="118"/>
      <c r="M990" s="118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>
        <f>IF(ISBLANK(YourData!J121),"",YourData!J121)</f>
        <v>2.5061692186996081</v>
      </c>
      <c r="I991" s="16"/>
      <c r="J991" s="16"/>
      <c r="K991" s="118"/>
      <c r="L991" s="118"/>
      <c r="M991" s="118"/>
    </row>
    <row r="992" spans="1:13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1:13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1:13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1:13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1:13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1:13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1:13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>
        <f>IF(ISBLANK(YourData!J129),"",YourData!J129)</f>
        <v>2.8846127606384226</v>
      </c>
      <c r="I999" s="16"/>
      <c r="J999" s="16"/>
      <c r="K999" s="118"/>
      <c r="L999" s="118"/>
      <c r="M999" s="118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>
        <f>IF(ISBLANK(YourData!J130),"",YourData!J130)</f>
        <v>2.2386718122150024</v>
      </c>
      <c r="I1000" s="16"/>
      <c r="J1000" s="16"/>
      <c r="K1000" s="118"/>
      <c r="L1000" s="118"/>
      <c r="M1000" s="118"/>
    </row>
    <row r="1001" spans="1:13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>
        <f>IF(ISBLANK(YourData!K120),"",YourData!K120)</f>
        <v>16.814583333333328</v>
      </c>
      <c r="I1010" s="13"/>
      <c r="J1010" s="13"/>
      <c r="K1010" s="117"/>
      <c r="L1010" s="117"/>
      <c r="M1010" s="117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>
        <f>IF(ISBLANK(YourData!K121),"",YourData!K121)</f>
        <v>29.516666666666666</v>
      </c>
      <c r="I1011" s="13"/>
      <c r="J1011" s="13"/>
      <c r="K1011" s="117"/>
      <c r="L1011" s="117"/>
      <c r="M1011" s="117"/>
    </row>
    <row r="1012" spans="1:13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1:13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1:13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1:13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1:13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1:13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1:13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>
        <f>IF(ISBLANK(YourData!K129),"",YourData!K129)</f>
        <v>16.814583333333328</v>
      </c>
      <c r="I1019" s="13"/>
      <c r="J1019" s="13"/>
      <c r="K1019" s="117"/>
      <c r="L1019" s="117"/>
      <c r="M1019" s="117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>
        <f>IF(ISBLANK(YourData!K130),"",YourData!K130)</f>
        <v>29.516666666666666</v>
      </c>
      <c r="I1020" s="13"/>
      <c r="J1020" s="13"/>
      <c r="K1020" s="117"/>
      <c r="L1020" s="117"/>
      <c r="M1020" s="117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>
        <f>IF(ISBLANK(YourData!L120),"",YourData!L120)</f>
        <v>13.83565514617996</v>
      </c>
      <c r="I1030" s="13"/>
      <c r="J1030" s="13"/>
      <c r="K1030" s="118"/>
      <c r="L1030" s="118"/>
      <c r="M1030" s="118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>
        <f>IF(ISBLANK(YourData!L121),"",YourData!L121)</f>
        <v>13.883964197977257</v>
      </c>
      <c r="I1031" s="13"/>
      <c r="J1031" s="13"/>
      <c r="K1031" s="118"/>
      <c r="L1031" s="118"/>
      <c r="M1031" s="118"/>
    </row>
    <row r="1032" spans="1:13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1:13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1:13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1:13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1:13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1:13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1:13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>
        <f>IF(ISBLANK(YourData!L129),"",YourData!L129)</f>
        <v>11.186110523774536</v>
      </c>
      <c r="I1039" s="13"/>
      <c r="J1039" s="13"/>
      <c r="K1039" s="118"/>
      <c r="L1039" s="118"/>
      <c r="M1039" s="118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>
        <f>IF(ISBLANK(YourData!L130),"",YourData!L130)</f>
        <v>5.6403307692667779</v>
      </c>
      <c r="I1040" s="13"/>
      <c r="J1040" s="13"/>
      <c r="K1040" s="118"/>
      <c r="L1040" s="118"/>
      <c r="M1040" s="118"/>
    </row>
    <row r="1044" spans="1:28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53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Tested Prg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>
      <c r="A1050" s="880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8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8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8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8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8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8">
        <f>IF(ISBLANK('HOT3000'!$S62),"",'HOT3000'!$S62)</f>
        <v>15</v>
      </c>
      <c r="T1050" s="36">
        <f>IF(ISBLANK(YourData!$Q62),"",YourData!$Q62)</f>
        <v>11996.087101678157</v>
      </c>
      <c r="U1050" s="125" t="str">
        <f>IF(ISBLANK(YourData!$R62),"",YourData!$R62)</f>
        <v>20-Jul</v>
      </c>
      <c r="V1050" s="878">
        <f>IF(ISBLANK(YourData!$S62),"",YourData!$S62)</f>
        <v>15</v>
      </c>
      <c r="W1050" s="36"/>
      <c r="X1050" s="125"/>
      <c r="Y1050" s="878"/>
      <c r="Z1050" s="36"/>
      <c r="AA1050" s="125"/>
      <c r="AB1050" s="878"/>
    </row>
    <row r="1051" spans="1:28">
      <c r="A1051" s="881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8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8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8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8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8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8">
        <f>IF(ISBLANK('HOT3000'!$S63),"",'HOT3000'!$S63)</f>
        <v>16</v>
      </c>
      <c r="T1051" s="36">
        <f>IF(ISBLANK(YourData!$Q63),"",YourData!$Q63)</f>
        <v>12572.142915108285</v>
      </c>
      <c r="U1051" s="125" t="str">
        <f>IF(ISBLANK(YourData!$R63),"",YourData!$R63)</f>
        <v>20-Jul</v>
      </c>
      <c r="V1051" s="878">
        <f>IF(ISBLANK(YourData!$S63),"",YourData!$S63)</f>
        <v>15</v>
      </c>
      <c r="W1051" s="36"/>
      <c r="X1051" s="125"/>
      <c r="Y1051" s="878"/>
      <c r="Z1051" s="36"/>
      <c r="AA1051" s="125"/>
      <c r="AB1051" s="878"/>
    </row>
    <row r="1052" spans="1:28">
      <c r="A1052" s="882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8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8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8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8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8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8">
        <f>IF(ISBLANK('HOT3000'!$S64),"",'HOT3000'!$S64)</f>
        <v>14</v>
      </c>
      <c r="T1052" s="36">
        <f>IF(ISBLANK(YourData!$Q64),"",YourData!$Q64)</f>
        <v>12988.801615115517</v>
      </c>
      <c r="U1052" s="125" t="str">
        <f>IF(ISBLANK(YourData!$R64),"",YourData!$R64)</f>
        <v>20-Jul</v>
      </c>
      <c r="V1052" s="878">
        <f>IF(ISBLANK(YourData!$S64),"",YourData!$S64)</f>
        <v>15</v>
      </c>
      <c r="W1052" s="36"/>
      <c r="X1052" s="125"/>
      <c r="Y1052" s="878"/>
      <c r="Z1052" s="36"/>
      <c r="AA1052" s="125"/>
      <c r="AB1052" s="878"/>
    </row>
    <row r="1053" spans="1:28">
      <c r="A1053" s="882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8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8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8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8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8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8">
        <f>IF(ISBLANK('HOT3000'!$S65),"",'HOT3000'!$S65)</f>
        <v>15</v>
      </c>
      <c r="T1053" s="36">
        <f>IF(ISBLANK(YourData!$Q65),"",YourData!$Q65)</f>
        <v>13356.234896114123</v>
      </c>
      <c r="U1053" s="125" t="str">
        <f>IF(ISBLANK(YourData!$R65),"",YourData!$R65)</f>
        <v>20-Jul</v>
      </c>
      <c r="V1053" s="878">
        <f>IF(ISBLANK(YourData!$S65),"",YourData!$S65)</f>
        <v>15</v>
      </c>
      <c r="W1053" s="36"/>
      <c r="X1053" s="125"/>
      <c r="Y1053" s="878"/>
      <c r="Z1053" s="36"/>
      <c r="AA1053" s="125"/>
      <c r="AB1053" s="878"/>
    </row>
    <row r="1054" spans="1:28">
      <c r="A1054" s="882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8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8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8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8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8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8">
        <f>IF(ISBLANK('HOT3000'!$S66),"",'HOT3000'!$S66)</f>
        <v>14</v>
      </c>
      <c r="T1054" s="36">
        <f>IF(ISBLANK(YourData!$Q66),"",YourData!$Q66)</f>
        <v>13356.234896114123</v>
      </c>
      <c r="U1054" s="125" t="str">
        <f>IF(ISBLANK(YourData!$R66),"",YourData!$R66)</f>
        <v>20-Jul</v>
      </c>
      <c r="V1054" s="878">
        <f>IF(ISBLANK(YourData!$S66),"",YourData!$S66)</f>
        <v>15</v>
      </c>
      <c r="W1054" s="36"/>
      <c r="X1054" s="125"/>
      <c r="Y1054" s="878"/>
      <c r="Z1054" s="36"/>
      <c r="AA1054" s="125"/>
      <c r="AB1054" s="878"/>
    </row>
    <row r="1055" spans="1:28">
      <c r="A1055" s="882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8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8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8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8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8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8">
        <f>IF(ISBLANK('HOT3000'!$S67),"",'HOT3000'!$S67)</f>
        <v>15</v>
      </c>
      <c r="T1055" s="36">
        <f>IF(ISBLANK(YourData!$Q67),"",YourData!$Q67)</f>
        <v>11996.07787695876</v>
      </c>
      <c r="U1055" s="125" t="str">
        <f>IF(ISBLANK(YourData!$R67),"",YourData!$R67)</f>
        <v>20-Jul</v>
      </c>
      <c r="V1055" s="878">
        <f>IF(ISBLANK(YourData!$S67),"",YourData!$S67)</f>
        <v>15</v>
      </c>
      <c r="W1055" s="36"/>
      <c r="X1055" s="125"/>
      <c r="Y1055" s="878"/>
      <c r="Z1055" s="36"/>
      <c r="AA1055" s="125"/>
      <c r="AB1055" s="878"/>
    </row>
    <row r="1056" spans="1:28">
      <c r="A1056" s="882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8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8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8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8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8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8">
        <f>IF(ISBLANK('HOT3000'!$S68),"",'HOT3000'!$S68)</f>
        <v>14</v>
      </c>
      <c r="T1056" s="36">
        <f>IF(ISBLANK(YourData!$Q68),"",YourData!$Q68)</f>
        <v>12776.503103472951</v>
      </c>
      <c r="U1056" s="125" t="str">
        <f>IF(ISBLANK(YourData!$R68),"",YourData!$R68)</f>
        <v>20-Jul</v>
      </c>
      <c r="V1056" s="878">
        <f>IF(ISBLANK(YourData!$S68),"",YourData!$S68)</f>
        <v>15</v>
      </c>
      <c r="W1056" s="36"/>
      <c r="X1056" s="125"/>
      <c r="Y1056" s="878"/>
      <c r="Z1056" s="36"/>
      <c r="AA1056" s="125"/>
      <c r="AB1056" s="878"/>
    </row>
    <row r="1057" spans="1:29">
      <c r="A1057" s="882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8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8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8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8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8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8">
        <f>IF(ISBLANK('HOT3000'!$S69),"",'HOT3000'!$S69)</f>
        <v>15</v>
      </c>
      <c r="T1057" s="36">
        <f>IF(ISBLANK(YourData!$Q69),"",YourData!$Q69)</f>
        <v>11996.087101562398</v>
      </c>
      <c r="U1057" s="125" t="str">
        <f>IF(ISBLANK(YourData!$R69),"",YourData!$R69)</f>
        <v>20-Jul</v>
      </c>
      <c r="V1057" s="878">
        <f>IF(ISBLANK(YourData!$S69),"",YourData!$S69)</f>
        <v>15</v>
      </c>
      <c r="W1057" s="36"/>
      <c r="X1057" s="125"/>
      <c r="Y1057" s="878"/>
      <c r="Z1057" s="36"/>
      <c r="AA1057" s="125"/>
      <c r="AB1057" s="878"/>
    </row>
    <row r="1058" spans="1:29">
      <c r="A1058" s="882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8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8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8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8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8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8">
        <f>IF(ISBLANK('HOT3000'!$S70),"",'HOT3000'!$S70)</f>
        <v>15</v>
      </c>
      <c r="T1058" s="36">
        <f>IF(ISBLANK(YourData!$Q70),"",YourData!$Q70)</f>
        <v>11996.087101678157</v>
      </c>
      <c r="U1058" s="125" t="str">
        <f>IF(ISBLANK(YourData!$R70),"",YourData!$R70)</f>
        <v>20-Jul</v>
      </c>
      <c r="V1058" s="878">
        <f>IF(ISBLANK(YourData!$S70),"",YourData!$S70)</f>
        <v>15</v>
      </c>
      <c r="W1058" s="36"/>
      <c r="X1058" s="125"/>
      <c r="Y1058" s="878"/>
      <c r="Z1058" s="36"/>
      <c r="AA1058" s="125"/>
      <c r="AB1058" s="878"/>
    </row>
    <row r="1059" spans="1:29">
      <c r="A1059" s="882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8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8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8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8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8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8">
        <f>IF(ISBLANK('HOT3000'!$S71),"",'HOT3000'!$S71)</f>
        <v>15</v>
      </c>
      <c r="T1059" s="36">
        <f>IF(ISBLANK(YourData!$Q71),"",YourData!$Q71)</f>
        <v>11996.087101678157</v>
      </c>
      <c r="U1059" s="125" t="str">
        <f>IF(ISBLANK(YourData!$R71),"",YourData!$R71)</f>
        <v>20-Jul</v>
      </c>
      <c r="V1059" s="878">
        <f>IF(ISBLANK(YourData!$S71),"",YourData!$S71)</f>
        <v>15</v>
      </c>
      <c r="W1059" s="36"/>
      <c r="X1059" s="125"/>
      <c r="Y1059" s="878"/>
      <c r="Z1059" s="36"/>
      <c r="AA1059" s="125"/>
      <c r="AB1059" s="878"/>
    </row>
    <row r="1060" spans="1:29">
      <c r="A1060" s="882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8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8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8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8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8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8">
        <f>IF(ISBLANK('HOT3000'!$S72),"",'HOT3000'!$S72)</f>
        <v>15</v>
      </c>
      <c r="T1060" s="36">
        <f>IF(ISBLANK(YourData!$Q72),"",YourData!$Q72)</f>
        <v>11996.0871016781</v>
      </c>
      <c r="U1060" s="125" t="str">
        <f>IF(ISBLANK(YourData!$R72),"",YourData!$R72)</f>
        <v>20-Jul</v>
      </c>
      <c r="V1060" s="878">
        <f>IF(ISBLANK(YourData!$S72),"",YourData!$S72)</f>
        <v>15</v>
      </c>
      <c r="W1060" s="36"/>
      <c r="X1060" s="125"/>
      <c r="Y1060" s="878"/>
      <c r="Z1060" s="36"/>
      <c r="AA1060" s="125"/>
      <c r="AB1060" s="878"/>
    </row>
    <row r="1061" spans="1:29">
      <c r="A1061" s="882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8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8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8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8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8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8">
        <f>IF(ISBLANK('HOT3000'!$S73),"",'HOT3000'!$S73)</f>
        <v>16</v>
      </c>
      <c r="T1061" s="36">
        <f>IF(ISBLANK(YourData!$Q73),"",YourData!$Q73)</f>
        <v>11996.087101678171</v>
      </c>
      <c r="U1061" s="125" t="str">
        <f>IF(ISBLANK(YourData!$R73),"",YourData!$R73)</f>
        <v>20-Jul</v>
      </c>
      <c r="V1061" s="878">
        <f>IF(ISBLANK(YourData!$S73),"",YourData!$S73)</f>
        <v>15</v>
      </c>
      <c r="W1061" s="36"/>
      <c r="X1061" s="125"/>
      <c r="Y1061" s="878"/>
      <c r="Z1061" s="36"/>
      <c r="AA1061" s="125"/>
      <c r="AB1061" s="878"/>
    </row>
    <row r="1062" spans="1:29">
      <c r="A1062" s="882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8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8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8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8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8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8">
        <f>IF(ISBLANK('HOT3000'!$S74),"",'HOT3000'!$S74)</f>
        <v>15</v>
      </c>
      <c r="T1062" s="36">
        <f>IF(ISBLANK(YourData!$Q74),"",YourData!$Q74)</f>
        <v>10438.48225727353</v>
      </c>
      <c r="U1062" s="125" t="str">
        <f>IF(ISBLANK(YourData!$R74),"",YourData!$R74)</f>
        <v>20-Jul</v>
      </c>
      <c r="V1062" s="878">
        <f>IF(ISBLANK(YourData!$S74),"",YourData!$S74)</f>
        <v>15</v>
      </c>
      <c r="W1062" s="36"/>
      <c r="X1062" s="125"/>
      <c r="Y1062" s="878"/>
      <c r="Z1062" s="36"/>
      <c r="AA1062" s="125"/>
      <c r="AB1062" s="878"/>
    </row>
    <row r="1063" spans="1:29">
      <c r="A1063" s="882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8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8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8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8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8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8">
        <f>IF(ISBLANK('HOT3000'!$S75),"",'HOT3000'!$S75)</f>
        <v>14</v>
      </c>
      <c r="T1063" s="36">
        <f>IF(ISBLANK(YourData!$Q75),"",YourData!$Q75)</f>
        <v>11450.749929493639</v>
      </c>
      <c r="U1063" s="125" t="str">
        <f>IF(ISBLANK(YourData!$R75),"",YourData!$R75)</f>
        <v>20-Jul</v>
      </c>
      <c r="V1063" s="878">
        <f>IF(ISBLANK(YourData!$S75),"",YourData!$S75)</f>
        <v>15</v>
      </c>
      <c r="W1063" s="36"/>
      <c r="X1063" s="125"/>
      <c r="Y1063" s="878"/>
      <c r="Z1063" s="36"/>
      <c r="AA1063" s="125"/>
      <c r="AB1063" s="878"/>
    </row>
    <row r="1064" spans="1:29">
      <c r="A1064" s="882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8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8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8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8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8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8">
        <f>IF(ISBLANK('HOT3000'!$S76),"",'HOT3000'!$S76)</f>
        <v>15</v>
      </c>
      <c r="T1064" s="36">
        <f>IF(ISBLANK(YourData!$Q76),"",YourData!$Q76)</f>
        <v>11261.829833117608</v>
      </c>
      <c r="U1064" s="125" t="str">
        <f>IF(ISBLANK(YourData!$R76),"",YourData!$R76)</f>
        <v>20-Jul</v>
      </c>
      <c r="V1064" s="878">
        <f>IF(ISBLANK(YourData!$S76),"",YourData!$S76)</f>
        <v>15</v>
      </c>
      <c r="W1064" s="36"/>
      <c r="X1064" s="125"/>
      <c r="Y1064" s="878"/>
      <c r="Z1064" s="36"/>
      <c r="AA1064" s="125"/>
      <c r="AB1064" s="878"/>
    </row>
    <row r="1065" spans="1:29">
      <c r="A1065" s="882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8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8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8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8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8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8">
        <f>IF(ISBLANK('HOT3000'!$S77),"",'HOT3000'!$S77)</f>
        <v>15</v>
      </c>
      <c r="T1065" s="36">
        <f>IF(ISBLANK(YourData!$Q77),"",YourData!$Q77)</f>
        <v>10902.650610782122</v>
      </c>
      <c r="U1065" s="125" t="str">
        <f>IF(ISBLANK(YourData!$R77),"",YourData!$R77)</f>
        <v>20-Jul</v>
      </c>
      <c r="V1065" s="878">
        <f>IF(ISBLANK(YourData!$S77),"",YourData!$S77)</f>
        <v>15</v>
      </c>
      <c r="W1065" s="36"/>
      <c r="X1065" s="125"/>
      <c r="Y1065" s="878"/>
      <c r="Z1065" s="36"/>
      <c r="AA1065" s="125"/>
      <c r="AB1065" s="878"/>
    </row>
    <row r="1066" spans="1:29">
      <c r="A1066" s="882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8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8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8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8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8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8">
        <f>IF(ISBLANK('HOT3000'!$S78),"",'HOT3000'!$S78)</f>
        <v>15</v>
      </c>
      <c r="T1066" s="36">
        <f>IF(ISBLANK(YourData!$Q78),"",YourData!$Q78)</f>
        <v>9588.252809248972</v>
      </c>
      <c r="U1066" s="125" t="str">
        <f>IF(ISBLANK(YourData!$R78),"",YourData!$R78)</f>
        <v>20-Jul</v>
      </c>
      <c r="V1066" s="878">
        <f>IF(ISBLANK(YourData!$S78),"",YourData!$S78)</f>
        <v>15</v>
      </c>
      <c r="W1066" s="36"/>
      <c r="X1066" s="125"/>
      <c r="Y1066" s="878"/>
      <c r="Z1066" s="36"/>
      <c r="AA1066" s="125"/>
      <c r="AB1066" s="878"/>
    </row>
    <row r="1067" spans="1:29">
      <c r="A1067" s="882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8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8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8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8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8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8">
        <f>IF(ISBLANK('HOT3000'!$S79),"",'HOT3000'!$S79)</f>
        <v>15</v>
      </c>
      <c r="T1067" s="36">
        <f>IF(ISBLANK(YourData!$Q79),"",YourData!$Q79)</f>
        <v>8466.7977177859902</v>
      </c>
      <c r="U1067" s="125" t="str">
        <f>IF(ISBLANK(YourData!$R79),"",YourData!$R79)</f>
        <v>20-Jul</v>
      </c>
      <c r="V1067" s="878">
        <f>IF(ISBLANK(YourData!$S79),"",YourData!$S79)</f>
        <v>15</v>
      </c>
      <c r="W1067" s="36"/>
      <c r="X1067" s="125"/>
      <c r="Y1067" s="878"/>
      <c r="Z1067" s="36"/>
      <c r="AA1067" s="125"/>
      <c r="AB1067" s="878"/>
    </row>
    <row r="1068" spans="1:29">
      <c r="A1068" s="882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8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8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8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8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8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8">
        <f>IF(ISBLANK('HOT3000'!$S80),"",'HOT3000'!$S80)</f>
        <v>15</v>
      </c>
      <c r="T1068" s="36">
        <f>IF(ISBLANK(YourData!$Q80),"",YourData!$Q80)</f>
        <v>9126.9658205244796</v>
      </c>
      <c r="U1068" s="125" t="str">
        <f>IF(ISBLANK(YourData!$R80),"",YourData!$R80)</f>
        <v>20-Jul</v>
      </c>
      <c r="V1068" s="878">
        <f>IF(ISBLANK(YourData!$S80),"",YourData!$S80)</f>
        <v>15</v>
      </c>
      <c r="W1068" s="36"/>
      <c r="X1068" s="125"/>
      <c r="Y1068" s="878"/>
      <c r="Z1068" s="36"/>
      <c r="AA1068" s="125"/>
      <c r="AB1068" s="878"/>
    </row>
    <row r="1069" spans="1:29">
      <c r="A1069" s="882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8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8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8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8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8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8">
        <f>IF(ISBLANK('HOT3000'!$S81),"",'HOT3000'!$S81)</f>
        <v>15</v>
      </c>
      <c r="T1069" s="36">
        <f>IF(ISBLANK(YourData!$Q81),"",YourData!$Q81)</f>
        <v>7932.8215101565011</v>
      </c>
      <c r="U1069" s="125" t="str">
        <f>IF(ISBLANK(YourData!$R81),"",YourData!$R81)</f>
        <v>20-Jul</v>
      </c>
      <c r="V1069" s="878">
        <f>IF(ISBLANK(YourData!$S81),"",YourData!$S81)</f>
        <v>15</v>
      </c>
      <c r="W1069" s="36"/>
      <c r="X1069" s="125"/>
      <c r="Y1069" s="878"/>
      <c r="Z1069" s="36"/>
      <c r="AA1069" s="125"/>
      <c r="AB1069" s="878"/>
    </row>
    <row r="1070" spans="1:29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1:29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9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9">
      <c r="A1079" s="883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Tested Prg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9">
      <c r="A1080" s="884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8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8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8">
        <f>IF(ISBLANK(DOE21E!$V62),"",DOE21E!$V62)</f>
        <v>15</v>
      </c>
      <c r="K1080" s="36">
        <f>IF(ISBLANK(EnergyPlus1.0!$T62),"",EnergyPlus1.0!$T62)</f>
        <v>23530.807464313915</v>
      </c>
      <c r="L1080" s="886">
        <f>IF(ISBLANK(EnergyPlus1.0!$U62),"",EnergyPlus1.0!$U62)</f>
        <v>40379</v>
      </c>
      <c r="M1080" s="878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8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8">
        <f>IF(ISBLANK('HOT3000'!$V62),"",'HOT3000'!$V62)</f>
        <v>15</v>
      </c>
      <c r="T1080" s="36">
        <f>IF(ISBLANK(YourData!$T62),"",YourData!$T62)</f>
        <v>23463.694086696138</v>
      </c>
      <c r="U1080" s="886" t="str">
        <f>IF(ISBLANK(YourData!$U62),"",YourData!$U62)</f>
        <v>20-Jul</v>
      </c>
      <c r="V1080" s="878">
        <f>IF(ISBLANK(YourData!$V62),"",YourData!$V62)</f>
        <v>15</v>
      </c>
      <c r="W1080" s="36"/>
      <c r="X1080" s="125"/>
      <c r="Y1080" s="878"/>
      <c r="Z1080" s="36"/>
      <c r="AA1080" s="125"/>
      <c r="AB1080" s="878"/>
    </row>
    <row r="1081" spans="1:29">
      <c r="A1081" s="884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8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8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8">
        <f>IF(ISBLANK(DOE21E!$V63),"",DOE21E!$V63)</f>
        <v>16</v>
      </c>
      <c r="K1081" s="36">
        <f>IF(ISBLANK(EnergyPlus1.0!$T63),"",EnergyPlus1.0!$T63)</f>
        <v>23276.459069933499</v>
      </c>
      <c r="L1081" s="886">
        <f>IF(ISBLANK(EnergyPlus1.0!$U63),"",EnergyPlus1.0!$U63)</f>
        <v>40370</v>
      </c>
      <c r="M1081" s="878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8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8">
        <f>IF(ISBLANK('HOT3000'!$V63),"",'HOT3000'!$V63)</f>
        <v>16</v>
      </c>
      <c r="T1081" s="36">
        <f>IF(ISBLANK(YourData!$T63),"",YourData!$T63)</f>
        <v>23145.345087517955</v>
      </c>
      <c r="U1081" s="886" t="str">
        <f>IF(ISBLANK(YourData!$U63),"",YourData!$U63)</f>
        <v>11-Jul</v>
      </c>
      <c r="V1081" s="878">
        <f>IF(ISBLANK(YourData!$V63),"",YourData!$V63)</f>
        <v>16</v>
      </c>
      <c r="W1081" s="36"/>
      <c r="X1081" s="125"/>
      <c r="Y1081" s="878"/>
      <c r="Z1081" s="36"/>
      <c r="AA1081" s="125"/>
      <c r="AB1081" s="878"/>
    </row>
    <row r="1082" spans="1:29">
      <c r="A1082" s="884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8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8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8">
        <f>IF(ISBLANK(DOE21E!$V64),"",DOE21E!$V64)</f>
        <v>16</v>
      </c>
      <c r="K1082" s="36">
        <f>IF(ISBLANK(EnergyPlus1.0!$T64),"",EnergyPlus1.0!$T64)</f>
        <v>31972.084926899999</v>
      </c>
      <c r="L1082" s="886">
        <f>IF(ISBLANK(EnergyPlus1.0!$U64),"",EnergyPlus1.0!$U64)</f>
        <v>40292</v>
      </c>
      <c r="M1082" s="878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8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8">
        <f>IF(ISBLANK('HOT3000'!$V64),"",'HOT3000'!$V64)</f>
        <v>15</v>
      </c>
      <c r="T1082" s="36">
        <f>IF(ISBLANK(YourData!$T64),"",YourData!$T64)</f>
        <v>31528.634540023773</v>
      </c>
      <c r="U1082" s="886" t="str">
        <f>IF(ISBLANK(YourData!$U64),"",YourData!$U64)</f>
        <v>24-Apr</v>
      </c>
      <c r="V1082" s="878">
        <f>IF(ISBLANK(YourData!$V64),"",YourData!$V64)</f>
        <v>15</v>
      </c>
      <c r="W1082" s="36"/>
      <c r="X1082" s="125"/>
      <c r="Y1082" s="878"/>
      <c r="Z1082" s="36"/>
      <c r="AA1082" s="125"/>
      <c r="AB1082" s="878"/>
    </row>
    <row r="1083" spans="1:29">
      <c r="A1083" s="884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8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8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8">
        <f>IF(ISBLANK(DOE21E!$V65),"",DOE21E!$V65)</f>
        <v>15</v>
      </c>
      <c r="K1083" s="36">
        <f>IF(ISBLANK(EnergyPlus1.0!$T65),"",EnergyPlus1.0!$T65)</f>
        <v>34764.779406125555</v>
      </c>
      <c r="L1083" s="886">
        <f>IF(ISBLANK(EnergyPlus1.0!$U65),"",EnergyPlus1.0!$U65)</f>
        <v>40343</v>
      </c>
      <c r="M1083" s="878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8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8">
        <f>IF(ISBLANK('HOT3000'!$V65),"",'HOT3000'!$V65)</f>
        <v>14</v>
      </c>
      <c r="T1083" s="36">
        <f>IF(ISBLANK(YourData!$T65),"",YourData!$T65)</f>
        <v>34692.601542825563</v>
      </c>
      <c r="U1083" s="886" t="str">
        <f>IF(ISBLANK(YourData!$U65),"",YourData!$U65)</f>
        <v>14-Jun</v>
      </c>
      <c r="V1083" s="878">
        <f>IF(ISBLANK(YourData!$V65),"",YourData!$V65)</f>
        <v>14</v>
      </c>
      <c r="W1083" s="36"/>
      <c r="X1083" s="125"/>
      <c r="Y1083" s="878"/>
      <c r="Z1083" s="36"/>
      <c r="AA1083" s="125"/>
      <c r="AB1083" s="878"/>
    </row>
    <row r="1084" spans="1:29">
      <c r="A1084" s="884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8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8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8">
        <f>IF(ISBLANK(DOE21E!$V66),"",DOE21E!$V66)</f>
        <v>16</v>
      </c>
      <c r="K1084" s="36">
        <f>IF(ISBLANK(EnergyPlus1.0!$T66),"",EnergyPlus1.0!$T66)</f>
        <v>32887.784255231389</v>
      </c>
      <c r="L1084" s="886">
        <f>IF(ISBLANK(EnergyPlus1.0!$U66),"",EnergyPlus1.0!$U66)</f>
        <v>40292</v>
      </c>
      <c r="M1084" s="878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8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8">
        <f>IF(ISBLANK('HOT3000'!$V66),"",'HOT3000'!$V66)</f>
        <v>15</v>
      </c>
      <c r="T1084" s="36">
        <f>IF(ISBLANK(YourData!$T66),"",YourData!$T66)</f>
        <v>34808.528343332022</v>
      </c>
      <c r="U1084" s="886" t="str">
        <f>IF(ISBLANK(YourData!$U66),"",YourData!$U66)</f>
        <v>14-Jun</v>
      </c>
      <c r="V1084" s="878">
        <f>IF(ISBLANK(YourData!$V66),"",YourData!$V66)</f>
        <v>14</v>
      </c>
      <c r="W1084" s="36"/>
      <c r="X1084" s="125"/>
      <c r="Y1084" s="878"/>
      <c r="Z1084" s="36"/>
      <c r="AA1084" s="125"/>
      <c r="AB1084" s="878"/>
    </row>
    <row r="1085" spans="1:29">
      <c r="A1085" s="884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8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8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8">
        <f>IF(ISBLANK(DOE21E!$V67),"",DOE21E!$V67)</f>
        <v>15</v>
      </c>
      <c r="K1085" s="36">
        <f>IF(ISBLANK(EnergyPlus1.0!$T67),"",EnergyPlus1.0!$T67)</f>
        <v>23530.80708457439</v>
      </c>
      <c r="L1085" s="886">
        <f>IF(ISBLANK(EnergyPlus1.0!$U67),"",EnergyPlus1.0!$U67)</f>
        <v>40379</v>
      </c>
      <c r="M1085" s="878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8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8">
        <f>IF(ISBLANK('HOT3000'!$V67),"",'HOT3000'!$V67)</f>
        <v>15</v>
      </c>
      <c r="T1085" s="36">
        <f>IF(ISBLANK(YourData!$T67),"",YourData!$T67)</f>
        <v>23463.645735348247</v>
      </c>
      <c r="U1085" s="886" t="str">
        <f>IF(ISBLANK(YourData!$U67),"",YourData!$U67)</f>
        <v>20-Jul</v>
      </c>
      <c r="V1085" s="878">
        <f>IF(ISBLANK(YourData!$V67),"",YourData!$V67)</f>
        <v>15</v>
      </c>
      <c r="W1085" s="36"/>
      <c r="X1085" s="125"/>
      <c r="Y1085" s="878"/>
      <c r="Z1085" s="36"/>
      <c r="AA1085" s="125"/>
      <c r="AB1085" s="878"/>
    </row>
    <row r="1086" spans="1:29">
      <c r="A1086" s="884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8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8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8">
        <f>IF(ISBLANK(DOE21E!$V68),"",DOE21E!$V68)</f>
        <v>16</v>
      </c>
      <c r="K1086" s="36">
        <f>IF(ISBLANK(EnergyPlus1.0!$T68),"",EnergyPlus1.0!$T68)</f>
        <v>32620.913103262777</v>
      </c>
      <c r="L1086" s="886">
        <f>IF(ISBLANK(EnergyPlus1.0!$U68),"",EnergyPlus1.0!$U68)</f>
        <v>40292</v>
      </c>
      <c r="M1086" s="878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8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8">
        <f>IF(ISBLANK('HOT3000'!$V68),"",'HOT3000'!$V68)</f>
        <v>15</v>
      </c>
      <c r="T1086" s="36">
        <f>IF(ISBLANK(YourData!$T68),"",YourData!$T68)</f>
        <v>32409.637699776766</v>
      </c>
      <c r="U1086" s="886" t="str">
        <f>IF(ISBLANK(YourData!$U68),"",YourData!$U68)</f>
        <v>24-Apr</v>
      </c>
      <c r="V1086" s="878">
        <f>IF(ISBLANK(YourData!$V68),"",YourData!$V68)</f>
        <v>16</v>
      </c>
      <c r="W1086" s="36"/>
      <c r="X1086" s="125"/>
      <c r="Y1086" s="878"/>
      <c r="Z1086" s="36"/>
      <c r="AA1086" s="125"/>
      <c r="AB1086" s="878"/>
    </row>
    <row r="1087" spans="1:29">
      <c r="A1087" s="884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8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8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8">
        <f>IF(ISBLANK(DOE21E!$V69),"",DOE21E!$V69)</f>
        <v>15</v>
      </c>
      <c r="K1087" s="36">
        <f>IF(ISBLANK(EnergyPlus1.0!$T69),"",EnergyPlus1.0!$T69)</f>
        <v>23530.807456945582</v>
      </c>
      <c r="L1087" s="886">
        <f>IF(ISBLANK(EnergyPlus1.0!$U69),"",EnergyPlus1.0!$U69)</f>
        <v>40379</v>
      </c>
      <c r="M1087" s="878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8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8">
        <f>IF(ISBLANK('HOT3000'!$V69),"",'HOT3000'!$V69)</f>
        <v>16</v>
      </c>
      <c r="T1087" s="36">
        <f>IF(ISBLANK(YourData!$T69),"",YourData!$T69)</f>
        <v>23463.694086185722</v>
      </c>
      <c r="U1087" s="886" t="str">
        <f>IF(ISBLANK(YourData!$U69),"",YourData!$U69)</f>
        <v>20-Jul</v>
      </c>
      <c r="V1087" s="878">
        <f>IF(ISBLANK(YourData!$V69),"",YourData!$V69)</f>
        <v>15</v>
      </c>
      <c r="W1087" s="36"/>
      <c r="X1087" s="125"/>
      <c r="Y1087" s="878"/>
      <c r="Z1087" s="36"/>
      <c r="AA1087" s="125"/>
      <c r="AB1087" s="878"/>
    </row>
    <row r="1088" spans="1:29">
      <c r="A1088" s="884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8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8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8">
        <f>IF(ISBLANK(DOE21E!$V70),"",DOE21E!$V70)</f>
        <v>15</v>
      </c>
      <c r="K1088" s="36" t="str">
        <f>IF(ISBLANK(EnergyPlus1.0!$T70),"",EnergyPlus1.0!$T70)</f>
        <v/>
      </c>
      <c r="L1088" s="886" t="str">
        <f>IF(ISBLANK(EnergyPlus1.0!$U70),"",EnergyPlus1.0!$U70)</f>
        <v/>
      </c>
      <c r="M1088" s="878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8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8">
        <f>IF(ISBLANK('HOT3000'!$V70),"",'HOT3000'!$V70)</f>
        <v>15</v>
      </c>
      <c r="T1088" s="36">
        <f>IF(ISBLANK(YourData!$T70),"",YourData!$T70)</f>
        <v>23463.694086696138</v>
      </c>
      <c r="U1088" s="886" t="str">
        <f>IF(ISBLANK(YourData!$U70),"",YourData!$U70)</f>
        <v>20-Jul</v>
      </c>
      <c r="V1088" s="878">
        <f>IF(ISBLANK(YourData!$V70),"",YourData!$V70)</f>
        <v>15</v>
      </c>
      <c r="W1088" s="36"/>
      <c r="X1088" s="125"/>
      <c r="Y1088" s="878"/>
      <c r="Z1088" s="36"/>
      <c r="AA1088" s="125"/>
      <c r="AB1088" s="878"/>
    </row>
    <row r="1089" spans="1:33">
      <c r="A1089" s="884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8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8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8">
        <f>IF(ISBLANK(DOE21E!$V71),"",DOE21E!$V71)</f>
        <v>15</v>
      </c>
      <c r="K1089" s="36">
        <f>IF(ISBLANK(EnergyPlus1.0!$T71),"",EnergyPlus1.0!$T71)</f>
        <v>23530.807464313886</v>
      </c>
      <c r="L1089" s="886">
        <f>IF(ISBLANK(EnergyPlus1.0!$U71),"",EnergyPlus1.0!$U71)</f>
        <v>40379</v>
      </c>
      <c r="M1089" s="878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8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8">
        <f>IF(ISBLANK('HOT3000'!$V71),"",'HOT3000'!$V71)</f>
        <v>15</v>
      </c>
      <c r="T1089" s="36">
        <f>IF(ISBLANK(YourData!$T71),"",YourData!$T71)</f>
        <v>23463.694086696138</v>
      </c>
      <c r="U1089" s="886" t="str">
        <f>IF(ISBLANK(YourData!$U71),"",YourData!$U71)</f>
        <v>20-Jul</v>
      </c>
      <c r="V1089" s="878">
        <f>IF(ISBLANK(YourData!$V71),"",YourData!$V71)</f>
        <v>15</v>
      </c>
      <c r="W1089" s="36"/>
      <c r="X1089" s="125"/>
      <c r="Y1089" s="878"/>
      <c r="Z1089" s="36"/>
      <c r="AA1089" s="125"/>
      <c r="AB1089" s="878"/>
    </row>
    <row r="1090" spans="1:33">
      <c r="A1090" s="884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8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8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8">
        <f>IF(ISBLANK(DOE21E!$V72),"",DOE21E!$V72)</f>
        <v>15</v>
      </c>
      <c r="K1090" s="36">
        <f>IF(ISBLANK(EnergyPlus1.0!$T72),"",EnergyPlus1.0!$T72)</f>
        <v>23530.807464313501</v>
      </c>
      <c r="L1090" s="886">
        <f>IF(ISBLANK(EnergyPlus1.0!$U72),"",EnergyPlus1.0!$U72)</f>
        <v>40379</v>
      </c>
      <c r="M1090" s="878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8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8">
        <f>IF(ISBLANK('HOT3000'!$V72),"",'HOT3000'!$V72)</f>
        <v>15</v>
      </c>
      <c r="T1090" s="36">
        <f>IF(ISBLANK(YourData!$T72),"",YourData!$T72)</f>
        <v>23463.694086696014</v>
      </c>
      <c r="U1090" s="886" t="str">
        <f>IF(ISBLANK(YourData!$U72),"",YourData!$U72)</f>
        <v>20-Jul</v>
      </c>
      <c r="V1090" s="878">
        <f>IF(ISBLANK(YourData!$V72),"",YourData!$V72)</f>
        <v>15</v>
      </c>
      <c r="W1090" s="36"/>
      <c r="X1090" s="125"/>
      <c r="Y1090" s="878"/>
      <c r="Z1090" s="36"/>
      <c r="AA1090" s="125"/>
      <c r="AB1090" s="878"/>
    </row>
    <row r="1091" spans="1:33">
      <c r="A1091" s="884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8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8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8">
        <f>IF(ISBLANK(DOE21E!$V73),"",DOE21E!$V73)</f>
        <v>15</v>
      </c>
      <c r="K1091" s="36">
        <f>IF(ISBLANK(EnergyPlus1.0!$T73),"",EnergyPlus1.0!$T73)</f>
        <v>23530.807464313752</v>
      </c>
      <c r="L1091" s="886">
        <f>IF(ISBLANK(EnergyPlus1.0!$U73),"",EnergyPlus1.0!$U73)</f>
        <v>40379</v>
      </c>
      <c r="M1091" s="878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8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8">
        <f>IF(ISBLANK('HOT3000'!$V73),"",'HOT3000'!$V73)</f>
        <v>16</v>
      </c>
      <c r="T1091" s="36">
        <f>IF(ISBLANK(YourData!$T73),"",YourData!$T73)</f>
        <v>23463.694086696527</v>
      </c>
      <c r="U1091" s="886" t="str">
        <f>IF(ISBLANK(YourData!$U73),"",YourData!$U73)</f>
        <v>20-Jul</v>
      </c>
      <c r="V1091" s="878">
        <f>IF(ISBLANK(YourData!$V73),"",YourData!$V73)</f>
        <v>15</v>
      </c>
      <c r="W1091" s="36"/>
      <c r="X1091" s="125"/>
      <c r="Y1091" s="878"/>
      <c r="Z1091" s="36"/>
      <c r="AA1091" s="125"/>
      <c r="AB1091" s="878"/>
    </row>
    <row r="1092" spans="1:33">
      <c r="A1092" s="884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8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8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8">
        <f>IF(ISBLANK(DOE21E!$V74),"",DOE21E!$V74)</f>
        <v>16</v>
      </c>
      <c r="K1092" s="36">
        <f>IF(ISBLANK(EnergyPlus1.0!$T74),"",EnergyPlus1.0!$T74)</f>
        <v>19849.290091316332</v>
      </c>
      <c r="L1092" s="886">
        <f>IF(ISBLANK(EnergyPlus1.0!$U74),"",EnergyPlus1.0!$U74)</f>
        <v>40379</v>
      </c>
      <c r="M1092" s="878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8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8">
        <f>IF(ISBLANK('HOT3000'!$V74),"",'HOT3000'!$V74)</f>
        <v>15</v>
      </c>
      <c r="T1092" s="36">
        <f>IF(ISBLANK(YourData!$T74),"",YourData!$T74)</f>
        <v>19795.778871156166</v>
      </c>
      <c r="U1092" s="886" t="str">
        <f>IF(ISBLANK(YourData!$U74),"",YourData!$U74)</f>
        <v>20-Jul</v>
      </c>
      <c r="V1092" s="878">
        <f>IF(ISBLANK(YourData!$V74),"",YourData!$V74)</f>
        <v>15</v>
      </c>
      <c r="W1092" s="36"/>
      <c r="X1092" s="125"/>
      <c r="Y1092" s="878"/>
      <c r="Z1092" s="36"/>
      <c r="AA1092" s="125"/>
      <c r="AB1092" s="878"/>
    </row>
    <row r="1093" spans="1:33">
      <c r="A1093" s="884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8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8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8">
        <f>IF(ISBLANK(DOE21E!$V75),"",DOE21E!$V75)</f>
        <v>15</v>
      </c>
      <c r="K1093" s="36">
        <f>IF(ISBLANK(EnergyPlus1.0!$T75),"",EnergyPlus1.0!$T75)</f>
        <v>22290.311677514888</v>
      </c>
      <c r="L1093" s="886">
        <f>IF(ISBLANK(EnergyPlus1.0!$U75),"",EnergyPlus1.0!$U75)</f>
        <v>40379</v>
      </c>
      <c r="M1093" s="878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8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8">
        <f>IF(ISBLANK('HOT3000'!$V75),"",'HOT3000'!$V75)</f>
        <v>14</v>
      </c>
      <c r="T1093" s="36">
        <f>IF(ISBLANK(YourData!$T75),"",YourData!$T75)</f>
        <v>22227.948962597715</v>
      </c>
      <c r="U1093" s="886" t="str">
        <f>IF(ISBLANK(YourData!$U75),"",YourData!$U75)</f>
        <v>20-Jul</v>
      </c>
      <c r="V1093" s="878">
        <f>IF(ISBLANK(YourData!$V75),"",YourData!$V75)</f>
        <v>16</v>
      </c>
      <c r="W1093" s="36"/>
      <c r="X1093" s="125"/>
      <c r="Y1093" s="878"/>
      <c r="Z1093" s="36"/>
      <c r="AA1093" s="125"/>
      <c r="AB1093" s="878"/>
    </row>
    <row r="1094" spans="1:33">
      <c r="A1094" s="884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8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8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8">
        <f>IF(ISBLANK(DOE21E!$V76),"",DOE21E!$V76)</f>
        <v>16</v>
      </c>
      <c r="K1094" s="36">
        <f>IF(ISBLANK(EnergyPlus1.0!$T76),"",EnergyPlus1.0!$T76)</f>
        <v>19999.293649496391</v>
      </c>
      <c r="L1094" s="886">
        <f>IF(ISBLANK(EnergyPlus1.0!$U76),"",EnergyPlus1.0!$U76)</f>
        <v>40379</v>
      </c>
      <c r="M1094" s="878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8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8">
        <f>IF(ISBLANK('HOT3000'!$V76),"",'HOT3000'!$V76)</f>
        <v>15</v>
      </c>
      <c r="T1094" s="36">
        <f>IF(ISBLANK(YourData!$T76),"",YourData!$T76)</f>
        <v>20012.46101380371</v>
      </c>
      <c r="U1094" s="886" t="str">
        <f>IF(ISBLANK(YourData!$U76),"",YourData!$U76)</f>
        <v>30-Jul</v>
      </c>
      <c r="V1094" s="878">
        <f>IF(ISBLANK(YourData!$V76),"",YourData!$V76)</f>
        <v>16</v>
      </c>
      <c r="W1094" s="36"/>
      <c r="X1094" s="125"/>
      <c r="Y1094" s="878"/>
      <c r="Z1094" s="36"/>
      <c r="AA1094" s="125"/>
      <c r="AB1094" s="878"/>
    </row>
    <row r="1095" spans="1:33">
      <c r="A1095" s="884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8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8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8">
        <f>IF(ISBLANK(DOE21E!$V77),"",DOE21E!$V77)</f>
        <v>16</v>
      </c>
      <c r="K1095" s="36">
        <f>IF(ISBLANK(EnergyPlus1.0!$T77),"",EnergyPlus1.0!$T77)</f>
        <v>19933.506201421638</v>
      </c>
      <c r="L1095" s="886">
        <f>IF(ISBLANK(EnergyPlus1.0!$U77),"",EnergyPlus1.0!$U77)</f>
        <v>40379</v>
      </c>
      <c r="M1095" s="878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8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8">
        <f>IF(ISBLANK('HOT3000'!$V77),"",'HOT3000'!$V77)</f>
        <v>15</v>
      </c>
      <c r="T1095" s="36">
        <f>IF(ISBLANK(YourData!$T77),"",YourData!$T77)</f>
        <v>19901.788214683849</v>
      </c>
      <c r="U1095" s="886" t="str">
        <f>IF(ISBLANK(YourData!$U77),"",YourData!$U77)</f>
        <v>20-Jul</v>
      </c>
      <c r="V1095" s="878">
        <f>IF(ISBLANK(YourData!$V77),"",YourData!$V77)</f>
        <v>15</v>
      </c>
      <c r="W1095" s="36"/>
      <c r="X1095" s="125"/>
      <c r="Y1095" s="878"/>
      <c r="Z1095" s="36"/>
      <c r="AA1095" s="125"/>
      <c r="AB1095" s="878"/>
    </row>
    <row r="1096" spans="1:33">
      <c r="A1096" s="884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8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8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8">
        <f>IF(ISBLANK(DOE21E!$V78),"",DOE21E!$V78)</f>
        <v>16</v>
      </c>
      <c r="K1096" s="36">
        <f>IF(ISBLANK(EnergyPlus1.0!$T78),"",EnergyPlus1.0!$T78)</f>
        <v>19663.672191737052</v>
      </c>
      <c r="L1096" s="886">
        <f>IF(ISBLANK(EnergyPlus1.0!$U78),"",EnergyPlus1.0!$U78)</f>
        <v>40379</v>
      </c>
      <c r="M1096" s="878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8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8">
        <f>IF(ISBLANK('HOT3000'!$V78),"",'HOT3000'!$V78)</f>
        <v>15</v>
      </c>
      <c r="T1096" s="36">
        <f>IF(ISBLANK(YourData!$T78),"",YourData!$T78)</f>
        <v>19599.061322804799</v>
      </c>
      <c r="U1096" s="886" t="str">
        <f>IF(ISBLANK(YourData!$U78),"",YourData!$U78)</f>
        <v>20-Jul</v>
      </c>
      <c r="V1096" s="878">
        <f>IF(ISBLANK(YourData!$V78),"",YourData!$V78)</f>
        <v>15</v>
      </c>
      <c r="W1096" s="36"/>
      <c r="X1096" s="125"/>
      <c r="Y1096" s="878"/>
      <c r="Z1096" s="36"/>
      <c r="AA1096" s="125"/>
      <c r="AB1096" s="878"/>
    </row>
    <row r="1097" spans="1:33">
      <c r="A1097" s="884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8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8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8">
        <f>IF(ISBLANK(DOE21E!$V79),"",DOE21E!$V79)</f>
        <v>16</v>
      </c>
      <c r="K1097" s="36">
        <f>IF(ISBLANK(EnergyPlus1.0!$T79),"",EnergyPlus1.0!$T79)</f>
        <v>19638.765670699806</v>
      </c>
      <c r="L1097" s="886">
        <f>IF(ISBLANK(EnergyPlus1.0!$U79),"",EnergyPlus1.0!$U79)</f>
        <v>40379</v>
      </c>
      <c r="M1097" s="878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8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8">
        <f>IF(ISBLANK('HOT3000'!$V79),"",'HOT3000'!$V79)</f>
        <v>15</v>
      </c>
      <c r="T1097" s="36">
        <f>IF(ISBLANK(YourData!$T79),"",YourData!$T79)</f>
        <v>19688.516857994</v>
      </c>
      <c r="U1097" s="886" t="str">
        <f>IF(ISBLANK(YourData!$U79),"",YourData!$U79)</f>
        <v>20-Jul</v>
      </c>
      <c r="V1097" s="878">
        <f>IF(ISBLANK(YourData!$V79),"",YourData!$V79)</f>
        <v>15</v>
      </c>
      <c r="W1097" s="36"/>
      <c r="X1097" s="125"/>
      <c r="Y1097" s="878"/>
      <c r="Z1097" s="36"/>
      <c r="AA1097" s="125"/>
      <c r="AB1097" s="878"/>
    </row>
    <row r="1098" spans="1:33">
      <c r="A1098" s="884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8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8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8">
        <f>IF(ISBLANK(DOE21E!$V80),"",DOE21E!$V80)</f>
        <v>16</v>
      </c>
      <c r="K1098" s="36">
        <f>IF(ISBLANK(EnergyPlus1.0!$T80),"",EnergyPlus1.0!$T80)</f>
        <v>19726.320024435558</v>
      </c>
      <c r="L1098" s="886">
        <f>IF(ISBLANK(EnergyPlus1.0!$U80),"",EnergyPlus1.0!$U80)</f>
        <v>40379</v>
      </c>
      <c r="M1098" s="878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8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8">
        <f>IF(ISBLANK('HOT3000'!$V80),"",'HOT3000'!$V80)</f>
        <v>15</v>
      </c>
      <c r="T1098" s="36">
        <f>IF(ISBLANK(YourData!$T80),"",YourData!$T80)</f>
        <v>19820.563697124348</v>
      </c>
      <c r="U1098" s="886" t="str">
        <f>IF(ISBLANK(YourData!$U80),"",YourData!$U80)</f>
        <v>20-Jul</v>
      </c>
      <c r="V1098" s="878">
        <f>IF(ISBLANK(YourData!$V80),"",YourData!$V80)</f>
        <v>15</v>
      </c>
      <c r="W1098" s="36"/>
      <c r="X1098" s="125"/>
      <c r="Y1098" s="878"/>
      <c r="Z1098" s="36"/>
      <c r="AA1098" s="125"/>
      <c r="AB1098" s="878"/>
    </row>
    <row r="1099" spans="1:33">
      <c r="A1099" s="884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8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8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8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8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8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8">
        <f>IF(ISBLANK('HOT3000'!$V81),"",'HOT3000'!$V81)</f>
        <v>15</v>
      </c>
      <c r="T1099" s="36">
        <f>IF(ISBLANK(YourData!$T81),"",YourData!$T81)</f>
        <v>19570.147792494641</v>
      </c>
      <c r="U1099" s="886" t="str">
        <f>IF(ISBLANK(YourData!$U81),"",YourData!$U81)</f>
        <v>20-Jul</v>
      </c>
      <c r="V1099" s="878">
        <f>IF(ISBLANK(YourData!$V81),"",YourData!$V81)</f>
        <v>15</v>
      </c>
      <c r="W1099" s="36"/>
      <c r="X1099" s="125"/>
      <c r="Y1099" s="878"/>
      <c r="Z1099" s="36"/>
      <c r="AA1099" s="125"/>
      <c r="AB1099" s="878"/>
    </row>
    <row r="1100" spans="1:33">
      <c r="A1100" s="885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1:33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1:33">
      <c r="B1102" s="119"/>
      <c r="E1102" s="119"/>
      <c r="F1102" s="119"/>
      <c r="G1102" s="119"/>
      <c r="H1102" s="34"/>
      <c r="I1102" s="34"/>
      <c r="J1102" s="34"/>
      <c r="K1102" s="879"/>
      <c r="L1102" s="879"/>
      <c r="M1102" s="879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1:33">
      <c r="E1103" s="119"/>
      <c r="F1103" s="119"/>
      <c r="G1103" s="119"/>
      <c r="H1103" s="34"/>
      <c r="I1103" s="34"/>
      <c r="J1103" s="34"/>
      <c r="K1103" s="879"/>
      <c r="L1103" s="879"/>
      <c r="M1103" s="879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1:33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1:33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1:33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33">
      <c r="A1109" s="883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Tested Prg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33">
      <c r="A1110" s="884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8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8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8">
        <f>IF(ISBLANK(DOE21E!$Y62),"",DOE21E!$Y62)</f>
        <v>15</v>
      </c>
      <c r="K1110" s="36">
        <f>IF(ISBLANK(EnergyPlus1.0!$W62),"",EnergyPlus1.0!$W62)</f>
        <v>10234.821717834529</v>
      </c>
      <c r="L1110" s="886">
        <f>IF(ISBLANK(EnergyPlus1.0!$X62),"",EnergyPlus1.0!$X62)</f>
        <v>40369</v>
      </c>
      <c r="M1110" s="878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8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8">
        <f>IF(ISBLANK('HOT3000'!$Y62),"",'HOT3000'!$Y62)</f>
        <v>15</v>
      </c>
      <c r="T1110" s="36">
        <f>IF(ISBLANK(YourData!$W62),"",YourData!$W62)</f>
        <v>10596.29529817346</v>
      </c>
      <c r="U1110" s="886" t="str">
        <f>IF(ISBLANK(YourData!$X62),"",YourData!$X62)</f>
        <v>10-Jul</v>
      </c>
      <c r="V1110" s="878">
        <f>IF(ISBLANK(YourData!$Y62),"",YourData!$Y62)</f>
        <v>13</v>
      </c>
      <c r="W1110" s="36"/>
      <c r="X1110" s="125"/>
      <c r="Y1110" s="878"/>
      <c r="Z1110" s="36"/>
      <c r="AA1110" s="125"/>
      <c r="AB1110" s="878"/>
    </row>
    <row r="1111" spans="1:33">
      <c r="A1111" s="884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8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8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8">
        <f>IF(ISBLANK(DOE21E!$Y63),"",DOE21E!$Y63)</f>
        <v>15</v>
      </c>
      <c r="K1111" s="36">
        <f>IF(ISBLANK(EnergyPlus1.0!$W63),"",EnergyPlus1.0!$W63)</f>
        <v>16274.837923311194</v>
      </c>
      <c r="L1111" s="886">
        <f>IF(ISBLANK(EnergyPlus1.0!$X63),"",EnergyPlus1.0!$X63)</f>
        <v>40394</v>
      </c>
      <c r="M1111" s="878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8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8">
        <f>IF(ISBLANK('HOT3000'!$Y63),"",'HOT3000'!$Y63)</f>
        <v>16</v>
      </c>
      <c r="T1111" s="36">
        <f>IF(ISBLANK(YourData!$W63),"",YourData!$W63)</f>
        <v>16645.113848390782</v>
      </c>
      <c r="U1111" s="886" t="str">
        <f>IF(ISBLANK(YourData!$X63),"",YourData!$X63)</f>
        <v>04-Aug</v>
      </c>
      <c r="V1111" s="878">
        <f>IF(ISBLANK(YourData!$Y63),"",YourData!$Y63)</f>
        <v>15</v>
      </c>
      <c r="W1111" s="36"/>
      <c r="X1111" s="125"/>
      <c r="Y1111" s="878"/>
      <c r="Z1111" s="36"/>
      <c r="AA1111" s="125"/>
      <c r="AB1111" s="878"/>
    </row>
    <row r="1112" spans="1:33">
      <c r="A1112" s="884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8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8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8">
        <f>IF(ISBLANK(DOE21E!$Y64),"",DOE21E!$Y64)</f>
        <v>9</v>
      </c>
      <c r="K1112" s="36">
        <f>IF(ISBLANK(EnergyPlus1.0!$W64),"",EnergyPlus1.0!$W64)</f>
        <v>22195.471166755364</v>
      </c>
      <c r="L1112" s="886">
        <f>IF(ISBLANK(EnergyPlus1.0!$X64),"",EnergyPlus1.0!$X64)</f>
        <v>40453</v>
      </c>
      <c r="M1112" s="878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8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8">
        <f>IF(ISBLANK('HOT3000'!$Y64),"",'HOT3000'!$Y64)</f>
        <v>20</v>
      </c>
      <c r="T1112" s="36">
        <f>IF(ISBLANK(YourData!$W64),"",YourData!$W64)</f>
        <v>22755.867250174771</v>
      </c>
      <c r="U1112" s="886" t="str">
        <f>IF(ISBLANK(YourData!$X64),"",YourData!$X64)</f>
        <v>02-Oct</v>
      </c>
      <c r="V1112" s="878">
        <f>IF(ISBLANK(YourData!$Y64),"",YourData!$Y64)</f>
        <v>10</v>
      </c>
      <c r="W1112" s="36"/>
      <c r="X1112" s="125"/>
      <c r="Y1112" s="878"/>
      <c r="Z1112" s="36"/>
      <c r="AA1112" s="125"/>
      <c r="AB1112" s="878"/>
    </row>
    <row r="1113" spans="1:33">
      <c r="A1113" s="884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8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8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8">
        <f>IF(ISBLANK(DOE21E!$Y65),"",DOE21E!$Y65)</f>
        <v>9</v>
      </c>
      <c r="K1113" s="36">
        <f>IF(ISBLANK(EnergyPlus1.0!$W65),"",EnergyPlus1.0!$W65)</f>
        <v>27134.314868476751</v>
      </c>
      <c r="L1113" s="886">
        <f>IF(ISBLANK(EnergyPlus1.0!$X65),"",EnergyPlus1.0!$X65)</f>
        <v>40439</v>
      </c>
      <c r="M1113" s="878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8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8">
        <f>IF(ISBLANK('HOT3000'!$Y65),"",'HOT3000'!$Y65)</f>
        <v>15</v>
      </c>
      <c r="T1113" s="36">
        <f>IF(ISBLANK(YourData!$W65),"",YourData!$W65)</f>
        <v>27596.700484402732</v>
      </c>
      <c r="U1113" s="886" t="str">
        <f>IF(ISBLANK(YourData!$X65),"",YourData!$X65)</f>
        <v>18-Sep</v>
      </c>
      <c r="V1113" s="878">
        <f>IF(ISBLANK(YourData!$Y65),"",YourData!$Y65)</f>
        <v>16</v>
      </c>
      <c r="W1113" s="36"/>
      <c r="X1113" s="125"/>
      <c r="Y1113" s="878"/>
      <c r="Z1113" s="36"/>
      <c r="AA1113" s="125"/>
      <c r="AB1113" s="878"/>
    </row>
    <row r="1114" spans="1:33">
      <c r="A1114" s="884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8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8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8">
        <f>IF(ISBLANK(DOE21E!$Y66),"",DOE21E!$Y66)</f>
        <v>9</v>
      </c>
      <c r="K1114" s="36">
        <f>IF(ISBLANK(EnergyPlus1.0!$W66),"",EnergyPlus1.0!$W66)</f>
        <v>23911.241495511138</v>
      </c>
      <c r="L1114" s="886">
        <f>IF(ISBLANK(EnergyPlus1.0!$X66),"",EnergyPlus1.0!$X66)</f>
        <v>40453</v>
      </c>
      <c r="M1114" s="878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8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8">
        <f>IF(ISBLANK('HOT3000'!$Y66),"",'HOT3000'!$Y66)</f>
        <v>20</v>
      </c>
      <c r="T1114" s="36">
        <f>IF(ISBLANK(YourData!$W66),"",YourData!$W66)</f>
        <v>27596.700484402732</v>
      </c>
      <c r="U1114" s="886" t="str">
        <f>IF(ISBLANK(YourData!$X66),"",YourData!$X66)</f>
        <v>18-Sep</v>
      </c>
      <c r="V1114" s="878">
        <f>IF(ISBLANK(YourData!$Y66),"",YourData!$Y66)</f>
        <v>16</v>
      </c>
      <c r="W1114" s="36"/>
      <c r="X1114" s="125"/>
      <c r="Y1114" s="878"/>
      <c r="Z1114" s="36"/>
      <c r="AA1114" s="125"/>
      <c r="AB1114" s="878"/>
    </row>
    <row r="1115" spans="1:33">
      <c r="A1115" s="884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8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8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8">
        <f>IF(ISBLANK(DOE21E!$Y67),"",DOE21E!$Y67)</f>
        <v>15</v>
      </c>
      <c r="K1115" s="36">
        <f>IF(ISBLANK(EnergyPlus1.0!$W67),"",EnergyPlus1.0!$W67)</f>
        <v>10235.353160549585</v>
      </c>
      <c r="L1115" s="886">
        <f>IF(ISBLANK(EnergyPlus1.0!$X67),"",EnergyPlus1.0!$X67)</f>
        <v>40369</v>
      </c>
      <c r="M1115" s="878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8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8">
        <f>IF(ISBLANK('HOT3000'!$Y67),"",'HOT3000'!$Y67)</f>
        <v>7</v>
      </c>
      <c r="T1115" s="36">
        <f>IF(ISBLANK(YourData!$W67),"",YourData!$W67)</f>
        <v>10596.867715247454</v>
      </c>
      <c r="U1115" s="886" t="str">
        <f>IF(ISBLANK(YourData!$X67),"",YourData!$X67)</f>
        <v>10-Jul</v>
      </c>
      <c r="V1115" s="878">
        <f>IF(ISBLANK(YourData!$Y67),"",YourData!$Y67)</f>
        <v>13</v>
      </c>
      <c r="W1115" s="36"/>
      <c r="X1115" s="125"/>
      <c r="Y1115" s="878"/>
      <c r="Z1115" s="36"/>
      <c r="AA1115" s="125"/>
      <c r="AB1115" s="878"/>
    </row>
    <row r="1116" spans="1:33">
      <c r="A1116" s="884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8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8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8">
        <f>IF(ISBLANK(DOE21E!$Y68),"",DOE21E!$Y68)</f>
        <v>9</v>
      </c>
      <c r="K1116" s="36">
        <f>IF(ISBLANK(EnergyPlus1.0!$W68),"",EnergyPlus1.0!$W68)</f>
        <v>8520.3176358191668</v>
      </c>
      <c r="L1116" s="886">
        <f>IF(ISBLANK(EnergyPlus1.0!$X68),"",EnergyPlus1.0!$X68)</f>
        <v>40453</v>
      </c>
      <c r="M1116" s="878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8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8">
        <f>IF(ISBLANK('HOT3000'!$Y68),"",'HOT3000'!$Y68)</f>
        <v>17</v>
      </c>
      <c r="T1116" s="36">
        <f>IF(ISBLANK(YourData!$W68),"",YourData!$W68)</f>
        <v>8908.3109457046012</v>
      </c>
      <c r="U1116" s="886" t="str">
        <f>IF(ISBLANK(YourData!$X68),"",YourData!$X68)</f>
        <v>02-Oct</v>
      </c>
      <c r="V1116" s="878">
        <f>IF(ISBLANK(YourData!$Y68),"",YourData!$Y68)</f>
        <v>10</v>
      </c>
      <c r="W1116" s="36"/>
      <c r="X1116" s="125"/>
      <c r="Y1116" s="878"/>
      <c r="Z1116" s="36"/>
      <c r="AA1116" s="125"/>
      <c r="AB1116" s="878"/>
    </row>
    <row r="1117" spans="1:33">
      <c r="A1117" s="884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8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8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8">
        <f>IF(ISBLANK(DOE21E!$Y69),"",DOE21E!$Y69)</f>
        <v>15</v>
      </c>
      <c r="K1117" s="36">
        <f>IF(ISBLANK(EnergyPlus1.0!$W69),"",EnergyPlus1.0!$W69)</f>
        <v>26317.281802013167</v>
      </c>
      <c r="L1117" s="886">
        <f>IF(ISBLANK(EnergyPlus1.0!$X69),"",EnergyPlus1.0!$X69)</f>
        <v>40437</v>
      </c>
      <c r="M1117" s="878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8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8">
        <f>IF(ISBLANK('HOT3000'!$Y69),"",'HOT3000'!$Y69)</f>
        <v>14</v>
      </c>
      <c r="T1117" s="36">
        <f>IF(ISBLANK(YourData!$W69),"",YourData!$W69)</f>
        <v>22715.837179116537</v>
      </c>
      <c r="U1117" s="886" t="str">
        <f>IF(ISBLANK(YourData!$X69),"",YourData!$X69)</f>
        <v>17-Jun</v>
      </c>
      <c r="V1117" s="878">
        <f>IF(ISBLANK(YourData!$Y69),"",YourData!$Y69)</f>
        <v>16</v>
      </c>
      <c r="W1117" s="36"/>
      <c r="X1117" s="125"/>
      <c r="Y1117" s="878"/>
      <c r="Z1117" s="36"/>
      <c r="AA1117" s="125"/>
      <c r="AB1117" s="878"/>
    </row>
    <row r="1118" spans="1:33">
      <c r="A1118" s="884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8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8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8">
        <f>IF(ISBLANK(DOE21E!$Y70),"",DOE21E!$Y70)</f>
        <v>15</v>
      </c>
      <c r="K1118" s="36" t="str">
        <f>IF(ISBLANK(EnergyPlus1.0!$W70),"",EnergyPlus1.0!$W70)</f>
        <v/>
      </c>
      <c r="L1118" s="886" t="str">
        <f>IF(ISBLANK(EnergyPlus1.0!$X70),"",EnergyPlus1.0!$X70)</f>
        <v/>
      </c>
      <c r="M1118" s="878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8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8">
        <f>IF(ISBLANK('HOT3000'!$Y70),"",'HOT3000'!$Y70)</f>
        <v>15</v>
      </c>
      <c r="T1118" s="36">
        <f>IF(ISBLANK(YourData!$W70),"",YourData!$W70)</f>
        <v>10596.29529817346</v>
      </c>
      <c r="U1118" s="886" t="str">
        <f>IF(ISBLANK(YourData!$X70),"",YourData!$X70)</f>
        <v>10-Jul</v>
      </c>
      <c r="V1118" s="878">
        <f>IF(ISBLANK(YourData!$Y70),"",YourData!$Y70)</f>
        <v>13</v>
      </c>
      <c r="W1118" s="36"/>
      <c r="X1118" s="125"/>
      <c r="Y1118" s="878"/>
      <c r="Z1118" s="36"/>
      <c r="AA1118" s="125"/>
      <c r="AB1118" s="878"/>
    </row>
    <row r="1119" spans="1:33">
      <c r="A1119" s="884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8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8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8">
        <f>IF(ISBLANK(DOE21E!$Y71),"",DOE21E!$Y71)</f>
        <v>15</v>
      </c>
      <c r="K1119" s="36">
        <f>IF(ISBLANK(EnergyPlus1.0!$W71),"",EnergyPlus1.0!$W71)</f>
        <v>10234.821717834473</v>
      </c>
      <c r="L1119" s="886">
        <f>IF(ISBLANK(EnergyPlus1.0!$X71),"",EnergyPlus1.0!$X71)</f>
        <v>40369</v>
      </c>
      <c r="M1119" s="878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8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8">
        <f>IF(ISBLANK('HOT3000'!$Y71),"",'HOT3000'!$Y71)</f>
        <v>15</v>
      </c>
      <c r="T1119" s="36">
        <f>IF(ISBLANK(YourData!$W71),"",YourData!$W71)</f>
        <v>10596.29529817346</v>
      </c>
      <c r="U1119" s="886" t="str">
        <f>IF(ISBLANK(YourData!$X71),"",YourData!$X71)</f>
        <v>10-Jul</v>
      </c>
      <c r="V1119" s="878">
        <f>IF(ISBLANK(YourData!$Y71),"",YourData!$Y71)</f>
        <v>13</v>
      </c>
      <c r="W1119" s="36"/>
      <c r="X1119" s="125"/>
      <c r="Y1119" s="878"/>
      <c r="Z1119" s="36"/>
      <c r="AA1119" s="125"/>
      <c r="AB1119" s="878"/>
    </row>
    <row r="1120" spans="1:33">
      <c r="A1120" s="884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8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8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8">
        <f>IF(ISBLANK(DOE21E!$Y72),"",DOE21E!$Y72)</f>
        <v>15</v>
      </c>
      <c r="K1120" s="36">
        <f>IF(ISBLANK(EnergyPlus1.0!$W72),"",EnergyPlus1.0!$W72)</f>
        <v>11073.773911647362</v>
      </c>
      <c r="L1120" s="886">
        <f>IF(ISBLANK(EnergyPlus1.0!$X72),"",EnergyPlus1.0!$X72)</f>
        <v>40475</v>
      </c>
      <c r="M1120" s="878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8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8">
        <f>IF(ISBLANK('HOT3000'!$Y72),"",'HOT3000'!$Y72)</f>
        <v>15</v>
      </c>
      <c r="T1120" s="36">
        <f>IF(ISBLANK(YourData!$W72),"",YourData!$W72)</f>
        <v>11373.717900767882</v>
      </c>
      <c r="U1120" s="886" t="str">
        <f>IF(ISBLANK(YourData!$X72),"",YourData!$X72)</f>
        <v>24-Oct</v>
      </c>
      <c r="V1120" s="878">
        <f>IF(ISBLANK(YourData!$Y72),"",YourData!$Y72)</f>
        <v>13</v>
      </c>
      <c r="W1120" s="36"/>
      <c r="X1120" s="125"/>
      <c r="Y1120" s="878"/>
      <c r="Z1120" s="36"/>
      <c r="AA1120" s="125"/>
      <c r="AB1120" s="878"/>
    </row>
    <row r="1121" spans="1:30">
      <c r="A1121" s="884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8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8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8">
        <f>IF(ISBLANK(DOE21E!$Y73),"",DOE21E!$Y73)</f>
        <v>15</v>
      </c>
      <c r="K1121" s="36">
        <f>IF(ISBLANK(EnergyPlus1.0!$W73),"",EnergyPlus1.0!$W73)</f>
        <v>10234.8217178345</v>
      </c>
      <c r="L1121" s="886">
        <f>IF(ISBLANK(EnergyPlus1.0!$X73),"",EnergyPlus1.0!$X73)</f>
        <v>40369</v>
      </c>
      <c r="M1121" s="878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8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8">
        <f>IF(ISBLANK('HOT3000'!$Y73),"",'HOT3000'!$Y73)</f>
        <v>15</v>
      </c>
      <c r="T1121" s="36">
        <f>IF(ISBLANK(YourData!$W73),"",YourData!$W73)</f>
        <v>10596.295298173616</v>
      </c>
      <c r="U1121" s="886" t="str">
        <f>IF(ISBLANK(YourData!$X73),"",YourData!$X73)</f>
        <v>10-Jul</v>
      </c>
      <c r="V1121" s="878">
        <f>IF(ISBLANK(YourData!$Y73),"",YourData!$Y73)</f>
        <v>13</v>
      </c>
      <c r="W1121" s="36"/>
      <c r="X1121" s="125"/>
      <c r="Y1121" s="878"/>
      <c r="Z1121" s="36"/>
      <c r="AA1121" s="125"/>
      <c r="AB1121" s="878"/>
    </row>
    <row r="1122" spans="1:30">
      <c r="A1122" s="884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8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8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8">
        <f>IF(ISBLANK(DOE21E!$Y74),"",DOE21E!$Y74)</f>
        <v>15</v>
      </c>
      <c r="K1122" s="36">
        <f>IF(ISBLANK(EnergyPlus1.0!$W74),"",EnergyPlus1.0!$W74)</f>
        <v>7838.7203372169997</v>
      </c>
      <c r="L1122" s="886">
        <f>IF(ISBLANK(EnergyPlus1.0!$X74),"",EnergyPlus1.0!$X74)</f>
        <v>40358</v>
      </c>
      <c r="M1122" s="878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8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8">
        <f>IF(ISBLANK('HOT3000'!$Y74),"",'HOT3000'!$Y74)</f>
        <v>15</v>
      </c>
      <c r="T1122" s="36">
        <f>IF(ISBLANK(YourData!$W74),"",YourData!$W74)</f>
        <v>7908.9775784557996</v>
      </c>
      <c r="U1122" s="886" t="str">
        <f>IF(ISBLANK(YourData!$X74),"",YourData!$X74)</f>
        <v>29-Jun</v>
      </c>
      <c r="V1122" s="878">
        <f>IF(ISBLANK(YourData!$Y74),"",YourData!$Y74)</f>
        <v>16</v>
      </c>
      <c r="W1122" s="36"/>
      <c r="X1122" s="125"/>
      <c r="Y1122" s="878"/>
      <c r="Z1122" s="36"/>
      <c r="AA1122" s="125"/>
      <c r="AB1122" s="878"/>
    </row>
    <row r="1123" spans="1:30">
      <c r="A1123" s="884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8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8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8">
        <f>IF(ISBLANK(DOE21E!$Y75),"",DOE21E!$Y75)</f>
        <v>9</v>
      </c>
      <c r="K1123" s="36">
        <f>IF(ISBLANK(EnergyPlus1.0!$W75),"",EnergyPlus1.0!$W75)</f>
        <v>8954.7918008669731</v>
      </c>
      <c r="L1123" s="886">
        <f>IF(ISBLANK(EnergyPlus1.0!$X75),"",EnergyPlus1.0!$X75)</f>
        <v>40346</v>
      </c>
      <c r="M1123" s="878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8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8">
        <f>IF(ISBLANK('HOT3000'!$Y75),"",'HOT3000'!$Y75)</f>
        <v>13</v>
      </c>
      <c r="T1123" s="36">
        <f>IF(ISBLANK(YourData!$W75),"",YourData!$W75)</f>
        <v>9048.2118954287907</v>
      </c>
      <c r="U1123" s="886" t="str">
        <f>IF(ISBLANK(YourData!$X75),"",YourData!$X75)</f>
        <v>20-Apr</v>
      </c>
      <c r="V1123" s="878">
        <f>IF(ISBLANK(YourData!$Y75),"",YourData!$Y75)</f>
        <v>1</v>
      </c>
      <c r="W1123" s="36"/>
      <c r="X1123" s="125"/>
      <c r="Y1123" s="878"/>
      <c r="Z1123" s="36"/>
      <c r="AA1123" s="125"/>
      <c r="AB1123" s="878"/>
    </row>
    <row r="1124" spans="1:30">
      <c r="A1124" s="884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8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8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8">
        <f>IF(ISBLANK(DOE21E!$Y76),"",DOE21E!$Y76)</f>
        <v>15</v>
      </c>
      <c r="K1124" s="36">
        <f>IF(ISBLANK(EnergyPlus1.0!$W76),"",EnergyPlus1.0!$W76)</f>
        <v>7698.5341556048888</v>
      </c>
      <c r="L1124" s="886">
        <f>IF(ISBLANK(EnergyPlus1.0!$X76),"",EnergyPlus1.0!$X76)</f>
        <v>40358</v>
      </c>
      <c r="M1124" s="878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8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8">
        <f>IF(ISBLANK('HOT3000'!$Y76),"",'HOT3000'!$Y76)</f>
        <v>15</v>
      </c>
      <c r="T1124" s="36">
        <f>IF(ISBLANK(YourData!$W76),"",YourData!$W76)</f>
        <v>7785.2374354168951</v>
      </c>
      <c r="U1124" s="886" t="str">
        <f>IF(ISBLANK(YourData!$X76),"",YourData!$X76)</f>
        <v>29-Jun</v>
      </c>
      <c r="V1124" s="878">
        <f>IF(ISBLANK(YourData!$Y76),"",YourData!$Y76)</f>
        <v>16</v>
      </c>
      <c r="W1124" s="36"/>
      <c r="X1124" s="125"/>
      <c r="Y1124" s="878"/>
      <c r="Z1124" s="36"/>
      <c r="AA1124" s="125"/>
      <c r="AB1124" s="878"/>
    </row>
    <row r="1125" spans="1:30">
      <c r="A1125" s="884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8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8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8">
        <f>IF(ISBLANK(DOE21E!$Y77),"",DOE21E!$Y77)</f>
        <v>15</v>
      </c>
      <c r="K1125" s="36">
        <f>IF(ISBLANK(EnergyPlus1.0!$W77),"",EnergyPlus1.0!$W77)</f>
        <v>7769.7702360302783</v>
      </c>
      <c r="L1125" s="886">
        <f>IF(ISBLANK(EnergyPlus1.0!$X77),"",EnergyPlus1.0!$X77)</f>
        <v>40358</v>
      </c>
      <c r="M1125" s="878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8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8">
        <f>IF(ISBLANK('HOT3000'!$Y77),"",'HOT3000'!$Y77)</f>
        <v>15</v>
      </c>
      <c r="T1125" s="36">
        <f>IF(ISBLANK(YourData!$W77),"",YourData!$W77)</f>
        <v>7850.1813418618249</v>
      </c>
      <c r="U1125" s="886" t="str">
        <f>IF(ISBLANK(YourData!$X77),"",YourData!$X77)</f>
        <v>29-Jun</v>
      </c>
      <c r="V1125" s="878">
        <f>IF(ISBLANK(YourData!$Y77),"",YourData!$Y77)</f>
        <v>16</v>
      </c>
      <c r="W1125" s="36"/>
      <c r="X1125" s="125"/>
      <c r="Y1125" s="878"/>
      <c r="Z1125" s="36"/>
      <c r="AA1125" s="125"/>
      <c r="AB1125" s="878"/>
    </row>
    <row r="1126" spans="1:30">
      <c r="A1126" s="884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8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8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8">
        <f>IF(ISBLANK(DOE21E!$Y78),"",DOE21E!$Y78)</f>
        <v>15</v>
      </c>
      <c r="K1126" s="36">
        <f>IF(ISBLANK(EnergyPlus1.0!$W78),"",EnergyPlus1.0!$W78)</f>
        <v>7947.3919267814717</v>
      </c>
      <c r="L1126" s="886">
        <f>IF(ISBLANK(EnergyPlus1.0!$X78),"",EnergyPlus1.0!$X78)</f>
        <v>40358</v>
      </c>
      <c r="M1126" s="878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8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8">
        <f>IF(ISBLANK('HOT3000'!$Y78),"",'HOT3000'!$Y78)</f>
        <v>15</v>
      </c>
      <c r="T1126" s="36">
        <f>IF(ISBLANK(YourData!$W78),"",YourData!$W78)</f>
        <v>8006.5357830712182</v>
      </c>
      <c r="U1126" s="886" t="str">
        <f>IF(ISBLANK(YourData!$X78),"",YourData!$X78)</f>
        <v>29-Jun</v>
      </c>
      <c r="V1126" s="878">
        <f>IF(ISBLANK(YourData!$Y78),"",YourData!$Y78)</f>
        <v>16</v>
      </c>
      <c r="W1126" s="36"/>
      <c r="X1126" s="125"/>
      <c r="Y1126" s="878"/>
      <c r="Z1126" s="36"/>
      <c r="AA1126" s="125"/>
      <c r="AB1126" s="878"/>
    </row>
    <row r="1127" spans="1:30">
      <c r="A1127" s="884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8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8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8">
        <f>IF(ISBLANK(DOE21E!$Y79),"",DOE21E!$Y79)</f>
        <v>0</v>
      </c>
      <c r="K1127" s="36">
        <f>IF(ISBLANK(EnergyPlus1.0!$W79),"",EnergyPlus1.0!$W79)</f>
        <v>1.058729622971214</v>
      </c>
      <c r="L1127" s="886">
        <f>IF(ISBLANK(EnergyPlus1.0!$X79),"",EnergyPlus1.0!$X79)</f>
        <v>40253</v>
      </c>
      <c r="M1127" s="878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8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8">
        <f>IF(ISBLANK('HOT3000'!$Y79),"",'HOT3000'!$Y79)</f>
        <v>20</v>
      </c>
      <c r="T1127" s="36">
        <f>IF(ISBLANK(YourData!$W79),"",YourData!$W79)</f>
        <v>5.4569682106375694E-12</v>
      </c>
      <c r="U1127" s="886" t="str">
        <f>IF(ISBLANK(YourData!$X79),"",YourData!$X79)</f>
        <v>04-Jun</v>
      </c>
      <c r="V1127" s="878">
        <f>IF(ISBLANK(YourData!$Y79),"",YourData!$Y79)</f>
        <v>15</v>
      </c>
      <c r="W1127" s="36"/>
      <c r="X1127" s="125"/>
      <c r="Y1127" s="878"/>
      <c r="Z1127" s="36"/>
      <c r="AA1127" s="125"/>
      <c r="AB1127" s="878"/>
    </row>
    <row r="1128" spans="1:30">
      <c r="A1128" s="884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8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8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8">
        <f>IF(ISBLANK(DOE21E!$Y80),"",DOE21E!$Y80)</f>
        <v>0</v>
      </c>
      <c r="K1128" s="36">
        <f>IF(ISBLANK(EnergyPlus1.0!$W80),"",EnergyPlus1.0!$W80)</f>
        <v>1654.9514186530416</v>
      </c>
      <c r="L1128" s="886">
        <f>IF(ISBLANK(EnergyPlus1.0!$X80),"",EnergyPlus1.0!$X80)</f>
        <v>40248</v>
      </c>
      <c r="M1128" s="878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8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8">
        <f>IF(ISBLANK('HOT3000'!$Y80),"",'HOT3000'!$Y80)</f>
        <v>10</v>
      </c>
      <c r="T1128" s="36">
        <f>IF(ISBLANK(YourData!$W80),"",YourData!$W80)</f>
        <v>3.637978807091713E-12</v>
      </c>
      <c r="U1128" s="886" t="str">
        <f>IF(ISBLANK(YourData!$X80),"",YourData!$X80)</f>
        <v>09-Jun</v>
      </c>
      <c r="V1128" s="878">
        <f>IF(ISBLANK(YourData!$Y80),"",YourData!$Y80)</f>
        <v>13</v>
      </c>
      <c r="W1128" s="36"/>
      <c r="X1128" s="125"/>
      <c r="Y1128" s="878"/>
      <c r="Z1128" s="36"/>
      <c r="AA1128" s="125"/>
      <c r="AB1128" s="878"/>
    </row>
    <row r="1129" spans="1:30">
      <c r="A1129" s="884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8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8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8">
        <f>IF(ISBLANK(DOE21E!$Y81),"",DOE21E!$Y81)</f>
        <v>0</v>
      </c>
      <c r="K1129" s="36">
        <f>IF(ISBLANK(EnergyPlus1.0!$W81),"",EnergyPlus1.0!$W81)</f>
        <v>8.2784228854709169E-12</v>
      </c>
      <c r="L1129" s="886">
        <f>IF(ISBLANK(EnergyPlus1.0!$X81),"",EnergyPlus1.0!$X81)</f>
        <v>40321</v>
      </c>
      <c r="M1129" s="878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8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8">
        <f>IF(ISBLANK('HOT3000'!$Y81),"",'HOT3000'!$Y81)</f>
        <v>1</v>
      </c>
      <c r="T1129" s="36">
        <f>IF(ISBLANK(YourData!$W81),"",YourData!$W81)</f>
        <v>1.2732925824820995E-11</v>
      </c>
      <c r="U1129" s="886" t="str">
        <f>IF(ISBLANK(YourData!$X81),"",YourData!$X81)</f>
        <v>11-Jun</v>
      </c>
      <c r="V1129" s="878">
        <f>IF(ISBLANK(YourData!$Y81),"",YourData!$Y81)</f>
        <v>15</v>
      </c>
      <c r="W1129" s="36"/>
      <c r="X1129" s="125"/>
      <c r="Y1129" s="878"/>
      <c r="Z1129" s="36"/>
      <c r="AA1129" s="125"/>
      <c r="AB1129" s="878"/>
    </row>
    <row r="1130" spans="1:30">
      <c r="A1130" s="885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1:30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1:30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1:30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1:30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1:30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1:30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30">
      <c r="A1139" s="883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Tested Prg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30">
      <c r="A1140" s="884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8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8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8">
        <f>IF(ISBLANK(DOE21E!$AB62),"",DOE21E!$AB62)</f>
        <v>15</v>
      </c>
      <c r="K1140" s="36">
        <f>IF(ISBLANK(EnergyPlus1.0!$Z62),"",EnergyPlus1.0!$Z62)</f>
        <v>32733.255596879997</v>
      </c>
      <c r="L1140" s="886">
        <f>IF(ISBLANK(EnergyPlus1.0!$AA62),"",EnergyPlus1.0!$AA62)</f>
        <v>40379</v>
      </c>
      <c r="M1140" s="887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8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8">
        <f>IF(ISBLANK('HOT3000'!$AB62),"",'HOT3000'!$AB62)</f>
        <v>15</v>
      </c>
      <c r="T1140" s="36">
        <f>IF(ISBLANK(YourData!$Z62),"",YourData!$Z62)</f>
        <v>33059.131596184387</v>
      </c>
      <c r="U1140" s="886" t="str">
        <f>IF(ISBLANK(YourData!$AA62),"",YourData!$AA62)</f>
        <v>20-Jul</v>
      </c>
      <c r="V1140" s="887">
        <f>IF(ISBLANK(YourData!$AB62),"",YourData!$AB62)</f>
        <v>15</v>
      </c>
      <c r="W1140" s="36"/>
      <c r="X1140" s="125"/>
      <c r="Y1140" s="878"/>
      <c r="Z1140" s="36"/>
      <c r="AA1140" s="125"/>
      <c r="AB1140" s="878"/>
    </row>
    <row r="1141" spans="1:30">
      <c r="A1141" s="884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8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8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8">
        <f>IF(ISBLANK(DOE21E!$AB63),"",DOE21E!$AB63)</f>
        <v>16</v>
      </c>
      <c r="K1141" s="36">
        <f>IF(ISBLANK(EnergyPlus1.0!$Z63),"",EnergyPlus1.0!$Z63)</f>
        <v>37126.479468571393</v>
      </c>
      <c r="L1141" s="886">
        <f>IF(ISBLANK(EnergyPlus1.0!$AA63),"",EnergyPlus1.0!$AA63)</f>
        <v>40438</v>
      </c>
      <c r="M1141" s="887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8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8">
        <f>IF(ISBLANK('HOT3000'!$AB63),"",'HOT3000'!$AB63)</f>
        <v>16</v>
      </c>
      <c r="T1141" s="36">
        <f>IF(ISBLANK(YourData!$Z63),"",YourData!$Z63)</f>
        <v>37373.129739375217</v>
      </c>
      <c r="U1141" s="886" t="str">
        <f>IF(ISBLANK(YourData!$AA63),"",YourData!$AA63)</f>
        <v>17-Sep</v>
      </c>
      <c r="V1141" s="887">
        <f>IF(ISBLANK(YourData!$AB63),"",YourData!$AB63)</f>
        <v>15</v>
      </c>
      <c r="W1141" s="36"/>
      <c r="X1141" s="125"/>
      <c r="Y1141" s="878"/>
      <c r="Z1141" s="36"/>
      <c r="AA1141" s="125"/>
      <c r="AB1141" s="878"/>
    </row>
    <row r="1142" spans="1:30">
      <c r="A1142" s="884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8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8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8">
        <f>IF(ISBLANK(DOE21E!$AB64),"",DOE21E!$AB64)</f>
        <v>9</v>
      </c>
      <c r="K1142" s="36">
        <f>IF(ISBLANK(EnergyPlus1.0!$Z64),"",EnergyPlus1.0!$Z64)</f>
        <v>39765.182849620003</v>
      </c>
      <c r="L1142" s="886">
        <f>IF(ISBLANK(EnergyPlus1.0!$AA64),"",EnergyPlus1.0!$AA64)</f>
        <v>40424</v>
      </c>
      <c r="M1142" s="887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8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8">
        <f>IF(ISBLANK('HOT3000'!$AB64),"",'HOT3000'!$AB64)</f>
        <v>16</v>
      </c>
      <c r="T1142" s="36">
        <f>IF(ISBLANK(YourData!$Z64),"",YourData!$Z64)</f>
        <v>40096.66450346692</v>
      </c>
      <c r="U1142" s="886" t="str">
        <f>IF(ISBLANK(YourData!$AA64),"",YourData!$AA64)</f>
        <v>02-Oct</v>
      </c>
      <c r="V1142" s="887">
        <f>IF(ISBLANK(YourData!$AB64),"",YourData!$AB64)</f>
        <v>10</v>
      </c>
      <c r="W1142" s="36"/>
      <c r="X1142" s="125"/>
      <c r="Y1142" s="878"/>
      <c r="Z1142" s="36"/>
      <c r="AA1142" s="125"/>
      <c r="AB1142" s="878"/>
    </row>
    <row r="1143" spans="1:30">
      <c r="A1143" s="884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8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8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8">
        <f>IF(ISBLANK(DOE21E!$AB65),"",DOE21E!$AB65)</f>
        <v>9</v>
      </c>
      <c r="K1143" s="36">
        <f>IF(ISBLANK(EnergyPlus1.0!$Z65),"",EnergyPlus1.0!$Z65)</f>
        <v>43445.080810040832</v>
      </c>
      <c r="L1143" s="886">
        <f>IF(ISBLANK(EnergyPlus1.0!$AA65),"",EnergyPlus1.0!$AA65)</f>
        <v>40453</v>
      </c>
      <c r="M1143" s="887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8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8">
        <f>IF(ISBLANK('HOT3000'!$AB65),"",'HOT3000'!$AB65)</f>
        <v>11</v>
      </c>
      <c r="T1143" s="36">
        <f>IF(ISBLANK(YourData!$Z65),"",YourData!$Z65)</f>
        <v>43597.944904315256</v>
      </c>
      <c r="U1143" s="886" t="str">
        <f>IF(ISBLANK(YourData!$AA65),"",YourData!$AA65)</f>
        <v>02-Oct</v>
      </c>
      <c r="V1143" s="887">
        <f>IF(ISBLANK(YourData!$AB65),"",YourData!$AB65)</f>
        <v>9</v>
      </c>
      <c r="W1143" s="36"/>
      <c r="X1143" s="125"/>
      <c r="Y1143" s="878"/>
      <c r="Z1143" s="36"/>
      <c r="AA1143" s="125"/>
      <c r="AB1143" s="878"/>
    </row>
    <row r="1144" spans="1:30">
      <c r="A1144" s="884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8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8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8">
        <f>IF(ISBLANK(DOE21E!$AB66),"",DOE21E!$AB66)</f>
        <v>9</v>
      </c>
      <c r="K1144" s="36">
        <f>IF(ISBLANK(EnergyPlus1.0!$Z66),"",EnergyPlus1.0!$Z66)</f>
        <v>41328.273605188333</v>
      </c>
      <c r="L1144" s="886">
        <f>IF(ISBLANK(EnergyPlus1.0!$AA66),"",EnergyPlus1.0!$AA66)</f>
        <v>40453</v>
      </c>
      <c r="M1144" s="887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8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8">
        <f>IF(ISBLANK('HOT3000'!$AB66),"",'HOT3000'!$AB66)</f>
        <v>16</v>
      </c>
      <c r="T1144" s="36">
        <f>IF(ISBLANK(YourData!$Z66),"",YourData!$Z66)</f>
        <v>43597.944904315256</v>
      </c>
      <c r="U1144" s="886" t="str">
        <f>IF(ISBLANK(YourData!$AA66),"",YourData!$AA66)</f>
        <v>02-Oct</v>
      </c>
      <c r="V1144" s="887">
        <f>IF(ISBLANK(YourData!$AB66),"",YourData!$AB66)</f>
        <v>9</v>
      </c>
      <c r="W1144" s="36"/>
      <c r="X1144" s="125"/>
      <c r="Y1144" s="878"/>
      <c r="Z1144" s="36"/>
      <c r="AA1144" s="125"/>
      <c r="AB1144" s="878"/>
    </row>
    <row r="1145" spans="1:30">
      <c r="A1145" s="884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8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8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8">
        <f>IF(ISBLANK(DOE21E!$AB67),"",DOE21E!$AB67)</f>
        <v>15</v>
      </c>
      <c r="K1145" s="36">
        <f>IF(ISBLANK(EnergyPlus1.0!$Z67),"",EnergyPlus1.0!$Z67)</f>
        <v>32733.264971190001</v>
      </c>
      <c r="L1145" s="886">
        <f>IF(ISBLANK(EnergyPlus1.0!$AA67),"",EnergyPlus1.0!$AA67)</f>
        <v>40379</v>
      </c>
      <c r="M1145" s="887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8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8">
        <f>IF(ISBLANK('HOT3000'!$AB67),"",'HOT3000'!$AB67)</f>
        <v>15</v>
      </c>
      <c r="T1145" s="36">
        <f>IF(ISBLANK(YourData!$Z67),"",YourData!$Z67)</f>
        <v>33059.098195552026</v>
      </c>
      <c r="U1145" s="886" t="str">
        <f>IF(ISBLANK(YourData!$AA67),"",YourData!$AA67)</f>
        <v>20-Jul</v>
      </c>
      <c r="V1145" s="887">
        <f>IF(ISBLANK(YourData!$AB67),"",YourData!$AB67)</f>
        <v>15</v>
      </c>
      <c r="W1145" s="36"/>
      <c r="X1145" s="125"/>
      <c r="Y1145" s="878"/>
      <c r="Z1145" s="36"/>
      <c r="AA1145" s="125"/>
      <c r="AB1145" s="878"/>
    </row>
    <row r="1146" spans="1:30">
      <c r="A1146" s="884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8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8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8">
        <f>IF(ISBLANK(DOE21E!$AB68),"",DOE21E!$AB68)</f>
        <v>9</v>
      </c>
      <c r="K1146" s="36">
        <f>IF(ISBLANK(EnergyPlus1.0!$Z68),"",EnergyPlus1.0!$Z68)</f>
        <v>38459.728186112501</v>
      </c>
      <c r="L1146" s="886">
        <f>IF(ISBLANK(EnergyPlus1.0!$AA68),"",EnergyPlus1.0!$AA68)</f>
        <v>40453</v>
      </c>
      <c r="M1146" s="887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8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8">
        <f>IF(ISBLANK('HOT3000'!$AB68),"",'HOT3000'!$AB68)</f>
        <v>10</v>
      </c>
      <c r="T1146" s="36">
        <f>IF(ISBLANK(YourData!$Z68),"",YourData!$Z68)</f>
        <v>38692.080186578118</v>
      </c>
      <c r="U1146" s="886" t="str">
        <f>IF(ISBLANK(YourData!$AA68),"",YourData!$AA68)</f>
        <v>02-Oct</v>
      </c>
      <c r="V1146" s="887">
        <f>IF(ISBLANK(YourData!$AB68),"",YourData!$AB68)</f>
        <v>11</v>
      </c>
      <c r="W1146" s="36"/>
      <c r="X1146" s="125"/>
      <c r="Y1146" s="878"/>
      <c r="Z1146" s="36"/>
      <c r="AA1146" s="125"/>
      <c r="AB1146" s="878"/>
    </row>
    <row r="1147" spans="1:30">
      <c r="A1147" s="884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8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8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8">
        <f>IF(ISBLANK(DOE21E!$AB69),"",DOE21E!$AB69)</f>
        <v>15</v>
      </c>
      <c r="K1147" s="36">
        <f>IF(ISBLANK(EnergyPlus1.0!$Z69),"",EnergyPlus1.0!$Z69)</f>
        <v>40728.142203556665</v>
      </c>
      <c r="L1147" s="886">
        <f>IF(ISBLANK(EnergyPlus1.0!$AA69),"",EnergyPlus1.0!$AA69)</f>
        <v>40437</v>
      </c>
      <c r="M1147" s="887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8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8">
        <f>IF(ISBLANK('HOT3000'!$AB69),"",'HOT3000'!$AB69)</f>
        <v>14</v>
      </c>
      <c r="T1147" s="36">
        <f>IF(ISBLANK(YourData!$Z69),"",YourData!$Z69)</f>
        <v>39122.29538524407</v>
      </c>
      <c r="U1147" s="886" t="str">
        <f>IF(ISBLANK(YourData!$AA69),"",YourData!$AA69)</f>
        <v>25-Oct</v>
      </c>
      <c r="V1147" s="887">
        <f>IF(ISBLANK(YourData!$AB69),"",YourData!$AB69)</f>
        <v>15</v>
      </c>
      <c r="W1147" s="36"/>
      <c r="X1147" s="125"/>
      <c r="Y1147" s="878"/>
      <c r="Z1147" s="36"/>
      <c r="AA1147" s="125"/>
      <c r="AB1147" s="878"/>
    </row>
    <row r="1148" spans="1:30">
      <c r="A1148" s="884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8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8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8">
        <f>IF(ISBLANK(DOE21E!$AB70),"",DOE21E!$AB70)</f>
        <v>15</v>
      </c>
      <c r="K1148" s="36" t="str">
        <f>IF(ISBLANK(EnergyPlus1.0!$Z70),"",EnergyPlus1.0!$Z70)</f>
        <v/>
      </c>
      <c r="L1148" s="886" t="str">
        <f>IF(ISBLANK(EnergyPlus1.0!$AA70),"",EnergyPlus1.0!$AA70)</f>
        <v/>
      </c>
      <c r="M1148" s="887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8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8">
        <f>IF(ISBLANK('HOT3000'!$AB70),"",'HOT3000'!$AB70)</f>
        <v>15</v>
      </c>
      <c r="T1148" s="36">
        <f>IF(ISBLANK(YourData!$Z70),"",YourData!$Z70)</f>
        <v>33059.131596184387</v>
      </c>
      <c r="U1148" s="886" t="str">
        <f>IF(ISBLANK(YourData!$AA70),"",YourData!$AA70)</f>
        <v>20-Jul</v>
      </c>
      <c r="V1148" s="887">
        <f>IF(ISBLANK(YourData!$AB70),"",YourData!$AB70)</f>
        <v>15</v>
      </c>
      <c r="W1148" s="36"/>
      <c r="X1148" s="125"/>
      <c r="Y1148" s="878"/>
      <c r="Z1148" s="36"/>
      <c r="AA1148" s="125"/>
      <c r="AB1148" s="878"/>
    </row>
    <row r="1149" spans="1:30">
      <c r="A1149" s="884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8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8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8">
        <f>IF(ISBLANK(DOE21E!$AB71),"",DOE21E!$AB71)</f>
        <v>15</v>
      </c>
      <c r="K1149" s="36">
        <f>IF(ISBLANK(EnergyPlus1.0!$Z71),"",EnergyPlus1.0!$Z71)</f>
        <v>32733.255596879997</v>
      </c>
      <c r="L1149" s="886">
        <f>IF(ISBLANK(EnergyPlus1.0!$AA71),"",EnergyPlus1.0!$AA71)</f>
        <v>40379</v>
      </c>
      <c r="M1149" s="887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8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8">
        <f>IF(ISBLANK('HOT3000'!$AB71),"",'HOT3000'!$AB71)</f>
        <v>15</v>
      </c>
      <c r="T1149" s="36">
        <f>IF(ISBLANK(YourData!$Z71),"",YourData!$Z71)</f>
        <v>33059.131596184387</v>
      </c>
      <c r="U1149" s="886" t="str">
        <f>IF(ISBLANK(YourData!$AA71),"",YourData!$AA71)</f>
        <v>20-Jul</v>
      </c>
      <c r="V1149" s="887">
        <f>IF(ISBLANK(YourData!$AB71),"",YourData!$AB71)</f>
        <v>15</v>
      </c>
      <c r="W1149" s="36"/>
      <c r="X1149" s="125"/>
      <c r="Y1149" s="878"/>
      <c r="Z1149" s="36"/>
      <c r="AA1149" s="125"/>
      <c r="AB1149" s="878"/>
    </row>
    <row r="1150" spans="1:30">
      <c r="A1150" s="884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8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8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8">
        <f>IF(ISBLANK(DOE21E!$AB72),"",DOE21E!$AB72)</f>
        <v>15</v>
      </c>
      <c r="K1150" s="36">
        <f>IF(ISBLANK(EnergyPlus1.0!$Z72),"",EnergyPlus1.0!$Z72)</f>
        <v>32733.255596879444</v>
      </c>
      <c r="L1150" s="886">
        <f>IF(ISBLANK(EnergyPlus1.0!$AA72),"",EnergyPlus1.0!$AA72)</f>
        <v>40379</v>
      </c>
      <c r="M1150" s="887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8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8">
        <f>IF(ISBLANK('HOT3000'!$AB72),"",'HOT3000'!$AB72)</f>
        <v>15</v>
      </c>
      <c r="T1150" s="36">
        <f>IF(ISBLANK(YourData!$Z72),"",YourData!$Z72)</f>
        <v>33059.131596184176</v>
      </c>
      <c r="U1150" s="886" t="str">
        <f>IF(ISBLANK(YourData!$AA72),"",YourData!$AA72)</f>
        <v>20-Jul</v>
      </c>
      <c r="V1150" s="887">
        <f>IF(ISBLANK(YourData!$AB72),"",YourData!$AB72)</f>
        <v>15</v>
      </c>
      <c r="W1150" s="36"/>
      <c r="X1150" s="125"/>
      <c r="Y1150" s="878"/>
      <c r="Z1150" s="36"/>
      <c r="AA1150" s="125"/>
      <c r="AB1150" s="878"/>
    </row>
    <row r="1151" spans="1:30">
      <c r="A1151" s="884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8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8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8">
        <f>IF(ISBLANK(DOE21E!$AB73),"",DOE21E!$AB73)</f>
        <v>15</v>
      </c>
      <c r="K1151" s="36">
        <f>IF(ISBLANK(EnergyPlus1.0!$Z73),"",EnergyPlus1.0!$Z73)</f>
        <v>32733.255596879721</v>
      </c>
      <c r="L1151" s="886">
        <f>IF(ISBLANK(EnergyPlus1.0!$AA73),"",EnergyPlus1.0!$AA73)</f>
        <v>40379</v>
      </c>
      <c r="M1151" s="887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8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8">
        <f>IF(ISBLANK('HOT3000'!$AB73),"",'HOT3000'!$AB73)</f>
        <v>16</v>
      </c>
      <c r="T1151" s="36">
        <f>IF(ISBLANK(YourData!$Z73),"",YourData!$Z73)</f>
        <v>33059.131596184452</v>
      </c>
      <c r="U1151" s="886" t="str">
        <f>IF(ISBLANK(YourData!$AA73),"",YourData!$AA73)</f>
        <v>20-Jul</v>
      </c>
      <c r="V1151" s="887">
        <f>IF(ISBLANK(YourData!$AB73),"",YourData!$AB73)</f>
        <v>15</v>
      </c>
      <c r="W1151" s="36"/>
      <c r="X1151" s="125"/>
      <c r="Y1151" s="878"/>
      <c r="Z1151" s="36"/>
      <c r="AA1151" s="125"/>
      <c r="AB1151" s="878"/>
    </row>
    <row r="1152" spans="1:30">
      <c r="A1152" s="884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8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8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8">
        <f>IF(ISBLANK(DOE21E!$AB74),"",DOE21E!$AB74)</f>
        <v>16</v>
      </c>
      <c r="K1152" s="36">
        <f>IF(ISBLANK(EnergyPlus1.0!$Z74),"",EnergyPlus1.0!$Z74)</f>
        <v>27646.425616607528</v>
      </c>
      <c r="L1152" s="886">
        <f>IF(ISBLANK(EnergyPlus1.0!$AA74),"",EnergyPlus1.0!$AA74)</f>
        <v>40358</v>
      </c>
      <c r="M1152" s="887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8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8">
        <f>IF(ISBLANK('HOT3000'!$AB74),"",'HOT3000'!$AB74)</f>
        <v>15</v>
      </c>
      <c r="T1152" s="36">
        <f>IF(ISBLANK(YourData!$Z74),"",YourData!$Z74)</f>
        <v>27656.384975967103</v>
      </c>
      <c r="U1152" s="886" t="str">
        <f>IF(ISBLANK(YourData!$AA74),"",YourData!$AA74)</f>
        <v>29-Jun</v>
      </c>
      <c r="V1152" s="887">
        <f>IF(ISBLANK(YourData!$AB74),"",YourData!$AB74)</f>
        <v>16</v>
      </c>
      <c r="W1152" s="36"/>
      <c r="X1152" s="125"/>
      <c r="Y1152" s="878"/>
      <c r="Z1152" s="36"/>
      <c r="AA1152" s="125"/>
      <c r="AB1152" s="878"/>
    </row>
    <row r="1153" spans="1:28">
      <c r="A1153" s="884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8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8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8">
        <f>IF(ISBLANK(DOE21E!$AB75),"",DOE21E!$AB75)</f>
        <v>15</v>
      </c>
      <c r="K1153" s="36">
        <f>IF(ISBLANK(EnergyPlus1.0!$Z75),"",EnergyPlus1.0!$Z75)</f>
        <v>31177.750996972223</v>
      </c>
      <c r="L1153" s="886">
        <f>IF(ISBLANK(EnergyPlus1.0!$AA75),"",EnergyPlus1.0!$AA75)</f>
        <v>40346</v>
      </c>
      <c r="M1153" s="887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8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8">
        <f>IF(ISBLANK('HOT3000'!$AB75),"",'HOT3000'!$AB75)</f>
        <v>13</v>
      </c>
      <c r="T1153" s="36">
        <f>IF(ISBLANK(YourData!$Z75),"",YourData!$Z75)</f>
        <v>31194.489709234629</v>
      </c>
      <c r="U1153" s="886" t="str">
        <f>IF(ISBLANK(YourData!$AA75),"",YourData!$AA75)</f>
        <v>17-Jun</v>
      </c>
      <c r="V1153" s="887">
        <f>IF(ISBLANK(YourData!$AB75),"",YourData!$AB75)</f>
        <v>14</v>
      </c>
      <c r="W1153" s="36"/>
      <c r="X1153" s="125"/>
      <c r="Y1153" s="878"/>
      <c r="Z1153" s="36"/>
      <c r="AA1153" s="125"/>
      <c r="AB1153" s="878"/>
    </row>
    <row r="1154" spans="1:28">
      <c r="A1154" s="884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8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8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8">
        <f>IF(ISBLANK(DOE21E!$AB76),"",DOE21E!$AB76)</f>
        <v>16</v>
      </c>
      <c r="K1154" s="36">
        <f>IF(ISBLANK(EnergyPlus1.0!$Z76),"",EnergyPlus1.0!$Z76)</f>
        <v>27652.695428857136</v>
      </c>
      <c r="L1154" s="886">
        <f>IF(ISBLANK(EnergyPlus1.0!$AA76),"",EnergyPlus1.0!$AA76)</f>
        <v>40358</v>
      </c>
      <c r="M1154" s="887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8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8">
        <f>IF(ISBLANK('HOT3000'!$AB76),"",'HOT3000'!$AB76)</f>
        <v>15</v>
      </c>
      <c r="T1154" s="36">
        <f>IF(ISBLANK(YourData!$Z76),"",YourData!$Z76)</f>
        <v>27731.138064104824</v>
      </c>
      <c r="U1154" s="886" t="str">
        <f>IF(ISBLANK(YourData!$AA76),"",YourData!$AA76)</f>
        <v>29-Jun</v>
      </c>
      <c r="V1154" s="887">
        <f>IF(ISBLANK(YourData!$AB76),"",YourData!$AB76)</f>
        <v>16</v>
      </c>
      <c r="W1154" s="36"/>
      <c r="X1154" s="125"/>
      <c r="Y1154" s="878"/>
      <c r="Z1154" s="36"/>
      <c r="AA1154" s="125"/>
      <c r="AB1154" s="878"/>
    </row>
    <row r="1155" spans="1:28">
      <c r="A1155" s="884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8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8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8">
        <f>IF(ISBLANK(DOE21E!$AB77),"",DOE21E!$AB77)</f>
        <v>16</v>
      </c>
      <c r="K1155" s="36">
        <f>IF(ISBLANK(EnergyPlus1.0!$Z77),"",EnergyPlus1.0!$Z77)</f>
        <v>27658.791782768196</v>
      </c>
      <c r="L1155" s="886">
        <f>IF(ISBLANK(EnergyPlus1.0!$AA77),"",EnergyPlus1.0!$AA77)</f>
        <v>40358</v>
      </c>
      <c r="M1155" s="887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8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8">
        <f>IF(ISBLANK('HOT3000'!$AB77),"",'HOT3000'!$AB77)</f>
        <v>15</v>
      </c>
      <c r="T1155" s="36">
        <f>IF(ISBLANK(YourData!$Z77),"",YourData!$Z77)</f>
        <v>27698.350646599745</v>
      </c>
      <c r="U1155" s="886" t="str">
        <f>IF(ISBLANK(YourData!$AA77),"",YourData!$AA77)</f>
        <v>29-Jun</v>
      </c>
      <c r="V1155" s="887">
        <f>IF(ISBLANK(YourData!$AB77),"",YourData!$AB77)</f>
        <v>16</v>
      </c>
      <c r="W1155" s="36"/>
      <c r="X1155" s="125"/>
      <c r="Y1155" s="878"/>
      <c r="Z1155" s="36"/>
      <c r="AA1155" s="125"/>
      <c r="AB1155" s="878"/>
    </row>
    <row r="1156" spans="1:28">
      <c r="A1156" s="884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8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8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8">
        <f>IF(ISBLANK(DOE21E!$AB78),"",DOE21E!$AB78)</f>
        <v>16</v>
      </c>
      <c r="K1156" s="36">
        <f>IF(ISBLANK(EnergyPlus1.0!$Z78),"",EnergyPlus1.0!$Z78)</f>
        <v>27576.513708109</v>
      </c>
      <c r="L1156" s="886">
        <f>IF(ISBLANK(EnergyPlus1.0!$AA78),"",EnergyPlus1.0!$AA78)</f>
        <v>40358</v>
      </c>
      <c r="M1156" s="887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8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8">
        <f>IF(ISBLANK('HOT3000'!$AB78),"",'HOT3000'!$AB78)</f>
        <v>15</v>
      </c>
      <c r="T1156" s="36">
        <f>IF(ISBLANK(YourData!$Z78),"",YourData!$Z78)</f>
        <v>27564.79756733809</v>
      </c>
      <c r="U1156" s="886" t="str">
        <f>IF(ISBLANK(YourData!$AA78),"",YourData!$AA78)</f>
        <v>29-Jun</v>
      </c>
      <c r="V1156" s="887">
        <f>IF(ISBLANK(YourData!$AB78),"",YourData!$AB78)</f>
        <v>16</v>
      </c>
      <c r="W1156" s="36"/>
      <c r="X1156" s="125"/>
      <c r="Y1156" s="878"/>
      <c r="Z1156" s="36"/>
      <c r="AA1156" s="125"/>
      <c r="AB1156" s="878"/>
    </row>
    <row r="1157" spans="1:28">
      <c r="A1157" s="884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8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8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8">
        <f>IF(ISBLANK(DOE21E!$AB79),"",DOE21E!$AB79)</f>
        <v>16</v>
      </c>
      <c r="K1157" s="36">
        <f>IF(ISBLANK(EnergyPlus1.0!$Z79),"",EnergyPlus1.0!$Z79)</f>
        <v>19638.765670699806</v>
      </c>
      <c r="L1157" s="886">
        <f>IF(ISBLANK(EnergyPlus1.0!$AA79),"",EnergyPlus1.0!$AA79)</f>
        <v>40379</v>
      </c>
      <c r="M1157" s="887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8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8">
        <f>IF(ISBLANK('HOT3000'!$AB79),"",'HOT3000'!$AB79)</f>
        <v>15</v>
      </c>
      <c r="T1157" s="36">
        <f>IF(ISBLANK(YourData!$Z79),"",YourData!$Z79)</f>
        <v>19688.516857994</v>
      </c>
      <c r="U1157" s="886" t="str">
        <f>IF(ISBLANK(YourData!$AA79),"",YourData!$AA79)</f>
        <v>20-Jul</v>
      </c>
      <c r="V1157" s="887">
        <f>IF(ISBLANK(YourData!$AB79),"",YourData!$AB79)</f>
        <v>15</v>
      </c>
      <c r="W1157" s="36"/>
      <c r="X1157" s="125"/>
      <c r="Y1157" s="878"/>
      <c r="Z1157" s="36"/>
      <c r="AA1157" s="125"/>
      <c r="AB1157" s="878"/>
    </row>
    <row r="1158" spans="1:28">
      <c r="A1158" s="884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8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8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8">
        <f>IF(ISBLANK(DOE21E!$AB80),"",DOE21E!$AB80)</f>
        <v>16</v>
      </c>
      <c r="K1158" s="36">
        <f>IF(ISBLANK(EnergyPlus1.0!$Z80),"",EnergyPlus1.0!$Z80)</f>
        <v>19726.320024435558</v>
      </c>
      <c r="L1158" s="886">
        <f>IF(ISBLANK(EnergyPlus1.0!$AA80),"",EnergyPlus1.0!$AA80)</f>
        <v>40379</v>
      </c>
      <c r="M1158" s="887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8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8">
        <f>IF(ISBLANK('HOT3000'!$AB80),"",'HOT3000'!$AB80)</f>
        <v>15</v>
      </c>
      <c r="T1158" s="36">
        <f>IF(ISBLANK(YourData!$Z80),"",YourData!$Z80)</f>
        <v>19820.563697124348</v>
      </c>
      <c r="U1158" s="886" t="str">
        <f>IF(ISBLANK(YourData!$AA80),"",YourData!$AA80)</f>
        <v>20-Jul</v>
      </c>
      <c r="V1158" s="887">
        <f>IF(ISBLANK(YourData!$AB80),"",YourData!$AB80)</f>
        <v>15</v>
      </c>
      <c r="W1158" s="36"/>
      <c r="X1158" s="125"/>
      <c r="Y1158" s="878"/>
      <c r="Z1158" s="36"/>
      <c r="AA1158" s="125"/>
      <c r="AB1158" s="878"/>
    </row>
    <row r="1159" spans="1:28">
      <c r="A1159" s="884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8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8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8">
        <f>IF(ISBLANK(DOE21E!$AB81),"",DOE21E!$AB81)</f>
        <v>16</v>
      </c>
      <c r="K1159" s="36">
        <f>IF(ISBLANK(EnergyPlus1.0!$Z81),"",EnergyPlus1.0!$Z81)</f>
        <v>19539.708108324583</v>
      </c>
      <c r="L1159" s="886">
        <f>IF(ISBLANK(EnergyPlus1.0!$AA81),"",EnergyPlus1.0!$AA81)</f>
        <v>40379</v>
      </c>
      <c r="M1159" s="887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8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8">
        <f>IF(ISBLANK('HOT3000'!$AB81),"",'HOT3000'!$AB81)</f>
        <v>15</v>
      </c>
      <c r="T1159" s="36">
        <f>IF(ISBLANK(YourData!$Z81),"",YourData!$Z81)</f>
        <v>19570.147792494645</v>
      </c>
      <c r="U1159" s="886" t="str">
        <f>IF(ISBLANK(YourData!$AA81),"",YourData!$AA81)</f>
        <v>20-Jul</v>
      </c>
      <c r="V1159" s="887">
        <f>IF(ISBLANK(YourData!$AB81),"",YourData!$AB81)</f>
        <v>15</v>
      </c>
      <c r="W1159" s="36"/>
      <c r="X1159" s="125"/>
      <c r="Y1159" s="878"/>
      <c r="Z1159" s="36"/>
      <c r="AA1159" s="125"/>
      <c r="AB1159" s="878"/>
    </row>
    <row r="1160" spans="1:28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1:28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1:28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1:28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1:28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1:28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28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1:28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1:28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1:28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Tested Prg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8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8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8">
        <f>IF(ISBLANK(DOE21E!$AE62),"",DOE21E!$AE62)</f>
        <v>15</v>
      </c>
      <c r="K1170" s="36">
        <f>IF(ISBLANK(EnergyPlus1.0!$AC62),"",EnergyPlus1.0!$AC62)</f>
        <v>34.774999999999999</v>
      </c>
      <c r="L1170" s="886">
        <f>IF(ISBLANK(EnergyPlus1.0!$AD62),"",EnergyPlus1.0!$AD62)</f>
        <v>40379</v>
      </c>
      <c r="M1170" s="887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8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8">
        <f>IF(ISBLANK('HOT3000'!$AE62),"",'HOT3000'!$AE62)</f>
        <v>15</v>
      </c>
      <c r="T1170" s="36">
        <f>IF(ISBLANK(YourData!$AC62),"",YourData!$AC62)</f>
        <v>34.774999999999999</v>
      </c>
      <c r="U1170" s="886" t="str">
        <f>IF(ISBLANK(YourData!$AD62),"",YourData!$AD62)</f>
        <v>20-Jul</v>
      </c>
      <c r="V1170" s="887">
        <f>IF(ISBLANK(YourData!$AE62),"",YourData!$AE62)</f>
        <v>15</v>
      </c>
      <c r="W1170" s="36"/>
      <c r="X1170" s="125"/>
      <c r="Y1170" s="878"/>
      <c r="Z1170" s="36"/>
      <c r="AA1170" s="125"/>
      <c r="AB1170" s="878"/>
    </row>
    <row r="1171" spans="1:28">
      <c r="A1171" t="s">
        <v>221</v>
      </c>
      <c r="B1171" s="888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8">
        <f>IF(ISBLANK('TRNSYS-TUD'!$AH62),"",'TRNSYS-TUD'!$AH62)</f>
        <v>9</v>
      </c>
      <c r="E1171" s="888">
        <f>IF(ISBLANK('DOE22'!$AF62),"",'DOE22'!$AF62)</f>
        <v>2.2499999999999999E-2</v>
      </c>
      <c r="F1171" s="125">
        <f>IF(ISBLANK('DOE22'!$AG62),"",'DOE22'!$AG62)</f>
        <v>37531</v>
      </c>
      <c r="G1171" s="878">
        <f>IF(ISBLANK('DOE22'!$AH62),"",'DOE22'!$AH62)</f>
        <v>9</v>
      </c>
      <c r="H1171" s="888">
        <f>IF(ISBLANK(DOE21E!$AF62),"",DOE21E!$AF62)</f>
        <v>2.2499999999999999E-2</v>
      </c>
      <c r="I1171" s="125">
        <f>IF(ISBLANK(DOE21E!$AG62),"",DOE21E!$AG62)</f>
        <v>37531</v>
      </c>
      <c r="J1171" s="878">
        <f>IF(ISBLANK(DOE21E!$AH62),"",DOE21E!$AH62)</f>
        <v>9</v>
      </c>
      <c r="K1171" s="888">
        <f>IF(ISBLANK(EnergyPlus1.0!$AF62),"",EnergyPlus1.0!$AF62)</f>
        <v>2.18418081964879E-2</v>
      </c>
      <c r="L1171" s="886">
        <f>IF(ISBLANK(EnergyPlus1.0!$AG62),"",EnergyPlus1.0!$AG62)</f>
        <v>40453</v>
      </c>
      <c r="M1171" s="887">
        <f>IF(ISBLANK(EnergyPlus1.0!$AH62),"",EnergyPlus1.0!$AH62)</f>
        <v>9</v>
      </c>
      <c r="N1171" s="888">
        <f>IF(ISBLANK(CodyRun!$AF62),"",CodyRun!$AF62)</f>
        <v>2.2405999999999999E-2</v>
      </c>
      <c r="O1171" s="125">
        <f>IF(ISBLANK(CodyRun!$AG62),"",CodyRun!$AG62)</f>
        <v>276</v>
      </c>
      <c r="P1171" s="878">
        <f>IF(ISBLANK(CodyRun!$AH62),"",CodyRun!$AH62)</f>
        <v>9</v>
      </c>
      <c r="Q1171" s="888">
        <f>IF(ISBLANK('HOT3000'!$AF62),"",'HOT3000'!$AF62)</f>
        <v>2.23E-2</v>
      </c>
      <c r="R1171" s="125">
        <f>IF(ISBLANK('HOT3000'!$AG62),"",'HOT3000'!$AG62)</f>
        <v>37896</v>
      </c>
      <c r="S1171" s="878">
        <f>IF(ISBLANK('HOT3000'!$AH62),"",'HOT3000'!$AH62)</f>
        <v>9</v>
      </c>
      <c r="T1171" s="888">
        <f>IF(ISBLANK(YourData!$AF62),"",YourData!$AF62)</f>
        <v>2.1867908064606263E-2</v>
      </c>
      <c r="U1171" s="886" t="str">
        <f>IF(ISBLANK(YourData!$AG62),"",YourData!$AG62)</f>
        <v>02-Oct</v>
      </c>
      <c r="V1171" s="887">
        <f>IF(ISBLANK(YourData!$AH62),"",YourData!$AH62)</f>
        <v>9</v>
      </c>
      <c r="W1171" s="36"/>
      <c r="X1171" s="125"/>
      <c r="Y1171" s="878"/>
      <c r="Z1171" s="36"/>
      <c r="AA1171" s="125"/>
      <c r="AB1171" s="878"/>
    </row>
    <row r="1172" spans="1:28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1:28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1:28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1:28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1:28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1:28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1:28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1:28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1:28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1:28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1:28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>
      <c r="A1189" s="883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Tested Prg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>
      <c r="A1190" s="884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8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8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8">
        <f>IF(ISBLANK(DOE21E!$S89),"",DOE21E!$S89)</f>
        <v>16</v>
      </c>
      <c r="K1190" s="123">
        <f>IF(ISBLANK(EnergyPlus1.0!$Q89),"",EnergyPlus1.0!$Q89)</f>
        <v>3.925207167876799</v>
      </c>
      <c r="L1190" s="886">
        <f>IF(ISBLANK(EnergyPlus1.0!$R89),"",EnergyPlus1.0!$R89)</f>
        <v>40298</v>
      </c>
      <c r="M1190" s="887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8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8">
        <f>IF(ISBLANK('HOT3000'!$S89),"",'HOT3000'!$S89)</f>
        <v>16</v>
      </c>
      <c r="T1190" s="123">
        <f>IF(ISBLANK(YourData!$Q89),"",YourData!$Q89)</f>
        <v>4.9675135951390539</v>
      </c>
      <c r="U1190" s="886" t="str">
        <f>IF(ISBLANK(YourData!$R89),"",YourData!$R89)</f>
        <v>31-DEC</v>
      </c>
      <c r="V1190" s="887">
        <f>IF(ISBLANK(YourData!$S89),"",YourData!$S89)</f>
        <v>23</v>
      </c>
      <c r="W1190" s="36"/>
      <c r="X1190" s="125"/>
      <c r="Y1190" s="878"/>
      <c r="Z1190" s="36"/>
      <c r="AA1190" s="125"/>
      <c r="AB1190" s="878"/>
    </row>
    <row r="1191" spans="1:28">
      <c r="A1191" s="884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8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8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8">
        <f>IF(ISBLANK(DOE21E!$S90),"",DOE21E!$S90)</f>
        <v>16</v>
      </c>
      <c r="K1191" s="123">
        <f>IF(ISBLANK(EnergyPlus1.0!$Q90),"",EnergyPlus1.0!$Q90)</f>
        <v>4.1729080768923774</v>
      </c>
      <c r="L1191" s="886">
        <f>IF(ISBLANK(EnergyPlus1.0!$R90),"",EnergyPlus1.0!$R90)</f>
        <v>40298</v>
      </c>
      <c r="M1191" s="887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8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8">
        <f>IF(ISBLANK('HOT3000'!$S90),"",'HOT3000'!$S90)</f>
        <v>15</v>
      </c>
      <c r="T1191" s="123">
        <f>IF(ISBLANK(YourData!$Q90),"",YourData!$Q90)</f>
        <v>7.1412194347789546</v>
      </c>
      <c r="U1191" s="886" t="str">
        <f>IF(ISBLANK(YourData!$R90),"",YourData!$R90)</f>
        <v>31-DEC</v>
      </c>
      <c r="V1191" s="887">
        <f>IF(ISBLANK(YourData!$S90),"",YourData!$S90)</f>
        <v>23</v>
      </c>
      <c r="W1191" s="36"/>
      <c r="X1191" s="125"/>
      <c r="Y1191" s="878"/>
      <c r="Z1191" s="36"/>
      <c r="AA1191" s="125"/>
      <c r="AB1191" s="878"/>
    </row>
    <row r="1192" spans="1:28">
      <c r="A1192" s="884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8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8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8">
        <f>IF(ISBLANK(DOE21E!$S91),"",DOE21E!$S91)</f>
        <v>9</v>
      </c>
      <c r="K1192" s="123">
        <f>IF(ISBLANK(EnergyPlus1.0!$Q91),"",EnergyPlus1.0!$Q91)</f>
        <v>3.9395050865418062</v>
      </c>
      <c r="L1192" s="886">
        <f>IF(ISBLANK(EnergyPlus1.0!$R91),"",EnergyPlus1.0!$R91)</f>
        <v>40437</v>
      </c>
      <c r="M1192" s="887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8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8">
        <f>IF(ISBLANK('HOT3000'!$S91),"",'HOT3000'!$S91)</f>
        <v>3</v>
      </c>
      <c r="T1192" s="123">
        <f>IF(ISBLANK(YourData!$Q91),"",YourData!$Q91)</f>
        <v>3.4094536225977099</v>
      </c>
      <c r="U1192" s="886" t="str">
        <f>IF(ISBLANK(YourData!$R91),"",YourData!$R91)</f>
        <v>31-DEC</v>
      </c>
      <c r="V1192" s="887">
        <f>IF(ISBLANK(YourData!$S91),"",YourData!$S91)</f>
        <v>23</v>
      </c>
      <c r="W1192" s="36"/>
      <c r="X1192" s="125"/>
      <c r="Y1192" s="878"/>
      <c r="Z1192" s="36"/>
      <c r="AA1192" s="125"/>
      <c r="AB1192" s="878"/>
    </row>
    <row r="1193" spans="1:28">
      <c r="A1193" s="884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8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8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8">
        <f>IF(ISBLANK(DOE21E!$S92),"",DOE21E!$S92)</f>
        <v>9</v>
      </c>
      <c r="K1193" s="123">
        <f>IF(ISBLANK(EnergyPlus1.0!$Q92),"",EnergyPlus1.0!$Q92)</f>
        <v>4.0714684874766807</v>
      </c>
      <c r="L1193" s="886">
        <f>IF(ISBLANK(EnergyPlus1.0!$R92),"",EnergyPlus1.0!$R92)</f>
        <v>40437</v>
      </c>
      <c r="M1193" s="887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8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8">
        <f>IF(ISBLANK('HOT3000'!$S92),"",'HOT3000'!$S92)</f>
        <v>16</v>
      </c>
      <c r="T1193" s="123">
        <f>IF(ISBLANK(YourData!$Q92),"",YourData!$Q92)</f>
        <v>12.421947992600201</v>
      </c>
      <c r="U1193" s="886" t="str">
        <f>IF(ISBLANK(YourData!$R92),"",YourData!$R92)</f>
        <v>31-DEC</v>
      </c>
      <c r="V1193" s="887">
        <f>IF(ISBLANK(YourData!$S92),"",YourData!$S92)</f>
        <v>23</v>
      </c>
      <c r="W1193" s="36"/>
      <c r="X1193" s="125"/>
      <c r="Y1193" s="878"/>
      <c r="Z1193" s="36"/>
      <c r="AA1193" s="125"/>
      <c r="AB1193" s="878"/>
    </row>
    <row r="1194" spans="1:28">
      <c r="A1194" s="884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8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8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8">
        <f>IF(ISBLANK(DOE21E!$S93),"",DOE21E!$S93)</f>
        <v>9</v>
      </c>
      <c r="K1194" s="123">
        <f>IF(ISBLANK(EnergyPlus1.0!$Q93),"",EnergyPlus1.0!$Q93)</f>
        <v>3.9865836498914717</v>
      </c>
      <c r="L1194" s="886">
        <f>IF(ISBLANK(EnergyPlus1.0!$R93),"",EnergyPlus1.0!$R93)</f>
        <v>40437</v>
      </c>
      <c r="M1194" s="887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8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8">
        <f>IF(ISBLANK('HOT3000'!$S93),"",'HOT3000'!$S93)</f>
        <v>16</v>
      </c>
      <c r="T1194" s="123">
        <f>IF(ISBLANK(YourData!$Q93),"",YourData!$Q93)</f>
        <v>12.461408953107739</v>
      </c>
      <c r="U1194" s="886" t="str">
        <f>IF(ISBLANK(YourData!$R93),"",YourData!$R93)</f>
        <v>31-DEC</v>
      </c>
      <c r="V1194" s="887">
        <f>IF(ISBLANK(YourData!$S93),"",YourData!$S93)</f>
        <v>23</v>
      </c>
      <c r="W1194" s="36"/>
      <c r="X1194" s="125"/>
      <c r="Y1194" s="878"/>
      <c r="Z1194" s="36"/>
      <c r="AA1194" s="125"/>
      <c r="AB1194" s="878"/>
    </row>
    <row r="1195" spans="1:28">
      <c r="A1195" s="884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8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8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8">
        <f>IF(ISBLANK(DOE21E!$S94),"",DOE21E!$S94)</f>
        <v>3</v>
      </c>
      <c r="K1195" s="123">
        <f>IF(ISBLANK(EnergyPlus1.0!$Q94),"",EnergyPlus1.0!$Q94)</f>
        <v>4.555230809047135</v>
      </c>
      <c r="L1195" s="886">
        <f>IF(ISBLANK(EnergyPlus1.0!$R94),"",EnergyPlus1.0!$R94)</f>
        <v>40464</v>
      </c>
      <c r="M1195" s="887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8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8">
        <f>IF(ISBLANK('HOT3000'!$S94),"",'HOT3000'!$S94)</f>
        <v>16</v>
      </c>
      <c r="T1195" s="123">
        <f>IF(ISBLANK(YourData!$Q94),"",YourData!$Q94)</f>
        <v>5.679212545526898</v>
      </c>
      <c r="U1195" s="886" t="str">
        <f>IF(ISBLANK(YourData!$R94),"",YourData!$R94)</f>
        <v>31-DEC</v>
      </c>
      <c r="V1195" s="887">
        <f>IF(ISBLANK(YourData!$S94),"",YourData!$S94)</f>
        <v>23</v>
      </c>
      <c r="W1195" s="36"/>
      <c r="X1195" s="125"/>
      <c r="Y1195" s="878"/>
      <c r="Z1195" s="36"/>
      <c r="AA1195" s="125"/>
      <c r="AB1195" s="878"/>
    </row>
    <row r="1196" spans="1:28">
      <c r="A1196" s="884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8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8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8">
        <f>IF(ISBLANK(DOE21E!$S95),"",DOE21E!$S95)</f>
        <v>24</v>
      </c>
      <c r="K1196" s="123">
        <f>IF(ISBLANK(EnergyPlus1.0!$Q95),"",EnergyPlus1.0!$Q95)</f>
        <v>4.4553511245654542</v>
      </c>
      <c r="L1196" s="886">
        <f>IF(ISBLANK(EnergyPlus1.0!$R95),"",EnergyPlus1.0!$R95)</f>
        <v>40455</v>
      </c>
      <c r="M1196" s="887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8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8">
        <f>IF(ISBLANK('HOT3000'!$S95),"",'HOT3000'!$S95)</f>
        <v>24</v>
      </c>
      <c r="T1196" s="123">
        <f>IF(ISBLANK(YourData!$Q95),"",YourData!$Q95)</f>
        <v>4.9675392627761612</v>
      </c>
      <c r="U1196" s="886" t="str">
        <f>IF(ISBLANK(YourData!$R95),"",YourData!$R95)</f>
        <v>31-DEC</v>
      </c>
      <c r="V1196" s="887">
        <f>IF(ISBLANK(YourData!$S95),"",YourData!$S95)</f>
        <v>23</v>
      </c>
      <c r="W1196" s="36"/>
      <c r="X1196" s="125"/>
      <c r="Y1196" s="878"/>
      <c r="Z1196" s="36"/>
      <c r="AA1196" s="125"/>
      <c r="AB1196" s="878"/>
    </row>
    <row r="1197" spans="1:28">
      <c r="A1197" s="884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8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8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8">
        <f>IF(ISBLANK(DOE21E!$S96),"",DOE21E!$S96)</f>
        <v>15</v>
      </c>
      <c r="K1197" s="123">
        <f>IF(ISBLANK(EnergyPlus1.0!$Q96),"",EnergyPlus1.0!$Q96)</f>
        <v>4.0714545629501995</v>
      </c>
      <c r="L1197" s="886">
        <f>IF(ISBLANK(EnergyPlus1.0!$R96),"",EnergyPlus1.0!$R96)</f>
        <v>40437</v>
      </c>
      <c r="M1197" s="887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8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8">
        <f>IF(ISBLANK('HOT3000'!$S96),"",'HOT3000'!$S96)</f>
        <v>16</v>
      </c>
      <c r="T1197" s="123">
        <f>IF(ISBLANK(YourData!$Q96),"",YourData!$Q96)</f>
        <v>10.757010009849626</v>
      </c>
      <c r="U1197" s="886" t="str">
        <f>IF(ISBLANK(YourData!$R96),"",YourData!$R96)</f>
        <v>31-DEC</v>
      </c>
      <c r="V1197" s="887">
        <f>IF(ISBLANK(YourData!$S96),"",YourData!$S96)</f>
        <v>23</v>
      </c>
      <c r="W1197" s="36"/>
      <c r="X1197" s="125"/>
      <c r="Y1197" s="878"/>
      <c r="Z1197" s="36"/>
      <c r="AA1197" s="125"/>
      <c r="AB1197" s="878"/>
    </row>
    <row r="1198" spans="1:28">
      <c r="A1198" s="884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8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8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8">
        <f>IF(ISBLANK(DOE21E!$S97),"",DOE21E!$S97)</f>
        <v>16</v>
      </c>
      <c r="K1198" s="123" t="str">
        <f>IF(ISBLANK(EnergyPlus1.0!$Q97),"",EnergyPlus1.0!$Q97)</f>
        <v/>
      </c>
      <c r="L1198" s="886" t="str">
        <f>IF(ISBLANK(EnergyPlus1.0!$R97),"",EnergyPlus1.0!$R97)</f>
        <v/>
      </c>
      <c r="M1198" s="887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8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8">
        <f>IF(ISBLANK('HOT3000'!$S97),"",'HOT3000'!$S97)</f>
        <v>15</v>
      </c>
      <c r="T1198" s="123">
        <f>IF(ISBLANK(YourData!$Q97),"",YourData!$Q97)</f>
        <v>4.9675135951390539</v>
      </c>
      <c r="U1198" s="886" t="str">
        <f>IF(ISBLANK(YourData!$R97),"",YourData!$R97)</f>
        <v>31-DEC</v>
      </c>
      <c r="V1198" s="887">
        <f>IF(ISBLANK(YourData!$S97),"",YourData!$S97)</f>
        <v>23</v>
      </c>
      <c r="W1198" s="36"/>
      <c r="X1198" s="125"/>
      <c r="Y1198" s="878"/>
      <c r="Z1198" s="36"/>
      <c r="AA1198" s="125"/>
      <c r="AB1198" s="878"/>
    </row>
    <row r="1199" spans="1:28">
      <c r="A1199" s="884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8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8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8">
        <f>IF(ISBLANK(DOE21E!$S98),"",DOE21E!$S98)</f>
        <v>15</v>
      </c>
      <c r="K1199" s="123">
        <f>IF(ISBLANK(EnergyPlus1.0!$Q98),"",EnergyPlus1.0!$Q98)</f>
        <v>3.8213622217605439</v>
      </c>
      <c r="L1199" s="886">
        <f>IF(ISBLANK(EnergyPlus1.0!$R98),"",EnergyPlus1.0!$R98)</f>
        <v>40319</v>
      </c>
      <c r="M1199" s="887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8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8">
        <f>IF(ISBLANK('HOT3000'!$S98),"",'HOT3000'!$S98)</f>
        <v>13</v>
      </c>
      <c r="T1199" s="123">
        <f>IF(ISBLANK(YourData!$Q98),"",YourData!$Q98)</f>
        <v>4.9675135951390539</v>
      </c>
      <c r="U1199" s="886" t="str">
        <f>IF(ISBLANK(YourData!$R98),"",YourData!$R98)</f>
        <v>31-DEC</v>
      </c>
      <c r="V1199" s="887">
        <f>IF(ISBLANK(YourData!$S98),"",YourData!$S98)</f>
        <v>23</v>
      </c>
      <c r="W1199" s="36"/>
      <c r="X1199" s="125"/>
      <c r="Y1199" s="878"/>
      <c r="Z1199" s="36"/>
      <c r="AA1199" s="125"/>
      <c r="AB1199" s="878"/>
    </row>
    <row r="1200" spans="1:28">
      <c r="A1200" s="884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8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8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8">
        <f>IF(ISBLANK(DOE21E!$S99),"",DOE21E!$S99)</f>
        <v>15</v>
      </c>
      <c r="K1200" s="123">
        <f>IF(ISBLANK(EnergyPlus1.0!$Q99),"",EnergyPlus1.0!$Q99)</f>
        <v>3.7926802045028154</v>
      </c>
      <c r="L1200" s="886">
        <f>IF(ISBLANK(EnergyPlus1.0!$R99),"",EnergyPlus1.0!$R99)</f>
        <v>40319</v>
      </c>
      <c r="M1200" s="887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8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8">
        <f>IF(ISBLANK('HOT3000'!$S99),"",'HOT3000'!$S99)</f>
        <v>13</v>
      </c>
      <c r="T1200" s="123">
        <f>IF(ISBLANK(YourData!$Q99),"",YourData!$Q99)</f>
        <v>9.7310188938555804</v>
      </c>
      <c r="U1200" s="886" t="str">
        <f>IF(ISBLANK(YourData!$R99),"",YourData!$R99)</f>
        <v>31-DEC</v>
      </c>
      <c r="V1200" s="887">
        <f>IF(ISBLANK(YourData!$S99),"",YourData!$S99)</f>
        <v>23</v>
      </c>
      <c r="W1200" s="36"/>
      <c r="X1200" s="125"/>
      <c r="Y1200" s="878"/>
      <c r="Z1200" s="36"/>
      <c r="AA1200" s="125"/>
      <c r="AB1200" s="878"/>
    </row>
    <row r="1201" spans="1:28">
      <c r="A1201" s="884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8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8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8">
        <f>IF(ISBLANK(DOE21E!$S100),"",DOE21E!$S100)</f>
        <v>15</v>
      </c>
      <c r="K1201" s="123">
        <f>IF(ISBLANK(EnergyPlus1.0!$Q100),"",EnergyPlus1.0!$Q100)</f>
        <v>3.8018289094579329</v>
      </c>
      <c r="L1201" s="886">
        <f>IF(ISBLANK(EnergyPlus1.0!$R100),"",EnergyPlus1.0!$R100)</f>
        <v>40319</v>
      </c>
      <c r="M1201" s="887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8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8">
        <f>IF(ISBLANK('HOT3000'!$S100),"",'HOT3000'!$S100)</f>
        <v>15</v>
      </c>
      <c r="T1201" s="123">
        <f>IF(ISBLANK(YourData!$Q100),"",YourData!$Q100)</f>
        <v>9.7295837289275049</v>
      </c>
      <c r="U1201" s="886" t="str">
        <f>IF(ISBLANK(YourData!$R100),"",YourData!$R100)</f>
        <v>31-DEC</v>
      </c>
      <c r="V1201" s="887">
        <f>IF(ISBLANK(YourData!$S100),"",YourData!$S100)</f>
        <v>23</v>
      </c>
      <c r="W1201" s="36"/>
      <c r="X1201" s="125"/>
      <c r="Y1201" s="878"/>
      <c r="Z1201" s="36"/>
      <c r="AA1201" s="125"/>
      <c r="AB1201" s="878"/>
    </row>
    <row r="1202" spans="1:28">
      <c r="A1202" s="884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8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8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8">
        <f>IF(ISBLANK(DOE21E!$S101),"",DOE21E!$S101)</f>
        <v>9</v>
      </c>
      <c r="K1202" s="123">
        <f>IF(ISBLANK(EnergyPlus1.0!$Q101),"",EnergyPlus1.0!$Q101)</f>
        <v>4.1979631776990924</v>
      </c>
      <c r="L1202" s="886">
        <f>IF(ISBLANK(EnergyPlus1.0!$R101),"",EnergyPlus1.0!$R101)</f>
        <v>40253</v>
      </c>
      <c r="M1202" s="887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8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8">
        <f>IF(ISBLANK('HOT3000'!$S101),"",'HOT3000'!$S101)</f>
        <v>16</v>
      </c>
      <c r="T1202" s="123">
        <f>IF(ISBLANK(YourData!$Q101),"",YourData!$Q101)</f>
        <v>3.7940130576400373</v>
      </c>
      <c r="U1202" s="886" t="str">
        <f>IF(ISBLANK(YourData!$R101),"",YourData!$R101)</f>
        <v>02-OCT</v>
      </c>
      <c r="V1202" s="887">
        <f>IF(ISBLANK(YourData!$S101),"",YourData!$S101)</f>
        <v>23</v>
      </c>
      <c r="W1202" s="36"/>
      <c r="X1202" s="125"/>
      <c r="Y1202" s="878"/>
      <c r="Z1202" s="36"/>
      <c r="AA1202" s="125"/>
      <c r="AB1202" s="878"/>
    </row>
    <row r="1203" spans="1:28">
      <c r="A1203" s="884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8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8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8">
        <f>IF(ISBLANK(DOE21E!$S102),"",DOE21E!$S102)</f>
        <v>9</v>
      </c>
      <c r="K1203" s="123">
        <f>IF(ISBLANK(EnergyPlus1.0!$Q102),"",EnergyPlus1.0!$Q102)</f>
        <v>4.6846519310443204</v>
      </c>
      <c r="L1203" s="886">
        <f>IF(ISBLANK(EnergyPlus1.0!$R102),"",EnergyPlus1.0!$R102)</f>
        <v>40456</v>
      </c>
      <c r="M1203" s="887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8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8">
        <f>IF(ISBLANK('HOT3000'!$S102),"",'HOT3000'!$S102)</f>
        <v>3</v>
      </c>
      <c r="T1203" s="123">
        <f>IF(ISBLANK(YourData!$Q102),"",YourData!$Q102)</f>
        <v>4.1434285171655425</v>
      </c>
      <c r="U1203" s="886" t="str">
        <f>IF(ISBLANK(YourData!$R102),"",YourData!$R102)</f>
        <v>02-OCT</v>
      </c>
      <c r="V1203" s="887">
        <f>IF(ISBLANK(YourData!$S102),"",YourData!$S102)</f>
        <v>23</v>
      </c>
      <c r="W1203" s="36"/>
      <c r="X1203" s="125"/>
      <c r="Y1203" s="878"/>
      <c r="Z1203" s="36"/>
      <c r="AA1203" s="125"/>
      <c r="AB1203" s="878"/>
    </row>
    <row r="1204" spans="1:28">
      <c r="A1204" s="884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8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8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8">
        <f>IF(ISBLANK(DOE21E!$S103),"",DOE21E!$S103)</f>
        <v>10</v>
      </c>
      <c r="K1204" s="123">
        <f>IF(ISBLANK(EnergyPlus1.0!$Q103),"",EnergyPlus1.0!$Q103)</f>
        <v>3.9376595698056289</v>
      </c>
      <c r="L1204" s="886">
        <f>IF(ISBLANK(EnergyPlus1.0!$R103),"",EnergyPlus1.0!$R103)</f>
        <v>40298</v>
      </c>
      <c r="M1204" s="887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8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8">
        <f>IF(ISBLANK('HOT3000'!$S103),"",'HOT3000'!$S103)</f>
        <v>16</v>
      </c>
      <c r="T1204" s="123">
        <f>IF(ISBLANK(YourData!$Q103),"",YourData!$Q103)</f>
        <v>3.3523469831006305</v>
      </c>
      <c r="U1204" s="886" t="str">
        <f>IF(ISBLANK(YourData!$R103),"",YourData!$R103)</f>
        <v>02-OCT</v>
      </c>
      <c r="V1204" s="887">
        <f>IF(ISBLANK(YourData!$S103),"",YourData!$S103)</f>
        <v>23</v>
      </c>
      <c r="W1204" s="36"/>
      <c r="X1204" s="125"/>
      <c r="Y1204" s="878"/>
      <c r="Z1204" s="36"/>
      <c r="AA1204" s="125"/>
      <c r="AB1204" s="878"/>
    </row>
    <row r="1205" spans="1:28">
      <c r="A1205" s="884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8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8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8">
        <f>IF(ISBLANK(DOE21E!$S104),"",DOE21E!$S104)</f>
        <v>10</v>
      </c>
      <c r="K1205" s="123">
        <f>IF(ISBLANK(EnergyPlus1.0!$Q104),"",EnergyPlus1.0!$Q104)</f>
        <v>4.0423817269763118</v>
      </c>
      <c r="L1205" s="886">
        <f>IF(ISBLANK(EnergyPlus1.0!$R104),"",EnergyPlus1.0!$R104)</f>
        <v>40298</v>
      </c>
      <c r="M1205" s="887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8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8">
        <f>IF(ISBLANK('HOT3000'!$S104),"",'HOT3000'!$S104)</f>
        <v>16</v>
      </c>
      <c r="T1205" s="123">
        <f>IF(ISBLANK(YourData!$Q104),"",YourData!$Q104)</f>
        <v>3.5724701777539498</v>
      </c>
      <c r="U1205" s="886" t="str">
        <f>IF(ISBLANK(YourData!$R104),"",YourData!$R104)</f>
        <v>02-OCT</v>
      </c>
      <c r="V1205" s="887">
        <f>IF(ISBLANK(YourData!$S104),"",YourData!$S104)</f>
        <v>23</v>
      </c>
      <c r="W1205" s="36"/>
      <c r="X1205" s="125"/>
      <c r="Y1205" s="878"/>
      <c r="Z1205" s="36"/>
      <c r="AA1205" s="125"/>
      <c r="AB1205" s="878"/>
    </row>
    <row r="1206" spans="1:28">
      <c r="A1206" s="884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8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8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8">
        <f>IF(ISBLANK(DOE21E!$S105),"",DOE21E!$S105)</f>
        <v>10</v>
      </c>
      <c r="K1206" s="123">
        <f>IF(ISBLANK(EnergyPlus1.0!$Q105),"",EnergyPlus1.0!$Q105)</f>
        <v>4.7040196116884543</v>
      </c>
      <c r="L1206" s="886">
        <f>IF(ISBLANK(EnergyPlus1.0!$R105),"",EnergyPlus1.0!$R105)</f>
        <v>40253</v>
      </c>
      <c r="M1206" s="887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8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8">
        <f>IF(ISBLANK('HOT3000'!$S105),"",'HOT3000'!$S105)</f>
        <v>10</v>
      </c>
      <c r="T1206" s="123">
        <f>IF(ISBLANK(YourData!$Q105),"",YourData!$Q105)</f>
        <v>4.2291707763607223</v>
      </c>
      <c r="U1206" s="886" t="str">
        <f>IF(ISBLANK(YourData!$R105),"",YourData!$R105)</f>
        <v>02-OCT</v>
      </c>
      <c r="V1206" s="887">
        <f>IF(ISBLANK(YourData!$S105),"",YourData!$S105)</f>
        <v>23</v>
      </c>
      <c r="W1206" s="36"/>
      <c r="X1206" s="125"/>
      <c r="Y1206" s="878"/>
      <c r="Z1206" s="36"/>
      <c r="AA1206" s="125"/>
      <c r="AB1206" s="878"/>
    </row>
    <row r="1207" spans="1:28">
      <c r="A1207" s="884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8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8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8">
        <f>IF(ISBLANK(DOE21E!$S106),"",DOE21E!$S106)</f>
        <v>9</v>
      </c>
      <c r="K1207" s="123">
        <f>IF(ISBLANK(EnergyPlus1.0!$Q106),"",EnergyPlus1.0!$Q106)</f>
        <v>3.9250063327252209</v>
      </c>
      <c r="L1207" s="886">
        <f>IF(ISBLANK(EnergyPlus1.0!$R106),"",EnergyPlus1.0!$R106)</f>
        <v>40253</v>
      </c>
      <c r="M1207" s="887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8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8">
        <f>IF(ISBLANK('HOT3000'!$S106),"",'HOT3000'!$S106)</f>
        <v>10</v>
      </c>
      <c r="T1207" s="123">
        <f>IF(ISBLANK(YourData!$Q106),"",YourData!$Q106)</f>
        <v>3.4042091199989906</v>
      </c>
      <c r="U1207" s="886" t="str">
        <f>IF(ISBLANK(YourData!$R106),"",YourData!$R106)</f>
        <v>02-OCT</v>
      </c>
      <c r="V1207" s="887">
        <f>IF(ISBLANK(YourData!$S106),"",YourData!$S106)</f>
        <v>23</v>
      </c>
      <c r="W1207" s="36"/>
      <c r="X1207" s="125"/>
      <c r="Y1207" s="878"/>
      <c r="Z1207" s="36"/>
      <c r="AA1207" s="125"/>
      <c r="AB1207" s="878"/>
    </row>
    <row r="1208" spans="1:28">
      <c r="A1208" s="884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8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8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8">
        <f>IF(ISBLANK(DOE21E!$S107),"",DOE21E!$S107)</f>
        <v>16</v>
      </c>
      <c r="K1208" s="123">
        <f>IF(ISBLANK(EnergyPlus1.0!$Q107),"",EnergyPlus1.0!$Q107)</f>
        <v>3.6958842184098093</v>
      </c>
      <c r="L1208" s="886">
        <f>IF(ISBLANK(EnergyPlus1.0!$R107),"",EnergyPlus1.0!$R107)</f>
        <v>40253</v>
      </c>
      <c r="M1208" s="887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8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8">
        <f>IF(ISBLANK('HOT3000'!$S107),"",'HOT3000'!$S107)</f>
        <v>5</v>
      </c>
      <c r="T1208" s="123">
        <f>IF(ISBLANK(YourData!$Q107),"",YourData!$Q107)</f>
        <v>3.0650924903653185</v>
      </c>
      <c r="U1208" s="886" t="str">
        <f>IF(ISBLANK(YourData!$R107),"",YourData!$R107)</f>
        <v>02-OCT</v>
      </c>
      <c r="V1208" s="887">
        <f>IF(ISBLANK(YourData!$S107),"",YourData!$S107)</f>
        <v>23</v>
      </c>
      <c r="W1208" s="36"/>
      <c r="X1208" s="125"/>
      <c r="Y1208" s="878"/>
      <c r="Z1208" s="36"/>
      <c r="AA1208" s="125"/>
      <c r="AB1208" s="878"/>
    </row>
    <row r="1209" spans="1:28">
      <c r="A1209" s="884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8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8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8">
        <f>IF(ISBLANK(DOE21E!$S108),"",DOE21E!$S108)</f>
        <v>10</v>
      </c>
      <c r="K1209" s="123">
        <f>IF(ISBLANK(EnergyPlus1.0!$Q108),"",EnergyPlus1.0!$Q108)</f>
        <v>4.1660966084146009</v>
      </c>
      <c r="L1209" s="886">
        <f>IF(ISBLANK(EnergyPlus1.0!$R108),"",EnergyPlus1.0!$R108)</f>
        <v>40253</v>
      </c>
      <c r="M1209" s="887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8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8">
        <f>IF(ISBLANK('HOT3000'!$S108),"",'HOT3000'!$S108)</f>
        <v>10</v>
      </c>
      <c r="T1209" s="123">
        <f>IF(ISBLANK(YourData!$Q108),"",YourData!$Q108)</f>
        <v>3.7154419633003037</v>
      </c>
      <c r="U1209" s="886" t="str">
        <f>IF(ISBLANK(YourData!$R108),"",YourData!$R108)</f>
        <v>02-OCT</v>
      </c>
      <c r="V1209" s="887">
        <f>IF(ISBLANK(YourData!$S108),"",YourData!$S108)</f>
        <v>23</v>
      </c>
      <c r="W1209" s="36"/>
      <c r="X1209" s="125"/>
      <c r="Y1209" s="878"/>
      <c r="Z1209" s="36"/>
      <c r="AA1209" s="125"/>
      <c r="AB1209" s="878"/>
    </row>
    <row r="1210" spans="1:28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>
      <c r="A1219" s="883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Tested Prg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>
      <c r="A1220" s="884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8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8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8">
        <f>IF(ISBLANK(DOE21E!$V89),"",DOE21E!$V89)</f>
        <v>12</v>
      </c>
      <c r="K1220" s="123">
        <f>IF(ISBLANK(EnergyPlus1.0!$T89),"",EnergyPlus1.0!$T89)</f>
        <v>2.7815288137980563</v>
      </c>
      <c r="L1220" s="886">
        <f>IF(ISBLANK(EnergyPlus1.0!$U89),"",EnergyPlus1.0!$U89)</f>
        <v>40342</v>
      </c>
      <c r="M1220" s="887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8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8">
        <f>IF(ISBLANK('HOT3000'!$V89),"",'HOT3000'!$V89)</f>
        <v>12</v>
      </c>
      <c r="T1220" s="123">
        <f>IF(ISBLANK(YourData!$T89),"",YourData!$T89)</f>
        <v>0.1098321768525662</v>
      </c>
      <c r="U1220" s="886" t="str">
        <f>IF(ISBLANK(YourData!$U89),"",YourData!$U89)</f>
        <v>01-JAN</v>
      </c>
      <c r="V1220" s="887">
        <f>IF(ISBLANK(YourData!$V89),"",YourData!$V89)</f>
        <v>0</v>
      </c>
      <c r="W1220" s="36"/>
      <c r="X1220" s="125"/>
      <c r="Y1220" s="878"/>
      <c r="Z1220" s="36"/>
      <c r="AA1220" s="125"/>
      <c r="AB1220" s="878"/>
    </row>
    <row r="1221" spans="1:28">
      <c r="A1221" s="884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8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8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8">
        <f>IF(ISBLANK(DOE21E!$V90),"",DOE21E!$V90)</f>
        <v>12</v>
      </c>
      <c r="K1221" s="123">
        <f>IF(ISBLANK(EnergyPlus1.0!$T90),"",EnergyPlus1.0!$T90)</f>
        <v>2.8926579421717062</v>
      </c>
      <c r="L1221" s="886">
        <f>IF(ISBLANK(EnergyPlus1.0!$U90),"",EnergyPlus1.0!$U90)</f>
        <v>40513</v>
      </c>
      <c r="M1221" s="887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8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8">
        <f>IF(ISBLANK('HOT3000'!$V90),"",'HOT3000'!$V90)</f>
        <v>14</v>
      </c>
      <c r="T1221" s="123">
        <f>IF(ISBLANK(YourData!$T90),"",YourData!$T90)</f>
        <v>0.27505591389159728</v>
      </c>
      <c r="U1221" s="886" t="str">
        <f>IF(ISBLANK(YourData!$U90),"",YourData!$U90)</f>
        <v>01-JAN</v>
      </c>
      <c r="V1221" s="887">
        <f>IF(ISBLANK(YourData!$V90),"",YourData!$V90)</f>
        <v>0</v>
      </c>
      <c r="W1221" s="36"/>
      <c r="X1221" s="125"/>
      <c r="Y1221" s="878"/>
      <c r="Z1221" s="36"/>
      <c r="AA1221" s="125"/>
      <c r="AB1221" s="878"/>
    </row>
    <row r="1222" spans="1:28">
      <c r="A1222" s="884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8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8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8">
        <f>IF(ISBLANK(DOE21E!$V91),"",DOE21E!$V91)</f>
        <v>15</v>
      </c>
      <c r="K1222" s="123">
        <f>IF(ISBLANK(EnergyPlus1.0!$T91),"",EnergyPlus1.0!$T91)</f>
        <v>2.8415125615897106</v>
      </c>
      <c r="L1222" s="886">
        <f>IF(ISBLANK(EnergyPlus1.0!$U91),"",EnergyPlus1.0!$U91)</f>
        <v>40268</v>
      </c>
      <c r="M1222" s="887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8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8">
        <f>IF(ISBLANK('HOT3000'!$V91),"",'HOT3000'!$V91)</f>
        <v>14</v>
      </c>
      <c r="T1222" s="123">
        <f>IF(ISBLANK(YourData!$T91),"",YourData!$T91)</f>
        <v>0</v>
      </c>
      <c r="U1222" s="886" t="str">
        <f>IF(ISBLANK(YourData!$U91),"",YourData!$U91)</f>
        <v>01-JAN</v>
      </c>
      <c r="V1222" s="887">
        <f>IF(ISBLANK(YourData!$V91),"",YourData!$V91)</f>
        <v>0</v>
      </c>
      <c r="W1222" s="36"/>
      <c r="X1222" s="125"/>
      <c r="Y1222" s="878"/>
      <c r="Z1222" s="36"/>
      <c r="AA1222" s="125"/>
      <c r="AB1222" s="878"/>
    </row>
    <row r="1223" spans="1:28">
      <c r="A1223" s="884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8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8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8">
        <f>IF(ISBLANK(DOE21E!$V92),"",DOE21E!$V92)</f>
        <v>12</v>
      </c>
      <c r="K1223" s="123">
        <f>IF(ISBLANK(EnergyPlus1.0!$T92),"",EnergyPlus1.0!$T92)</f>
        <v>2.8440881169332326</v>
      </c>
      <c r="L1223" s="886">
        <f>IF(ISBLANK(EnergyPlus1.0!$U92),"",EnergyPlus1.0!$U92)</f>
        <v>40268</v>
      </c>
      <c r="M1223" s="887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8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8">
        <f>IF(ISBLANK('HOT3000'!$V92),"",'HOT3000'!$V92)</f>
        <v>14</v>
      </c>
      <c r="T1223" s="123">
        <f>IF(ISBLANK(YourData!$T92),"",YourData!$T92)</f>
        <v>0</v>
      </c>
      <c r="U1223" s="886" t="str">
        <f>IF(ISBLANK(YourData!$U92),"",YourData!$U92)</f>
        <v>01-JAN</v>
      </c>
      <c r="V1223" s="887">
        <f>IF(ISBLANK(YourData!$V92),"",YourData!$V92)</f>
        <v>0</v>
      </c>
      <c r="W1223" s="36"/>
      <c r="X1223" s="125"/>
      <c r="Y1223" s="878"/>
      <c r="Z1223" s="36"/>
      <c r="AA1223" s="125"/>
      <c r="AB1223" s="878"/>
    </row>
    <row r="1224" spans="1:28">
      <c r="A1224" s="884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8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8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8">
        <f>IF(ISBLANK(DOE21E!$V93),"",DOE21E!$V93)</f>
        <v>12</v>
      </c>
      <c r="K1224" s="123">
        <f>IF(ISBLANK(EnergyPlus1.0!$T93),"",EnergyPlus1.0!$T93)</f>
        <v>2.8440881169332326</v>
      </c>
      <c r="L1224" s="886">
        <f>IF(ISBLANK(EnergyPlus1.0!$U93),"",EnergyPlus1.0!$U93)</f>
        <v>40268</v>
      </c>
      <c r="M1224" s="887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8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8">
        <f>IF(ISBLANK('HOT3000'!$V93),"",'HOT3000'!$V93)</f>
        <v>14</v>
      </c>
      <c r="T1224" s="123">
        <f>IF(ISBLANK(YourData!$T93),"",YourData!$T93)</f>
        <v>0</v>
      </c>
      <c r="U1224" s="886" t="str">
        <f>IF(ISBLANK(YourData!$U93),"",YourData!$U93)</f>
        <v>01-JAN</v>
      </c>
      <c r="V1224" s="887">
        <f>IF(ISBLANK(YourData!$V93),"",YourData!$V93)</f>
        <v>0</v>
      </c>
      <c r="W1224" s="36"/>
      <c r="X1224" s="125"/>
      <c r="Y1224" s="878"/>
      <c r="Z1224" s="36"/>
      <c r="AA1224" s="125"/>
      <c r="AB1224" s="878"/>
    </row>
    <row r="1225" spans="1:28">
      <c r="A1225" s="884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8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8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8">
        <f>IF(ISBLANK(DOE21E!$V94),"",DOE21E!$V94)</f>
        <v>12</v>
      </c>
      <c r="K1225" s="123">
        <f>IF(ISBLANK(EnergyPlus1.0!$T94),"",EnergyPlus1.0!$T94)</f>
        <v>2.7815283883544684</v>
      </c>
      <c r="L1225" s="886">
        <f>IF(ISBLANK(EnergyPlus1.0!$U94),"",EnergyPlus1.0!$U94)</f>
        <v>40342</v>
      </c>
      <c r="M1225" s="887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8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8">
        <f>IF(ISBLANK('HOT3000'!$V94),"",'HOT3000'!$V94)</f>
        <v>12</v>
      </c>
      <c r="T1225" s="123">
        <f>IF(ISBLANK(YourData!$T94),"",YourData!$T94)</f>
        <v>0.10983217685256565</v>
      </c>
      <c r="U1225" s="886" t="str">
        <f>IF(ISBLANK(YourData!$U94),"",YourData!$U94)</f>
        <v>01-JAN</v>
      </c>
      <c r="V1225" s="887">
        <f>IF(ISBLANK(YourData!$V94),"",YourData!$V94)</f>
        <v>0</v>
      </c>
      <c r="W1225" s="36"/>
      <c r="X1225" s="125"/>
      <c r="Y1225" s="878"/>
      <c r="Z1225" s="36"/>
      <c r="AA1225" s="125"/>
      <c r="AB1225" s="878"/>
    </row>
    <row r="1226" spans="1:28">
      <c r="A1226" s="884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8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8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8">
        <f>IF(ISBLANK(DOE21E!$V95),"",DOE21E!$V95)</f>
        <v>12</v>
      </c>
      <c r="K1226" s="123">
        <f>IF(ISBLANK(EnergyPlus1.0!$T95),"",EnergyPlus1.0!$T95)</f>
        <v>2.8440900655966801</v>
      </c>
      <c r="L1226" s="886">
        <f>IF(ISBLANK(EnergyPlus1.0!$U95),"",EnergyPlus1.0!$U95)</f>
        <v>40268</v>
      </c>
      <c r="M1226" s="887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8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8">
        <f>IF(ISBLANK('HOT3000'!$V95),"",'HOT3000'!$V95)</f>
        <v>14</v>
      </c>
      <c r="T1226" s="123">
        <f>IF(ISBLANK(YourData!$T95),"",YourData!$T95)</f>
        <v>2.4791135332113912E-2</v>
      </c>
      <c r="U1226" s="886" t="str">
        <f>IF(ISBLANK(YourData!$U95),"",YourData!$U95)</f>
        <v>01-JAN</v>
      </c>
      <c r="V1226" s="887">
        <f>IF(ISBLANK(YourData!$V95),"",YourData!$V95)</f>
        <v>0</v>
      </c>
      <c r="W1226" s="36"/>
      <c r="X1226" s="125"/>
      <c r="Y1226" s="878"/>
      <c r="Z1226" s="36"/>
      <c r="AA1226" s="125"/>
      <c r="AB1226" s="878"/>
    </row>
    <row r="1227" spans="1:28">
      <c r="A1227" s="884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8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8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8">
        <f>IF(ISBLANK(DOE21E!$V96),"",DOE21E!$V96)</f>
        <v>13</v>
      </c>
      <c r="K1227" s="123">
        <f>IF(ISBLANK(EnergyPlus1.0!$T96),"",EnergyPlus1.0!$T96)</f>
        <v>2.7815284146135895</v>
      </c>
      <c r="L1227" s="886">
        <f>IF(ISBLANK(EnergyPlus1.0!$U96),"",EnergyPlus1.0!$U96)</f>
        <v>40342</v>
      </c>
      <c r="M1227" s="887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8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8">
        <f>IF(ISBLANK('HOT3000'!$V96),"",'HOT3000'!$V96)</f>
        <v>12</v>
      </c>
      <c r="T1227" s="123">
        <f>IF(ISBLANK(YourData!$T96),"",YourData!$T96)</f>
        <v>0</v>
      </c>
      <c r="U1227" s="886" t="str">
        <f>IF(ISBLANK(YourData!$U96),"",YourData!$U96)</f>
        <v>01-JAN</v>
      </c>
      <c r="V1227" s="887">
        <f>IF(ISBLANK(YourData!$V96),"",YourData!$V96)</f>
        <v>0</v>
      </c>
      <c r="W1227" s="36"/>
      <c r="X1227" s="125"/>
      <c r="Y1227" s="878"/>
      <c r="Z1227" s="36"/>
      <c r="AA1227" s="125"/>
      <c r="AB1227" s="878"/>
    </row>
    <row r="1228" spans="1:28">
      <c r="A1228" s="884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8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8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8">
        <f>IF(ISBLANK(DOE21E!$V97),"",DOE21E!$V97)</f>
        <v>12</v>
      </c>
      <c r="K1228" s="123" t="str">
        <f>IF(ISBLANK(EnergyPlus1.0!$T97),"",EnergyPlus1.0!$T97)</f>
        <v/>
      </c>
      <c r="L1228" s="886" t="str">
        <f>IF(ISBLANK(EnergyPlus1.0!$U97),"",EnergyPlus1.0!$U97)</f>
        <v/>
      </c>
      <c r="M1228" s="887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8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8">
        <f>IF(ISBLANK('HOT3000'!$V97),"",'HOT3000'!$V97)</f>
        <v>12</v>
      </c>
      <c r="T1228" s="123">
        <f>IF(ISBLANK(YourData!$T97),"",YourData!$T97)</f>
        <v>0.1098321768525662</v>
      </c>
      <c r="U1228" s="886" t="str">
        <f>IF(ISBLANK(YourData!$U97),"",YourData!$U97)</f>
        <v>01-JAN</v>
      </c>
      <c r="V1228" s="887">
        <f>IF(ISBLANK(YourData!$V97),"",YourData!$V97)</f>
        <v>0</v>
      </c>
      <c r="W1228" s="36"/>
      <c r="X1228" s="125"/>
      <c r="Y1228" s="878"/>
      <c r="Z1228" s="36"/>
      <c r="AA1228" s="125"/>
      <c r="AB1228" s="878"/>
    </row>
    <row r="1229" spans="1:28">
      <c r="A1229" s="884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8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8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8">
        <f>IF(ISBLANK(DOE21E!$V98),"",DOE21E!$V98)</f>
        <v>12</v>
      </c>
      <c r="K1229" s="123">
        <f>IF(ISBLANK(EnergyPlus1.0!$T98),"",EnergyPlus1.0!$T98)</f>
        <v>2.7815288137980563</v>
      </c>
      <c r="L1229" s="886">
        <f>IF(ISBLANK(EnergyPlus1.0!$U98),"",EnergyPlus1.0!$U98)</f>
        <v>40342</v>
      </c>
      <c r="M1229" s="887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8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8">
        <f>IF(ISBLANK('HOT3000'!$V98),"",'HOT3000'!$V98)</f>
        <v>12</v>
      </c>
      <c r="T1229" s="123">
        <f>IF(ISBLANK(YourData!$T98),"",YourData!$T98)</f>
        <v>0.1098321768525662</v>
      </c>
      <c r="U1229" s="886" t="str">
        <f>IF(ISBLANK(YourData!$U98),"",YourData!$U98)</f>
        <v>01-JAN</v>
      </c>
      <c r="V1229" s="887">
        <f>IF(ISBLANK(YourData!$V98),"",YourData!$V98)</f>
        <v>0</v>
      </c>
      <c r="W1229" s="36"/>
      <c r="X1229" s="125"/>
      <c r="Y1229" s="878"/>
      <c r="Z1229" s="36"/>
      <c r="AA1229" s="125"/>
      <c r="AB1229" s="878"/>
    </row>
    <row r="1230" spans="1:28">
      <c r="A1230" s="884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8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8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8">
        <f>IF(ISBLANK(DOE21E!$V99),"",DOE21E!$V99)</f>
        <v>13</v>
      </c>
      <c r="K1230" s="123">
        <f>IF(ISBLANK(EnergyPlus1.0!$T99),"",EnergyPlus1.0!$T99)</f>
        <v>2.7815288137980563</v>
      </c>
      <c r="L1230" s="886">
        <f>IF(ISBLANK(EnergyPlus1.0!$U99),"",EnergyPlus1.0!$U99)</f>
        <v>40342</v>
      </c>
      <c r="M1230" s="887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8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8">
        <f>IF(ISBLANK('HOT3000'!$V99),"",'HOT3000'!$V99)</f>
        <v>12</v>
      </c>
      <c r="T1230" s="123">
        <f>IF(ISBLANK(YourData!$T99),"",YourData!$T99)</f>
        <v>0</v>
      </c>
      <c r="U1230" s="886" t="str">
        <f>IF(ISBLANK(YourData!$U99),"",YourData!$U99)</f>
        <v>01-JAN</v>
      </c>
      <c r="V1230" s="887">
        <f>IF(ISBLANK(YourData!$V99),"",YourData!$V99)</f>
        <v>0</v>
      </c>
      <c r="W1230" s="36"/>
      <c r="X1230" s="125"/>
      <c r="Y1230" s="878"/>
      <c r="Z1230" s="36"/>
      <c r="AA1230" s="125"/>
      <c r="AB1230" s="878"/>
    </row>
    <row r="1231" spans="1:28">
      <c r="A1231" s="884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8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8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8">
        <f>IF(ISBLANK(DOE21E!$V100),"",DOE21E!$V100)</f>
        <v>13</v>
      </c>
      <c r="K1231" s="123">
        <f>IF(ISBLANK(EnergyPlus1.0!$T100),"",EnergyPlus1.0!$T100)</f>
        <v>2.7815288137980514</v>
      </c>
      <c r="L1231" s="886">
        <f>IF(ISBLANK(EnergyPlus1.0!$U100),"",EnergyPlus1.0!$U100)</f>
        <v>40342</v>
      </c>
      <c r="M1231" s="887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8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8">
        <f>IF(ISBLANK('HOT3000'!$V100),"",'HOT3000'!$V100)</f>
        <v>13</v>
      </c>
      <c r="T1231" s="123">
        <f>IF(ISBLANK(YourData!$T100),"",YourData!$T100)</f>
        <v>0</v>
      </c>
      <c r="U1231" s="886" t="str">
        <f>IF(ISBLANK(YourData!$U100),"",YourData!$U100)</f>
        <v>01-JAN</v>
      </c>
      <c r="V1231" s="887">
        <f>IF(ISBLANK(YourData!$V100),"",YourData!$V100)</f>
        <v>0</v>
      </c>
      <c r="W1231" s="36"/>
      <c r="X1231" s="125"/>
      <c r="Y1231" s="878"/>
      <c r="Z1231" s="36"/>
      <c r="AA1231" s="125"/>
      <c r="AB1231" s="878"/>
    </row>
    <row r="1232" spans="1:28">
      <c r="A1232" s="884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8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8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8">
        <f>IF(ISBLANK(DOE21E!$V101),"",DOE21E!$V101)</f>
        <v>17</v>
      </c>
      <c r="K1232" s="123">
        <f>IF(ISBLANK(EnergyPlus1.0!$T101),"",EnergyPlus1.0!$T101)</f>
        <v>2.705455314779194</v>
      </c>
      <c r="L1232" s="886">
        <f>IF(ISBLANK(EnergyPlus1.0!$U101),"",EnergyPlus1.0!$U101)</f>
        <v>40389</v>
      </c>
      <c r="M1232" s="887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8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8">
        <f>IF(ISBLANK('HOT3000'!$V101),"",'HOT3000'!$V101)</f>
        <v>12</v>
      </c>
      <c r="T1232" s="123">
        <f>IF(ISBLANK(YourData!$T101),"",YourData!$T101)</f>
        <v>0</v>
      </c>
      <c r="U1232" s="886" t="str">
        <f>IF(ISBLANK(YourData!$U101),"",YourData!$U101)</f>
        <v>01-JAN</v>
      </c>
      <c r="V1232" s="887">
        <f>IF(ISBLANK(YourData!$V101),"",YourData!$V101)</f>
        <v>0</v>
      </c>
      <c r="W1232" s="36"/>
      <c r="X1232" s="125"/>
      <c r="Y1232" s="878"/>
      <c r="Z1232" s="36"/>
      <c r="AA1232" s="125"/>
      <c r="AB1232" s="878"/>
    </row>
    <row r="1233" spans="1:28">
      <c r="A1233" s="884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8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8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8">
        <f>IF(ISBLANK(DOE21E!$V102),"",DOE21E!$V102)</f>
        <v>17</v>
      </c>
      <c r="K1233" s="123">
        <f>IF(ISBLANK(EnergyPlus1.0!$T102),"",EnergyPlus1.0!$T102)</f>
        <v>2.8652878472614263</v>
      </c>
      <c r="L1233" s="886">
        <f>IF(ISBLANK(EnergyPlus1.0!$U102),"",EnergyPlus1.0!$U102)</f>
        <v>40268</v>
      </c>
      <c r="M1233" s="887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8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8">
        <f>IF(ISBLANK('HOT3000'!$V102),"",'HOT3000'!$V102)</f>
        <v>14</v>
      </c>
      <c r="T1233" s="123">
        <f>IF(ISBLANK(YourData!$T102),"",YourData!$T102)</f>
        <v>0</v>
      </c>
      <c r="U1233" s="886" t="str">
        <f>IF(ISBLANK(YourData!$U102),"",YourData!$U102)</f>
        <v>01-JAN</v>
      </c>
      <c r="V1233" s="887">
        <f>IF(ISBLANK(YourData!$V102),"",YourData!$V102)</f>
        <v>0</v>
      </c>
      <c r="W1233" s="36"/>
      <c r="X1233" s="125"/>
      <c r="Y1233" s="878"/>
      <c r="Z1233" s="36"/>
      <c r="AA1233" s="125"/>
      <c r="AB1233" s="878"/>
    </row>
    <row r="1234" spans="1:28">
      <c r="A1234" s="884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8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8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8">
        <f>IF(ISBLANK(DOE21E!$V103),"",DOE21E!$V103)</f>
        <v>17</v>
      </c>
      <c r="K1234" s="123">
        <f>IF(ISBLANK(EnergyPlus1.0!$T103),"",EnergyPlus1.0!$T103)</f>
        <v>2.5316490013574851</v>
      </c>
      <c r="L1234" s="886">
        <f>IF(ISBLANK(EnergyPlus1.0!$U103),"",EnergyPlus1.0!$U103)</f>
        <v>40389</v>
      </c>
      <c r="M1234" s="887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8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8">
        <f>IF(ISBLANK('HOT3000'!$V103),"",'HOT3000'!$V103)</f>
        <v>12</v>
      </c>
      <c r="T1234" s="123">
        <f>IF(ISBLANK(YourData!$T103),"",YourData!$T103)</f>
        <v>0</v>
      </c>
      <c r="U1234" s="886" t="str">
        <f>IF(ISBLANK(YourData!$U103),"",YourData!$U103)</f>
        <v>01-JAN</v>
      </c>
      <c r="V1234" s="887">
        <f>IF(ISBLANK(YourData!$V103),"",YourData!$V103)</f>
        <v>0</v>
      </c>
      <c r="W1234" s="36"/>
      <c r="X1234" s="125"/>
      <c r="Y1234" s="878"/>
      <c r="Z1234" s="36"/>
      <c r="AA1234" s="125"/>
      <c r="AB1234" s="878"/>
    </row>
    <row r="1235" spans="1:28">
      <c r="A1235" s="884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8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8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8">
        <f>IF(ISBLANK(DOE21E!$V104),"",DOE21E!$V104)</f>
        <v>17</v>
      </c>
      <c r="K1235" s="123">
        <f>IF(ISBLANK(EnergyPlus1.0!$T104),"",EnergyPlus1.0!$T104)</f>
        <v>2.6133718260519858</v>
      </c>
      <c r="L1235" s="886">
        <f>IF(ISBLANK(EnergyPlus1.0!$U104),"",EnergyPlus1.0!$U104)</f>
        <v>40389</v>
      </c>
      <c r="M1235" s="887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8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8">
        <f>IF(ISBLANK('HOT3000'!$V104),"",'HOT3000'!$V104)</f>
        <v>12</v>
      </c>
      <c r="T1235" s="123">
        <f>IF(ISBLANK(YourData!$T104),"",YourData!$T104)</f>
        <v>0</v>
      </c>
      <c r="U1235" s="886" t="str">
        <f>IF(ISBLANK(YourData!$U104),"",YourData!$U104)</f>
        <v>01-JAN</v>
      </c>
      <c r="V1235" s="887">
        <f>IF(ISBLANK(YourData!$V104),"",YourData!$V104)</f>
        <v>0</v>
      </c>
      <c r="W1235" s="36"/>
      <c r="X1235" s="125"/>
      <c r="Y1235" s="878"/>
      <c r="Z1235" s="36"/>
      <c r="AA1235" s="125"/>
      <c r="AB1235" s="878"/>
    </row>
    <row r="1236" spans="1:28">
      <c r="A1236" s="884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8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8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8">
        <f>IF(ISBLANK(DOE21E!$V105),"",DOE21E!$V105)</f>
        <v>17</v>
      </c>
      <c r="K1236" s="123">
        <f>IF(ISBLANK(EnergyPlus1.0!$T105),"",EnergyPlus1.0!$T105)</f>
        <v>2.9396032426642393</v>
      </c>
      <c r="L1236" s="886">
        <f>IF(ISBLANK(EnergyPlus1.0!$U105),"",EnergyPlus1.0!$U105)</f>
        <v>40389</v>
      </c>
      <c r="M1236" s="887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8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8">
        <f>IF(ISBLANK('HOT3000'!$V105),"",'HOT3000'!$V105)</f>
        <v>12</v>
      </c>
      <c r="T1236" s="123">
        <f>IF(ISBLANK(YourData!$T105),"",YourData!$T105)</f>
        <v>0</v>
      </c>
      <c r="U1236" s="886" t="str">
        <f>IF(ISBLANK(YourData!$U105),"",YourData!$U105)</f>
        <v>01-JAN</v>
      </c>
      <c r="V1236" s="887">
        <f>IF(ISBLANK(YourData!$V105),"",YourData!$V105)</f>
        <v>0</v>
      </c>
      <c r="W1236" s="36"/>
      <c r="X1236" s="125"/>
      <c r="Y1236" s="878"/>
      <c r="Z1236" s="36"/>
      <c r="AA1236" s="125"/>
      <c r="AB1236" s="878"/>
    </row>
    <row r="1237" spans="1:28">
      <c r="A1237" s="884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8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8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8">
        <f>IF(ISBLANK(DOE21E!$V106),"",DOE21E!$V106)</f>
        <v>12</v>
      </c>
      <c r="K1237" s="123">
        <f>IF(ISBLANK(EnergyPlus1.0!$T106),"",EnergyPlus1.0!$T106)</f>
        <v>2.531957178864193</v>
      </c>
      <c r="L1237" s="886">
        <f>IF(ISBLANK(EnergyPlus1.0!$U106),"",EnergyPlus1.0!$U106)</f>
        <v>40389</v>
      </c>
      <c r="M1237" s="887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8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8">
        <f>IF(ISBLANK('HOT3000'!$V106),"",'HOT3000'!$V106)</f>
        <v>12</v>
      </c>
      <c r="T1237" s="123">
        <f>IF(ISBLANK(YourData!$T106),"",YourData!$T106)</f>
        <v>0</v>
      </c>
      <c r="U1237" s="886" t="str">
        <f>IF(ISBLANK(YourData!$U106),"",YourData!$U106)</f>
        <v>01-JAN</v>
      </c>
      <c r="V1237" s="887">
        <f>IF(ISBLANK(YourData!$V106),"",YourData!$V106)</f>
        <v>0</v>
      </c>
      <c r="W1237" s="36"/>
      <c r="X1237" s="125"/>
      <c r="Y1237" s="878"/>
      <c r="Z1237" s="36"/>
      <c r="AA1237" s="125"/>
      <c r="AB1237" s="878"/>
    </row>
    <row r="1238" spans="1:28">
      <c r="A1238" s="884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8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8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8">
        <f>IF(ISBLANK(DOE21E!$V107),"",DOE21E!$V107)</f>
        <v>12</v>
      </c>
      <c r="K1238" s="123">
        <f>IF(ISBLANK(EnergyPlus1.0!$T107),"",EnergyPlus1.0!$T107)</f>
        <v>2.3828084795728874</v>
      </c>
      <c r="L1238" s="886">
        <f>IF(ISBLANK(EnergyPlus1.0!$U107),"",EnergyPlus1.0!$U107)</f>
        <v>40389</v>
      </c>
      <c r="M1238" s="887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8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8">
        <f>IF(ISBLANK('HOT3000'!$V107),"",'HOT3000'!$V107)</f>
        <v>12</v>
      </c>
      <c r="T1238" s="123">
        <f>IF(ISBLANK(YourData!$T107),"",YourData!$T107)</f>
        <v>0</v>
      </c>
      <c r="U1238" s="886" t="str">
        <f>IF(ISBLANK(YourData!$U107),"",YourData!$U107)</f>
        <v>01-JAN</v>
      </c>
      <c r="V1238" s="887">
        <f>IF(ISBLANK(YourData!$V107),"",YourData!$V107)</f>
        <v>0</v>
      </c>
      <c r="W1238" s="36"/>
      <c r="X1238" s="125"/>
      <c r="Y1238" s="878"/>
      <c r="Z1238" s="36"/>
      <c r="AA1238" s="125"/>
      <c r="AB1238" s="878"/>
    </row>
    <row r="1239" spans="1:28">
      <c r="A1239" s="884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8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8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8">
        <f>IF(ISBLANK(DOE21E!$V108),"",DOE21E!$V108)</f>
        <v>12</v>
      </c>
      <c r="K1239" s="123">
        <f>IF(ISBLANK(EnergyPlus1.0!$T108),"",EnergyPlus1.0!$T108)</f>
        <v>2.6599534760342136</v>
      </c>
      <c r="L1239" s="886">
        <f>IF(ISBLANK(EnergyPlus1.0!$U108),"",EnergyPlus1.0!$U108)</f>
        <v>40389</v>
      </c>
      <c r="M1239" s="887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8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8">
        <f>IF(ISBLANK('HOT3000'!$V108),"",'HOT3000'!$V108)</f>
        <v>12</v>
      </c>
      <c r="T1239" s="123">
        <f>IF(ISBLANK(YourData!$T108),"",YourData!$T108)</f>
        <v>0</v>
      </c>
      <c r="U1239" s="886" t="str">
        <f>IF(ISBLANK(YourData!$U108),"",YourData!$U108)</f>
        <v>01-JAN</v>
      </c>
      <c r="V1239" s="887">
        <f>IF(ISBLANK(YourData!$V108),"",YourData!$V108)</f>
        <v>0</v>
      </c>
      <c r="W1239" s="36"/>
      <c r="X1239" s="125"/>
      <c r="Y1239" s="878"/>
      <c r="Z1239" s="36"/>
      <c r="AA1239" s="125"/>
      <c r="AB1239" s="878"/>
    </row>
    <row r="1240" spans="1:28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>
      <c r="A1249" s="883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Tested Prg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>
      <c r="A1250" s="884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8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8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8">
        <f>IF(ISBLANK(DOE21E!$Y89),"",DOE21E!$Y89)</f>
        <v>15</v>
      </c>
      <c r="K1250" s="123">
        <f>IF(ISBLANK(EnergyPlus1.0!$W89),"",EnergyPlus1.0!$W89)</f>
        <v>25.002475630020101</v>
      </c>
      <c r="L1250" s="886">
        <f>IF(ISBLANK(EnergyPlus1.0!$X89),"",EnergyPlus1.0!$X89)</f>
        <v>40444</v>
      </c>
      <c r="M1250" s="887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8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8">
        <f>IF(ISBLANK('HOT3000'!$Y89),"",'HOT3000'!$Y89)</f>
        <v>15</v>
      </c>
      <c r="T1250" s="123">
        <f>IF(ISBLANK(YourData!$W89),"",YourData!$W89)</f>
        <v>25.003276100065396</v>
      </c>
      <c r="U1250" s="886" t="str">
        <f>IF(ISBLANK(YourData!$X89),"",YourData!$X89)</f>
        <v>23-Sep</v>
      </c>
      <c r="V1250" s="887">
        <f>IF(ISBLANK(YourData!$Y89),"",YourData!$Y89)</f>
        <v>8</v>
      </c>
      <c r="W1250" s="36"/>
      <c r="X1250" s="125"/>
      <c r="Y1250" s="878"/>
      <c r="Z1250" s="36"/>
      <c r="AA1250" s="125"/>
      <c r="AB1250" s="878"/>
    </row>
    <row r="1251" spans="1:28">
      <c r="A1251" s="884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8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8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8">
        <f>IF(ISBLANK(DOE21E!$Y90),"",DOE21E!$Y90)</f>
        <v>16</v>
      </c>
      <c r="K1251" s="123">
        <f>IF(ISBLANK(EnergyPlus1.0!$W90),"",EnergyPlus1.0!$W90)</f>
        <v>26.474673961540901</v>
      </c>
      <c r="L1251" s="886">
        <f>IF(ISBLANK(EnergyPlus1.0!$X90),"",EnergyPlus1.0!$X90)</f>
        <v>40379</v>
      </c>
      <c r="M1251" s="887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8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8">
        <f>IF(ISBLANK('HOT3000'!$Y90),"",'HOT3000'!$Y90)</f>
        <v>15</v>
      </c>
      <c r="T1251" s="123">
        <f>IF(ISBLANK(YourData!$W90),"",YourData!$W90)</f>
        <v>26.557238656716102</v>
      </c>
      <c r="U1251" s="886" t="str">
        <f>IF(ISBLANK(YourData!$X90),"",YourData!$X90)</f>
        <v>20-Jul</v>
      </c>
      <c r="V1251" s="887">
        <f>IF(ISBLANK(YourData!$Y90),"",YourData!$Y90)</f>
        <v>16</v>
      </c>
      <c r="W1251" s="36"/>
      <c r="X1251" s="125"/>
      <c r="Y1251" s="878"/>
      <c r="Z1251" s="36"/>
      <c r="AA1251" s="125"/>
      <c r="AB1251" s="878"/>
    </row>
    <row r="1252" spans="1:28">
      <c r="A1252" s="884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8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8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8">
        <f>IF(ISBLANK(DOE21E!$Y91),"",DOE21E!$Y91)</f>
        <v>16</v>
      </c>
      <c r="K1252" s="123">
        <f>IF(ISBLANK(EnergyPlus1.0!$W91),"",EnergyPlus1.0!$W91)</f>
        <v>31.708930896911198</v>
      </c>
      <c r="L1252" s="886">
        <f>IF(ISBLANK(EnergyPlus1.0!$X91),"",EnergyPlus1.0!$X91)</f>
        <v>40379</v>
      </c>
      <c r="M1252" s="887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8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8">
        <f>IF(ISBLANK('HOT3000'!$Y91),"",'HOT3000'!$Y91)</f>
        <v>15</v>
      </c>
      <c r="T1252" s="123">
        <f>IF(ISBLANK(YourData!$W91),"",YourData!$W91)</f>
        <v>31.843651410366398</v>
      </c>
      <c r="U1252" s="886" t="str">
        <f>IF(ISBLANK(YourData!$X91),"",YourData!$X91)</f>
        <v>20-Jul</v>
      </c>
      <c r="V1252" s="887">
        <f>IF(ISBLANK(YourData!$Y91),"",YourData!$Y91)</f>
        <v>15</v>
      </c>
      <c r="W1252" s="36"/>
      <c r="X1252" s="125"/>
      <c r="Y1252" s="878"/>
      <c r="Z1252" s="36"/>
      <c r="AA1252" s="125"/>
      <c r="AB1252" s="878"/>
    </row>
    <row r="1253" spans="1:28">
      <c r="A1253" s="884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8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8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8">
        <f>IF(ISBLANK(DOE21E!$Y92),"",DOE21E!$Y92)</f>
        <v>16</v>
      </c>
      <c r="K1253" s="123">
        <f>IF(ISBLANK(EnergyPlus1.0!$W92),"",EnergyPlus1.0!$W92)</f>
        <v>31.068646398753302</v>
      </c>
      <c r="L1253" s="886">
        <f>IF(ISBLANK(EnergyPlus1.0!$X92),"",EnergyPlus1.0!$X92)</f>
        <v>40367</v>
      </c>
      <c r="M1253" s="887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8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8">
        <f>IF(ISBLANK('HOT3000'!$Y92),"",'HOT3000'!$Y92)</f>
        <v>15</v>
      </c>
      <c r="T1253" s="123">
        <f>IF(ISBLANK(YourData!$W92),"",YourData!$W92)</f>
        <v>31.496442257038431</v>
      </c>
      <c r="U1253" s="886" t="str">
        <f>IF(ISBLANK(YourData!$X92),"",YourData!$X92)</f>
        <v>20-Jul</v>
      </c>
      <c r="V1253" s="887">
        <f>IF(ISBLANK(YourData!$Y92),"",YourData!$Y92)</f>
        <v>15</v>
      </c>
      <c r="W1253" s="36"/>
      <c r="X1253" s="125"/>
      <c r="Y1253" s="878"/>
      <c r="Z1253" s="36"/>
      <c r="AA1253" s="125"/>
      <c r="AB1253" s="878"/>
    </row>
    <row r="1254" spans="1:28">
      <c r="A1254" s="884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8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8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8">
        <f>IF(ISBLANK(DOE21E!$Y93),"",DOE21E!$Y93)</f>
        <v>16</v>
      </c>
      <c r="K1254" s="123">
        <f>IF(ISBLANK(EnergyPlus1.0!$W93),"",EnergyPlus1.0!$W93)</f>
        <v>31.497743440947801</v>
      </c>
      <c r="L1254" s="886">
        <f>IF(ISBLANK(EnergyPlus1.0!$X93),"",EnergyPlus1.0!$X93)</f>
        <v>40379</v>
      </c>
      <c r="M1254" s="887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8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8">
        <f>IF(ISBLANK('HOT3000'!$Y93),"",'HOT3000'!$Y93)</f>
        <v>15</v>
      </c>
      <c r="T1254" s="123">
        <f>IF(ISBLANK(YourData!$W93),"",YourData!$W93)</f>
        <v>32.563523195021553</v>
      </c>
      <c r="U1254" s="886" t="str">
        <f>IF(ISBLANK(YourData!$X93),"",YourData!$X93)</f>
        <v>20-Jul</v>
      </c>
      <c r="V1254" s="887">
        <f>IF(ISBLANK(YourData!$Y93),"",YourData!$Y93)</f>
        <v>15</v>
      </c>
      <c r="W1254" s="36"/>
      <c r="X1254" s="125"/>
      <c r="Y1254" s="878"/>
      <c r="Z1254" s="36"/>
      <c r="AA1254" s="125"/>
      <c r="AB1254" s="878"/>
    </row>
    <row r="1255" spans="1:28">
      <c r="A1255" s="884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8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8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8">
        <f>IF(ISBLANK(DOE21E!$Y94),"",DOE21E!$Y94)</f>
        <v>24</v>
      </c>
      <c r="K1255" s="123">
        <f>IF(ISBLANK(EnergyPlus1.0!$W94),"",EnergyPlus1.0!$W94)</f>
        <v>35.002134392443899</v>
      </c>
      <c r="L1255" s="886">
        <f>IF(ISBLANK(EnergyPlus1.0!$X94),"",EnergyPlus1.0!$X94)</f>
        <v>40452</v>
      </c>
      <c r="M1255" s="887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8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8">
        <f>IF(ISBLANK('HOT3000'!$Y94),"",'HOT3000'!$Y94)</f>
        <v>2</v>
      </c>
      <c r="T1255" s="123">
        <f>IF(ISBLANK(YourData!$W94),"",YourData!$W94)</f>
        <v>35.002091654561404</v>
      </c>
      <c r="U1255" s="886" t="str">
        <f>IF(ISBLANK(YourData!$X94),"",YourData!$X94)</f>
        <v>01-Oct</v>
      </c>
      <c r="V1255" s="887">
        <f>IF(ISBLANK(YourData!$Y94),"",YourData!$Y94)</f>
        <v>2</v>
      </c>
      <c r="W1255" s="36"/>
      <c r="X1255" s="125"/>
      <c r="Y1255" s="878"/>
      <c r="Z1255" s="36"/>
      <c r="AA1255" s="125"/>
      <c r="AB1255" s="878"/>
    </row>
    <row r="1256" spans="1:28">
      <c r="A1256" s="884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8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8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8">
        <f>IF(ISBLANK(DOE21E!$Y95),"",DOE21E!$Y95)</f>
        <v>16</v>
      </c>
      <c r="K1256" s="123">
        <f>IF(ISBLANK(EnergyPlus1.0!$W95),"",EnergyPlus1.0!$W95)</f>
        <v>32.510554887001398</v>
      </c>
      <c r="L1256" s="886">
        <f>IF(ISBLANK(EnergyPlus1.0!$X95),"",EnergyPlus1.0!$X95)</f>
        <v>40369</v>
      </c>
      <c r="M1256" s="887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8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8">
        <f>IF(ISBLANK('HOT3000'!$Y95),"",'HOT3000'!$Y95)</f>
        <v>12</v>
      </c>
      <c r="T1256" s="123">
        <f>IF(ISBLANK(YourData!$W95),"",YourData!$W95)</f>
        <v>32.820271589568151</v>
      </c>
      <c r="U1256" s="886" t="str">
        <f>IF(ISBLANK(YourData!$X95),"",YourData!$X95)</f>
        <v>10-Jul</v>
      </c>
      <c r="V1256" s="887">
        <f>IF(ISBLANK(YourData!$Y95),"",YourData!$Y95)</f>
        <v>13</v>
      </c>
      <c r="W1256" s="36"/>
      <c r="X1256" s="125"/>
      <c r="Y1256" s="878"/>
      <c r="Z1256" s="36"/>
      <c r="AA1256" s="125"/>
      <c r="AB1256" s="878"/>
    </row>
    <row r="1257" spans="1:28">
      <c r="A1257" s="884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8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8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8">
        <f>IF(ISBLANK(DOE21E!$Y96),"",DOE21E!$Y96)</f>
        <v>16</v>
      </c>
      <c r="K1257" s="123">
        <f>IF(ISBLANK(EnergyPlus1.0!$W96),"",EnergyPlus1.0!$W96)</f>
        <v>26.909873928401801</v>
      </c>
      <c r="L1257" s="886">
        <f>IF(ISBLANK(EnergyPlus1.0!$X96),"",EnergyPlus1.0!$X96)</f>
        <v>40437</v>
      </c>
      <c r="M1257" s="887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8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8">
        <f>IF(ISBLANK('HOT3000'!$Y96),"",'HOT3000'!$Y96)</f>
        <v>15</v>
      </c>
      <c r="T1257" s="123">
        <f>IF(ISBLANK(YourData!$W96),"",YourData!$W96)</f>
        <v>25.265543940914327</v>
      </c>
      <c r="U1257" s="886" t="str">
        <f>IF(ISBLANK(YourData!$X96),"",YourData!$X96)</f>
        <v>16-Jun</v>
      </c>
      <c r="V1257" s="887">
        <f>IF(ISBLANK(YourData!$Y96),"",YourData!$Y96)</f>
        <v>15</v>
      </c>
      <c r="W1257" s="36"/>
      <c r="X1257" s="125"/>
      <c r="Y1257" s="878"/>
      <c r="Z1257" s="36"/>
      <c r="AA1257" s="125"/>
      <c r="AB1257" s="878"/>
    </row>
    <row r="1258" spans="1:28">
      <c r="A1258" s="884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8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8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8">
        <f>IF(ISBLANK(DOE21E!$Y97),"",DOE21E!$Y97)</f>
        <v>15</v>
      </c>
      <c r="K1258" s="123" t="str">
        <f>IF(ISBLANK(EnergyPlus1.0!$W97),"",EnergyPlus1.0!$W97)</f>
        <v/>
      </c>
      <c r="L1258" s="886" t="str">
        <f>IF(ISBLANK(EnergyPlus1.0!$X97),"",EnergyPlus1.0!$X97)</f>
        <v/>
      </c>
      <c r="M1258" s="887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8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8">
        <f>IF(ISBLANK('HOT3000'!$Y97),"",'HOT3000'!$Y97)</f>
        <v>15</v>
      </c>
      <c r="T1258" s="123">
        <f>IF(ISBLANK(YourData!$W97),"",YourData!$W97)</f>
        <v>25.003276100065396</v>
      </c>
      <c r="U1258" s="886" t="str">
        <f>IF(ISBLANK(YourData!$X97),"",YourData!$X97)</f>
        <v>23-Sep</v>
      </c>
      <c r="V1258" s="887">
        <f>IF(ISBLANK(YourData!$Y97),"",YourData!$Y97)</f>
        <v>8</v>
      </c>
      <c r="W1258" s="36"/>
      <c r="X1258" s="125"/>
      <c r="Y1258" s="878"/>
      <c r="Z1258" s="36"/>
      <c r="AA1258" s="125"/>
      <c r="AB1258" s="878"/>
    </row>
    <row r="1259" spans="1:28">
      <c r="A1259" s="884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8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8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8">
        <f>IF(ISBLANK(DOE21E!$Y98),"",DOE21E!$Y98)</f>
        <v>15</v>
      </c>
      <c r="K1259" s="123">
        <f>IF(ISBLANK(EnergyPlus1.0!$W98),"",EnergyPlus1.0!$W98)</f>
        <v>25.0024756300047</v>
      </c>
      <c r="L1259" s="886">
        <f>IF(ISBLANK(EnergyPlus1.0!$X98),"",EnergyPlus1.0!$X98)</f>
        <v>40444</v>
      </c>
      <c r="M1259" s="887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8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8">
        <f>IF(ISBLANK('HOT3000'!$Y98),"",'HOT3000'!$Y98)</f>
        <v>15</v>
      </c>
      <c r="T1259" s="123">
        <f>IF(ISBLANK(YourData!$W98),"",YourData!$W98)</f>
        <v>25.003276100065396</v>
      </c>
      <c r="U1259" s="886" t="str">
        <f>IF(ISBLANK(YourData!$X98),"",YourData!$X98)</f>
        <v>23-Sep</v>
      </c>
      <c r="V1259" s="887">
        <f>IF(ISBLANK(YourData!$Y98),"",YourData!$Y98)</f>
        <v>8</v>
      </c>
      <c r="W1259" s="36"/>
      <c r="X1259" s="125"/>
      <c r="Y1259" s="878"/>
      <c r="Z1259" s="36"/>
      <c r="AA1259" s="125"/>
      <c r="AB1259" s="878"/>
    </row>
    <row r="1260" spans="1:28">
      <c r="A1260" s="884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8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8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8">
        <f>IF(ISBLANK(DOE21E!$Y99),"",DOE21E!$Y99)</f>
        <v>15</v>
      </c>
      <c r="K1260" s="123">
        <f>IF(ISBLANK(EnergyPlus1.0!$W99),"",EnergyPlus1.0!$W99)</f>
        <v>25.0030435700893</v>
      </c>
      <c r="L1260" s="886">
        <f>IF(ISBLANK(EnergyPlus1.0!$X99),"",EnergyPlus1.0!$X99)</f>
        <v>40316</v>
      </c>
      <c r="M1260" s="887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8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8">
        <f>IF(ISBLANK('HOT3000'!$Y99),"",'HOT3000'!$Y99)</f>
        <v>15</v>
      </c>
      <c r="T1260" s="123">
        <f>IF(ISBLANK(YourData!$W99),"",YourData!$W99)</f>
        <v>25.003508559048274</v>
      </c>
      <c r="U1260" s="886" t="str">
        <f>IF(ISBLANK(YourData!$X99),"",YourData!$X99)</f>
        <v>18-May</v>
      </c>
      <c r="V1260" s="887">
        <f>IF(ISBLANK(YourData!$Y99),"",YourData!$Y99)</f>
        <v>19</v>
      </c>
      <c r="W1260" s="36"/>
      <c r="X1260" s="125"/>
      <c r="Y1260" s="878"/>
      <c r="Z1260" s="36"/>
      <c r="AA1260" s="125"/>
      <c r="AB1260" s="878"/>
    </row>
    <row r="1261" spans="1:28">
      <c r="A1261" s="884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8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8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8">
        <f>IF(ISBLANK(DOE21E!$Y100),"",DOE21E!$Y100)</f>
        <v>15</v>
      </c>
      <c r="K1261" s="123">
        <f>IF(ISBLANK(EnergyPlus1.0!$W100),"",EnergyPlus1.0!$W100)</f>
        <v>25.002970724088598</v>
      </c>
      <c r="L1261" s="886">
        <f>IF(ISBLANK(EnergyPlus1.0!$X100),"",EnergyPlus1.0!$X100)</f>
        <v>40292</v>
      </c>
      <c r="M1261" s="887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8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8">
        <f>IF(ISBLANK('HOT3000'!$Y100),"",'HOT3000'!$Y100)</f>
        <v>15</v>
      </c>
      <c r="T1261" s="123">
        <f>IF(ISBLANK(YourData!$W100),"",YourData!$W100)</f>
        <v>25.003276100065477</v>
      </c>
      <c r="U1261" s="886" t="str">
        <f>IF(ISBLANK(YourData!$X100),"",YourData!$X100)</f>
        <v>23-Sep</v>
      </c>
      <c r="V1261" s="887">
        <f>IF(ISBLANK(YourData!$Y100),"",YourData!$Y100)</f>
        <v>8</v>
      </c>
      <c r="W1261" s="36"/>
      <c r="X1261" s="125"/>
      <c r="Y1261" s="878"/>
      <c r="Z1261" s="36"/>
      <c r="AA1261" s="125"/>
      <c r="AB1261" s="878"/>
    </row>
    <row r="1262" spans="1:28">
      <c r="A1262" s="884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8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8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8">
        <f>IF(ISBLANK(DOE21E!$Y101),"",DOE21E!$Y101)</f>
        <v>16</v>
      </c>
      <c r="K1262" s="123">
        <f>IF(ISBLANK(EnergyPlus1.0!$W101),"",EnergyPlus1.0!$W101)</f>
        <v>24.999830894373101</v>
      </c>
      <c r="L1262" s="886">
        <f>IF(ISBLANK(EnergyPlus1.0!$X101),"",EnergyPlus1.0!$X101)</f>
        <v>40268</v>
      </c>
      <c r="M1262" s="887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8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8">
        <f>IF(ISBLANK('HOT3000'!$Y101),"",'HOT3000'!$Y101)</f>
        <v>11</v>
      </c>
      <c r="T1262" s="123">
        <f>IF(ISBLANK(YourData!$W101),"",YourData!$W101)</f>
        <v>25.001331338324771</v>
      </c>
      <c r="U1262" s="886" t="str">
        <f>IF(ISBLANK(YourData!$X101),"",YourData!$X101)</f>
        <v>05-Apr</v>
      </c>
      <c r="V1262" s="887">
        <f>IF(ISBLANK(YourData!$Y101),"",YourData!$Y101)</f>
        <v>19</v>
      </c>
      <c r="W1262" s="36"/>
      <c r="X1262" s="125"/>
      <c r="Y1262" s="878"/>
      <c r="Z1262" s="36"/>
      <c r="AA1262" s="125"/>
      <c r="AB1262" s="878"/>
    </row>
    <row r="1263" spans="1:28">
      <c r="A1263" s="884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8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8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8">
        <f>IF(ISBLANK(DOE21E!$Y102),"",DOE21E!$Y102)</f>
        <v>3</v>
      </c>
      <c r="K1263" s="123">
        <f>IF(ISBLANK(EnergyPlus1.0!$W102),"",EnergyPlus1.0!$W102)</f>
        <v>24.999830871415298</v>
      </c>
      <c r="L1263" s="886">
        <f>IF(ISBLANK(EnergyPlus1.0!$X102),"",EnergyPlus1.0!$X102)</f>
        <v>40268</v>
      </c>
      <c r="M1263" s="887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8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8">
        <f>IF(ISBLANK('HOT3000'!$Y102),"",'HOT3000'!$Y102)</f>
        <v>12</v>
      </c>
      <c r="T1263" s="123">
        <f>IF(ISBLANK(YourData!$W102),"",YourData!$W102)</f>
        <v>25.001332188450796</v>
      </c>
      <c r="U1263" s="886" t="str">
        <f>IF(ISBLANK(YourData!$X102),"",YourData!$X102)</f>
        <v>05-Apr</v>
      </c>
      <c r="V1263" s="887">
        <f>IF(ISBLANK(YourData!$Y102),"",YourData!$Y102)</f>
        <v>19</v>
      </c>
      <c r="W1263" s="36"/>
      <c r="X1263" s="125"/>
      <c r="Y1263" s="878"/>
      <c r="Z1263" s="36"/>
      <c r="AA1263" s="125"/>
      <c r="AB1263" s="878"/>
    </row>
    <row r="1264" spans="1:28">
      <c r="A1264" s="884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8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8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8">
        <f>IF(ISBLANK(DOE21E!$Y103),"",DOE21E!$Y103)</f>
        <v>16</v>
      </c>
      <c r="K1264" s="123">
        <f>IF(ISBLANK(EnergyPlus1.0!$W103),"",EnergyPlus1.0!$W103)</f>
        <v>15.0004707508725</v>
      </c>
      <c r="L1264" s="886">
        <f>IF(ISBLANK(EnergyPlus1.0!$X103),"",EnergyPlus1.0!$X103)</f>
        <v>40284</v>
      </c>
      <c r="M1264" s="887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8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8">
        <f>IF(ISBLANK('HOT3000'!$Y103),"",'HOT3000'!$Y103)</f>
        <v>16</v>
      </c>
      <c r="T1264" s="123">
        <f>IF(ISBLANK(YourData!$W103),"",YourData!$W103)</f>
        <v>15.266824001704343</v>
      </c>
      <c r="U1264" s="886" t="str">
        <f>IF(ISBLANK(YourData!$X103),"",YourData!$X103)</f>
        <v>20-Jul</v>
      </c>
      <c r="V1264" s="887">
        <f>IF(ISBLANK(YourData!$Y103),"",YourData!$Y103)</f>
        <v>16</v>
      </c>
      <c r="W1264" s="36"/>
      <c r="X1264" s="125"/>
      <c r="Y1264" s="878"/>
      <c r="Z1264" s="36"/>
      <c r="AA1264" s="125"/>
      <c r="AB1264" s="878"/>
    </row>
    <row r="1265" spans="1:28">
      <c r="A1265" s="884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8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8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8">
        <f>IF(ISBLANK(DOE21E!$Y104),"",DOE21E!$Y104)</f>
        <v>15</v>
      </c>
      <c r="K1265" s="123">
        <f>IF(ISBLANK(EnergyPlus1.0!$W104),"",EnergyPlus1.0!$W104)</f>
        <v>20.000417961265299</v>
      </c>
      <c r="L1265" s="886">
        <f>IF(ISBLANK(EnergyPlus1.0!$X104),"",EnergyPlus1.0!$X104)</f>
        <v>40284</v>
      </c>
      <c r="M1265" s="887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8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8">
        <f>IF(ISBLANK('HOT3000'!$Y104),"",'HOT3000'!$Y104)</f>
        <v>15</v>
      </c>
      <c r="T1265" s="123">
        <f>IF(ISBLANK(YourData!$W104),"",YourData!$W104)</f>
        <v>20.002660769698238</v>
      </c>
      <c r="U1265" s="886" t="str">
        <f>IF(ISBLANK(YourData!$X104),"",YourData!$X104)</f>
        <v>02-Apr</v>
      </c>
      <c r="V1265" s="887">
        <f>IF(ISBLANK(YourData!$Y104),"",YourData!$Y104)</f>
        <v>3</v>
      </c>
      <c r="W1265" s="36"/>
      <c r="X1265" s="125"/>
      <c r="Y1265" s="878"/>
      <c r="Z1265" s="36"/>
      <c r="AA1265" s="125"/>
      <c r="AB1265" s="878"/>
    </row>
    <row r="1266" spans="1:28">
      <c r="A1266" s="884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8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8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8">
        <f>IF(ISBLANK(DOE21E!$Y105),"",DOE21E!$Y105)</f>
        <v>16</v>
      </c>
      <c r="K1266" s="123">
        <f>IF(ISBLANK(EnergyPlus1.0!$W105),"",EnergyPlus1.0!$W105)</f>
        <v>34.999486671695301</v>
      </c>
      <c r="L1266" s="886">
        <f>IF(ISBLANK(EnergyPlus1.0!$X105),"",EnergyPlus1.0!$X105)</f>
        <v>40248</v>
      </c>
      <c r="M1266" s="887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8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8">
        <f>IF(ISBLANK('HOT3000'!$Y105),"",'HOT3000'!$Y105)</f>
        <v>11</v>
      </c>
      <c r="T1266" s="123">
        <f>IF(ISBLANK(YourData!$W105),"",YourData!$W105)</f>
        <v>34.985638203745637</v>
      </c>
      <c r="U1266" s="886" t="str">
        <f>IF(ISBLANK(YourData!$X105),"",YourData!$X105)</f>
        <v>14-Jun</v>
      </c>
      <c r="V1266" s="887">
        <f>IF(ISBLANK(YourData!$Y105),"",YourData!$Y105)</f>
        <v>8</v>
      </c>
      <c r="W1266" s="36"/>
      <c r="X1266" s="125"/>
      <c r="Y1266" s="878"/>
      <c r="Z1266" s="36"/>
      <c r="AA1266" s="125"/>
      <c r="AB1266" s="878"/>
    </row>
    <row r="1267" spans="1:28">
      <c r="A1267" s="884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8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8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8">
        <f>IF(ISBLANK(DOE21E!$Y106),"",DOE21E!$Y106)</f>
        <v>16</v>
      </c>
      <c r="K1267" s="123">
        <f>IF(ISBLANK(EnergyPlus1.0!$W106),"",EnergyPlus1.0!$W106)</f>
        <v>25.0002639868767</v>
      </c>
      <c r="L1267" s="886">
        <f>IF(ISBLANK(EnergyPlus1.0!$X106),"",EnergyPlus1.0!$X106)</f>
        <v>40267</v>
      </c>
      <c r="M1267" s="887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8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8">
        <f>IF(ISBLANK('HOT3000'!$Y106),"",'HOT3000'!$Y106)</f>
        <v>11</v>
      </c>
      <c r="T1267" s="123">
        <f>IF(ISBLANK(YourData!$W106),"",YourData!$W106)</f>
        <v>25.002607316904118</v>
      </c>
      <c r="U1267" s="886" t="str">
        <f>IF(ISBLANK(YourData!$X106),"",YourData!$X106)</f>
        <v>05-Apr</v>
      </c>
      <c r="V1267" s="887">
        <f>IF(ISBLANK(YourData!$Y106),"",YourData!$Y106)</f>
        <v>20</v>
      </c>
      <c r="W1267" s="36"/>
      <c r="X1267" s="125"/>
      <c r="Y1267" s="878"/>
      <c r="Z1267" s="36"/>
      <c r="AA1267" s="125"/>
      <c r="AB1267" s="878"/>
    </row>
    <row r="1268" spans="1:28">
      <c r="A1268" s="884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8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8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8">
        <f>IF(ISBLANK(DOE21E!$Y107),"",DOE21E!$Y107)</f>
        <v>16</v>
      </c>
      <c r="K1268" s="123">
        <f>IF(ISBLANK(EnergyPlus1.0!$W107),"",EnergyPlus1.0!$W107)</f>
        <v>15.000543280768101</v>
      </c>
      <c r="L1268" s="886">
        <f>IF(ISBLANK(EnergyPlus1.0!$X107),"",EnergyPlus1.0!$X107)</f>
        <v>40262</v>
      </c>
      <c r="M1268" s="887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8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8">
        <f>IF(ISBLANK('HOT3000'!$Y107),"",'HOT3000'!$Y107)</f>
        <v>10</v>
      </c>
      <c r="T1268" s="123">
        <f>IF(ISBLANK(YourData!$W107),"",YourData!$W107)</f>
        <v>15.003061445630408</v>
      </c>
      <c r="U1268" s="886" t="str">
        <f>IF(ISBLANK(YourData!$X107),"",YourData!$X107)</f>
        <v>26-Oct</v>
      </c>
      <c r="V1268" s="887">
        <f>IF(ISBLANK(YourData!$Y107),"",YourData!$Y107)</f>
        <v>7</v>
      </c>
      <c r="W1268" s="36"/>
      <c r="X1268" s="125"/>
      <c r="Y1268" s="878"/>
      <c r="Z1268" s="36"/>
      <c r="AA1268" s="125"/>
      <c r="AB1268" s="878"/>
    </row>
    <row r="1269" spans="1:28">
      <c r="A1269" s="884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8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8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8">
        <f>IF(ISBLANK(DOE21E!$Y108),"",DOE21E!$Y108)</f>
        <v>15</v>
      </c>
      <c r="K1269" s="123">
        <f>IF(ISBLANK(EnergyPlus1.0!$W108),"",EnergyPlus1.0!$W108)</f>
        <v>35.000001030649699</v>
      </c>
      <c r="L1269" s="886">
        <f>IF(ISBLANK(EnergyPlus1.0!$X108),"",EnergyPlus1.0!$X108)</f>
        <v>40368</v>
      </c>
      <c r="M1269" s="887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8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8">
        <f>IF(ISBLANK('HOT3000'!$Y108),"",'HOT3000'!$Y108)</f>
        <v>11</v>
      </c>
      <c r="T1269" s="123">
        <f>IF(ISBLANK(YourData!$W108),"",YourData!$W108)</f>
        <v>35.000309971770122</v>
      </c>
      <c r="U1269" s="886" t="str">
        <f>IF(ISBLANK(YourData!$X108),"",YourData!$X108)</f>
        <v>14-Jul</v>
      </c>
      <c r="V1269" s="887">
        <f>IF(ISBLANK(YourData!$Y108),"",YourData!$Y108)</f>
        <v>18</v>
      </c>
      <c r="W1269" s="36"/>
      <c r="X1269" s="125"/>
      <c r="Y1269" s="878"/>
      <c r="Z1269" s="36"/>
      <c r="AA1269" s="125"/>
      <c r="AB1269" s="878"/>
    </row>
    <row r="1270" spans="1:28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>
      <c r="A1279" s="883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Tested Prg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>
      <c r="A1280" s="884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8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8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8">
        <f>IF(ISBLANK(DOE21E!$AB89),"",DOE21E!$AB89)</f>
        <v>6</v>
      </c>
      <c r="K1280" s="123">
        <f>IF(ISBLANK(EnergyPlus1.0!$Z89),"",EnergyPlus1.0!$Z89)</f>
        <v>8.7175351037990296</v>
      </c>
      <c r="L1280" s="886">
        <f>IF(ISBLANK(EnergyPlus1.0!$AA89),"",EnergyPlus1.0!$AA89)</f>
        <v>40184</v>
      </c>
      <c r="M1280" s="887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8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8">
        <f>IF(ISBLANK('HOT3000'!$AB89),"",'HOT3000'!$AB89)</f>
        <v>5</v>
      </c>
      <c r="T1280" s="123">
        <f>IF(ISBLANK(YourData!$Z89),"",YourData!$Z89)</f>
        <v>8.7240160235187183</v>
      </c>
      <c r="U1280" s="886" t="str">
        <f>IF(ISBLANK(YourData!$AA89),"",YourData!$AA89)</f>
        <v>06-Jan</v>
      </c>
      <c r="V1280" s="887">
        <f>IF(ISBLANK(YourData!$AB89),"",YourData!$AB89)</f>
        <v>6</v>
      </c>
      <c r="W1280" s="36"/>
      <c r="X1280" s="125"/>
      <c r="Y1280" s="878"/>
      <c r="Z1280" s="36"/>
      <c r="AA1280" s="125"/>
      <c r="AB1280" s="878"/>
    </row>
    <row r="1281" spans="1:28">
      <c r="A1281" s="884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8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8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8">
        <f>IF(ISBLANK(DOE21E!$AB90),"",DOE21E!$AB90)</f>
        <v>6</v>
      </c>
      <c r="K1281" s="123">
        <f>IF(ISBLANK(EnergyPlus1.0!$Z90),"",EnergyPlus1.0!$Z90)</f>
        <v>8.7174062145670099</v>
      </c>
      <c r="L1281" s="886">
        <f>IF(ISBLANK(EnergyPlus1.0!$AA90),"",EnergyPlus1.0!$AA90)</f>
        <v>40184</v>
      </c>
      <c r="M1281" s="887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8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8">
        <f>IF(ISBLANK('HOT3000'!$AB90),"",'HOT3000'!$AB90)</f>
        <v>5</v>
      </c>
      <c r="T1281" s="123">
        <f>IF(ISBLANK(YourData!$Z90),"",YourData!$Z90)</f>
        <v>8.7239390216883521</v>
      </c>
      <c r="U1281" s="886" t="str">
        <f>IF(ISBLANK(YourData!$AA90),"",YourData!$AA90)</f>
        <v>06-Jan</v>
      </c>
      <c r="V1281" s="887">
        <f>IF(ISBLANK(YourData!$AB90),"",YourData!$AB90)</f>
        <v>6</v>
      </c>
      <c r="W1281" s="36"/>
      <c r="X1281" s="125"/>
      <c r="Y1281" s="878"/>
      <c r="Z1281" s="36"/>
      <c r="AA1281" s="125"/>
      <c r="AB1281" s="878"/>
    </row>
    <row r="1282" spans="1:28">
      <c r="A1282" s="884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8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8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8">
        <f>IF(ISBLANK(DOE21E!$AB91),"",DOE21E!$AB91)</f>
        <v>7</v>
      </c>
      <c r="K1282" s="123">
        <f>IF(ISBLANK(EnergyPlus1.0!$Z91),"",EnergyPlus1.0!$Z91)</f>
        <v>7.7537314329584399</v>
      </c>
      <c r="L1282" s="886">
        <f>IF(ISBLANK(EnergyPlus1.0!$AA91),"",EnergyPlus1.0!$AA91)</f>
        <v>40184</v>
      </c>
      <c r="M1282" s="887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8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8">
        <f>IF(ISBLANK('HOT3000'!$AB91),"",'HOT3000'!$AB91)</f>
        <v>5</v>
      </c>
      <c r="T1282" s="123">
        <f>IF(ISBLANK(YourData!$Z91),"",YourData!$Z91)</f>
        <v>7.7576024492006512</v>
      </c>
      <c r="U1282" s="886" t="str">
        <f>IF(ISBLANK(YourData!$AA91),"",YourData!$AA91)</f>
        <v>06-Jan</v>
      </c>
      <c r="V1282" s="887">
        <f>IF(ISBLANK(YourData!$AB91),"",YourData!$AB91)</f>
        <v>6</v>
      </c>
      <c r="W1282" s="36"/>
      <c r="X1282" s="125"/>
      <c r="Y1282" s="878"/>
      <c r="Z1282" s="36"/>
      <c r="AA1282" s="125"/>
      <c r="AB1282" s="878"/>
    </row>
    <row r="1283" spans="1:28">
      <c r="A1283" s="884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8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8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8">
        <f>IF(ISBLANK(DOE21E!$AB92),"",DOE21E!$AB92)</f>
        <v>6</v>
      </c>
      <c r="K1283" s="123">
        <f>IF(ISBLANK(EnergyPlus1.0!$Z92),"",EnergyPlus1.0!$Z92)</f>
        <v>8.7159669992051398</v>
      </c>
      <c r="L1283" s="886">
        <f>IF(ISBLANK(EnergyPlus1.0!$AA92),"",EnergyPlus1.0!$AA92)</f>
        <v>40184</v>
      </c>
      <c r="M1283" s="887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8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8">
        <f>IF(ISBLANK('HOT3000'!$AB92),"",'HOT3000'!$AB92)</f>
        <v>5</v>
      </c>
      <c r="T1283" s="123">
        <f>IF(ISBLANK(YourData!$Z92),"",YourData!$Z92)</f>
        <v>-2.3321939950018797</v>
      </c>
      <c r="U1283" s="886" t="str">
        <f>IF(ISBLANK(YourData!$AA92),"",YourData!$AA92)</f>
        <v>06-Jan</v>
      </c>
      <c r="V1283" s="887">
        <f>IF(ISBLANK(YourData!$AB92),"",YourData!$AB92)</f>
        <v>6</v>
      </c>
      <c r="W1283" s="36"/>
      <c r="X1283" s="125"/>
      <c r="Y1283" s="878"/>
      <c r="Z1283" s="36"/>
      <c r="AA1283" s="125"/>
      <c r="AB1283" s="878"/>
    </row>
    <row r="1284" spans="1:28">
      <c r="A1284" s="884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8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8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8">
        <f>IF(ISBLANK(DOE21E!$AB93),"",DOE21E!$AB93)</f>
        <v>6</v>
      </c>
      <c r="K1284" s="123">
        <f>IF(ISBLANK(EnergyPlus1.0!$Z93),"",EnergyPlus1.0!$Z93)</f>
        <v>8.7159669992051398</v>
      </c>
      <c r="L1284" s="886">
        <f>IF(ISBLANK(EnergyPlus1.0!$AA93),"",EnergyPlus1.0!$AA93)</f>
        <v>40184</v>
      </c>
      <c r="M1284" s="887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8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8">
        <f>IF(ISBLANK('HOT3000'!$AB93),"",'HOT3000'!$AB93)</f>
        <v>5</v>
      </c>
      <c r="T1284" s="123">
        <f>IF(ISBLANK(YourData!$Z93),"",YourData!$Z93)</f>
        <v>-2.4745031500041113</v>
      </c>
      <c r="U1284" s="886" t="str">
        <f>IF(ISBLANK(YourData!$AA93),"",YourData!$AA93)</f>
        <v>06-Jan</v>
      </c>
      <c r="V1284" s="887">
        <f>IF(ISBLANK(YourData!$AB93),"",YourData!$AB93)</f>
        <v>5</v>
      </c>
      <c r="W1284" s="36"/>
      <c r="X1284" s="125"/>
      <c r="Y1284" s="878"/>
      <c r="Z1284" s="36"/>
      <c r="AA1284" s="125"/>
      <c r="AB1284" s="878"/>
    </row>
    <row r="1285" spans="1:28">
      <c r="A1285" s="884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8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8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8">
        <f>IF(ISBLANK(DOE21E!$AB94),"",DOE21E!$AB94)</f>
        <v>6</v>
      </c>
      <c r="K1285" s="123">
        <f>IF(ISBLANK(EnergyPlus1.0!$Z94),"",EnergyPlus1.0!$Z94)</f>
        <v>8.7175351037990296</v>
      </c>
      <c r="L1285" s="886">
        <f>IF(ISBLANK(EnergyPlus1.0!$AA94),"",EnergyPlus1.0!$AA94)</f>
        <v>40184</v>
      </c>
      <c r="M1285" s="887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8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8">
        <f>IF(ISBLANK('HOT3000'!$AB94),"",'HOT3000'!$AB94)</f>
        <v>5</v>
      </c>
      <c r="T1285" s="123">
        <f>IF(ISBLANK(YourData!$Z94),"",YourData!$Z94)</f>
        <v>8.7240160235187183</v>
      </c>
      <c r="U1285" s="886" t="str">
        <f>IF(ISBLANK(YourData!$AA94),"",YourData!$AA94)</f>
        <v>06-Jan</v>
      </c>
      <c r="V1285" s="887">
        <f>IF(ISBLANK(YourData!$AB94),"",YourData!$AB94)</f>
        <v>6</v>
      </c>
      <c r="W1285" s="36"/>
      <c r="X1285" s="125"/>
      <c r="Y1285" s="878"/>
      <c r="Z1285" s="36"/>
      <c r="AA1285" s="125"/>
      <c r="AB1285" s="878"/>
    </row>
    <row r="1286" spans="1:28">
      <c r="A1286" s="884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8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8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8">
        <f>IF(ISBLANK(DOE21E!$AB95),"",DOE21E!$AB95)</f>
        <v>6</v>
      </c>
      <c r="K1286" s="123">
        <f>IF(ISBLANK(EnergyPlus1.0!$Z95),"",EnergyPlus1.0!$Z95)</f>
        <v>8.7177149330001793</v>
      </c>
      <c r="L1286" s="886">
        <f>IF(ISBLANK(EnergyPlus1.0!$AA95),"",EnergyPlus1.0!$AA95)</f>
        <v>40184</v>
      </c>
      <c r="M1286" s="887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8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8">
        <f>IF(ISBLANK('HOT3000'!$AB95),"",'HOT3000'!$AB95)</f>
        <v>5</v>
      </c>
      <c r="T1286" s="123">
        <f>IF(ISBLANK(YourData!$Z95),"",YourData!$Z95)</f>
        <v>8.7241960349436756</v>
      </c>
      <c r="U1286" s="886" t="str">
        <f>IF(ISBLANK(YourData!$AA95),"",YourData!$AA95)</f>
        <v>06-Jan</v>
      </c>
      <c r="V1286" s="887">
        <f>IF(ISBLANK(YourData!$AB95),"",YourData!$AB95)</f>
        <v>6</v>
      </c>
      <c r="W1286" s="36"/>
      <c r="X1286" s="125"/>
      <c r="Y1286" s="878"/>
      <c r="Z1286" s="36"/>
      <c r="AA1286" s="125"/>
      <c r="AB1286" s="878"/>
    </row>
    <row r="1287" spans="1:28">
      <c r="A1287" s="884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8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8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8">
        <f>IF(ISBLANK(DOE21E!$AB96),"",DOE21E!$AB96)</f>
        <v>6</v>
      </c>
      <c r="K1287" s="123">
        <f>IF(ISBLANK(EnergyPlus1.0!$Z96),"",EnergyPlus1.0!$Z96)</f>
        <v>8.7175351037989994</v>
      </c>
      <c r="L1287" s="886">
        <f>IF(ISBLANK(EnergyPlus1.0!$AA96),"",EnergyPlus1.0!$AA96)</f>
        <v>40184</v>
      </c>
      <c r="M1287" s="887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8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8">
        <f>IF(ISBLANK('HOT3000'!$AB96),"",'HOT3000'!$AB96)</f>
        <v>5</v>
      </c>
      <c r="T1287" s="123">
        <f>IF(ISBLANK(YourData!$Z96),"",YourData!$Z96)</f>
        <v>8.7240160234684456</v>
      </c>
      <c r="U1287" s="886" t="str">
        <f>IF(ISBLANK(YourData!$AA96),"",YourData!$AA96)</f>
        <v>06-Jan</v>
      </c>
      <c r="V1287" s="887">
        <f>IF(ISBLANK(YourData!$AB96),"",YourData!$AB96)</f>
        <v>6</v>
      </c>
      <c r="W1287" s="36"/>
      <c r="X1287" s="125"/>
      <c r="Y1287" s="878"/>
      <c r="Z1287" s="36"/>
      <c r="AA1287" s="125"/>
      <c r="AB1287" s="878"/>
    </row>
    <row r="1288" spans="1:28">
      <c r="A1288" s="884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8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8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8">
        <f>IF(ISBLANK(DOE21E!$AB97),"",DOE21E!$AB97)</f>
        <v>6</v>
      </c>
      <c r="K1288" s="123" t="str">
        <f>IF(ISBLANK(EnergyPlus1.0!$Z97),"",EnergyPlus1.0!$Z97)</f>
        <v/>
      </c>
      <c r="L1288" s="886" t="str">
        <f>IF(ISBLANK(EnergyPlus1.0!$AA97),"",EnergyPlus1.0!$AA97)</f>
        <v/>
      </c>
      <c r="M1288" s="887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8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8">
        <f>IF(ISBLANK('HOT3000'!$AB97),"",'HOT3000'!$AB97)</f>
        <v>5</v>
      </c>
      <c r="T1288" s="123">
        <f>IF(ISBLANK(YourData!$Z97),"",YourData!$Z97)</f>
        <v>8.7240160235187183</v>
      </c>
      <c r="U1288" s="886" t="str">
        <f>IF(ISBLANK(YourData!$AA97),"",YourData!$AA97)</f>
        <v>06-Jan</v>
      </c>
      <c r="V1288" s="887">
        <f>IF(ISBLANK(YourData!$AB97),"",YourData!$AB97)</f>
        <v>6</v>
      </c>
      <c r="W1288" s="36"/>
      <c r="X1288" s="125"/>
      <c r="Y1288" s="878"/>
      <c r="Z1288" s="36"/>
      <c r="AA1288" s="125"/>
      <c r="AB1288" s="878"/>
    </row>
    <row r="1289" spans="1:28">
      <c r="A1289" s="884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8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8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8">
        <f>IF(ISBLANK(DOE21E!$AB98),"",DOE21E!$AB98)</f>
        <v>6</v>
      </c>
      <c r="K1289" s="123">
        <f>IF(ISBLANK(EnergyPlus1.0!$Z98),"",EnergyPlus1.0!$Z98)</f>
        <v>8.7175351037989994</v>
      </c>
      <c r="L1289" s="886">
        <f>IF(ISBLANK(EnergyPlus1.0!$AA98),"",EnergyPlus1.0!$AA98)</f>
        <v>40184</v>
      </c>
      <c r="M1289" s="887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8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8">
        <f>IF(ISBLANK('HOT3000'!$AB98),"",'HOT3000'!$AB98)</f>
        <v>5</v>
      </c>
      <c r="T1289" s="123">
        <f>IF(ISBLANK(YourData!$Z98),"",YourData!$Z98)</f>
        <v>8.7240160235187183</v>
      </c>
      <c r="U1289" s="886" t="str">
        <f>IF(ISBLANK(YourData!$AA98),"",YourData!$AA98)</f>
        <v>06-Jan</v>
      </c>
      <c r="V1289" s="887">
        <f>IF(ISBLANK(YourData!$AB98),"",YourData!$AB98)</f>
        <v>6</v>
      </c>
      <c r="W1289" s="36"/>
      <c r="X1289" s="125"/>
      <c r="Y1289" s="878"/>
      <c r="Z1289" s="36"/>
      <c r="AA1289" s="125"/>
      <c r="AB1289" s="878"/>
    </row>
    <row r="1290" spans="1:28">
      <c r="A1290" s="884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8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8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8">
        <f>IF(ISBLANK(DOE21E!$AB99),"",DOE21E!$AB99)</f>
        <v>6</v>
      </c>
      <c r="K1290" s="123">
        <f>IF(ISBLANK(EnergyPlus1.0!$Z99),"",EnergyPlus1.0!$Z99)</f>
        <v>8.7175351037989994</v>
      </c>
      <c r="L1290" s="886">
        <f>IF(ISBLANK(EnergyPlus1.0!$AA99),"",EnergyPlus1.0!$AA99)</f>
        <v>40184</v>
      </c>
      <c r="M1290" s="887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8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8">
        <f>IF(ISBLANK('HOT3000'!$AB99),"",'HOT3000'!$AB99)</f>
        <v>5</v>
      </c>
      <c r="T1290" s="123">
        <f>IF(ISBLANK(YourData!$Z99),"",YourData!$Z99)</f>
        <v>8.7240160234684456</v>
      </c>
      <c r="U1290" s="886" t="str">
        <f>IF(ISBLANK(YourData!$AA99),"",YourData!$AA99)</f>
        <v>06-Jan</v>
      </c>
      <c r="V1290" s="887">
        <f>IF(ISBLANK(YourData!$AB99),"",YourData!$AB99)</f>
        <v>6</v>
      </c>
      <c r="W1290" s="36"/>
      <c r="X1290" s="125"/>
      <c r="Y1290" s="878"/>
      <c r="Z1290" s="36"/>
      <c r="AA1290" s="125"/>
      <c r="AB1290" s="878"/>
    </row>
    <row r="1291" spans="1:28">
      <c r="A1291" s="884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8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8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8">
        <f>IF(ISBLANK(DOE21E!$AB100),"",DOE21E!$AB100)</f>
        <v>6</v>
      </c>
      <c r="K1291" s="123">
        <f>IF(ISBLANK(EnergyPlus1.0!$Z100),"",EnergyPlus1.0!$Z100)</f>
        <v>8.7175351037989994</v>
      </c>
      <c r="L1291" s="886">
        <f>IF(ISBLANK(EnergyPlus1.0!$AA100),"",EnergyPlus1.0!$AA100)</f>
        <v>40184</v>
      </c>
      <c r="M1291" s="887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8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8">
        <f>IF(ISBLANK('HOT3000'!$AB100),"",'HOT3000'!$AB100)</f>
        <v>5</v>
      </c>
      <c r="T1291" s="123">
        <f>IF(ISBLANK(YourData!$Z100),"",YourData!$Z100)</f>
        <v>8.7240160234684456</v>
      </c>
      <c r="U1291" s="886" t="str">
        <f>IF(ISBLANK(YourData!$AA100),"",YourData!$AA100)</f>
        <v>06-Jan</v>
      </c>
      <c r="V1291" s="887">
        <f>IF(ISBLANK(YourData!$AB100),"",YourData!$AB100)</f>
        <v>6</v>
      </c>
      <c r="W1291" s="36"/>
      <c r="X1291" s="125"/>
      <c r="Y1291" s="878"/>
      <c r="Z1291" s="36"/>
      <c r="AA1291" s="125"/>
      <c r="AB1291" s="878"/>
    </row>
    <row r="1292" spans="1:28">
      <c r="A1292" s="884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8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8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8">
        <f>IF(ISBLANK(DOE21E!$AB101),"",DOE21E!$AB101)</f>
        <v>11</v>
      </c>
      <c r="K1292" s="123">
        <f>IF(ISBLANK(EnergyPlus1.0!$Z101),"",EnergyPlus1.0!$Z101)</f>
        <v>8.9387887450137296</v>
      </c>
      <c r="L1292" s="886">
        <f>IF(ISBLANK(EnergyPlus1.0!$AA101),"",EnergyPlus1.0!$AA101)</f>
        <v>40533</v>
      </c>
      <c r="M1292" s="887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8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8">
        <f>IF(ISBLANK('HOT3000'!$AB101),"",'HOT3000'!$AB101)</f>
        <v>5</v>
      </c>
      <c r="T1292" s="123">
        <f>IF(ISBLANK(YourData!$Z101),"",YourData!$Z101)</f>
        <v>8.9566086349250131</v>
      </c>
      <c r="U1292" s="886" t="str">
        <f>IF(ISBLANK(YourData!$AA101),"",YourData!$AA101)</f>
        <v>21-Dec</v>
      </c>
      <c r="V1292" s="887">
        <f>IF(ISBLANK(YourData!$AB101),"",YourData!$AB101)</f>
        <v>2</v>
      </c>
      <c r="W1292" s="36"/>
      <c r="X1292" s="125"/>
      <c r="Y1292" s="878"/>
      <c r="Z1292" s="36"/>
      <c r="AA1292" s="125"/>
      <c r="AB1292" s="878"/>
    </row>
    <row r="1293" spans="1:28">
      <c r="A1293" s="884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8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8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8">
        <f>IF(ISBLANK(DOE21E!$AB102),"",DOE21E!$AB102)</f>
        <v>11</v>
      </c>
      <c r="K1293" s="123">
        <f>IF(ISBLANK(EnergyPlus1.0!$Z102),"",EnergyPlus1.0!$Z102)</f>
        <v>8.9387887576149794</v>
      </c>
      <c r="L1293" s="886">
        <f>IF(ISBLANK(EnergyPlus1.0!$AA102),"",EnergyPlus1.0!$AA102)</f>
        <v>40533</v>
      </c>
      <c r="M1293" s="887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8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8">
        <f>IF(ISBLANK('HOT3000'!$AB102),"",'HOT3000'!$AB102)</f>
        <v>5</v>
      </c>
      <c r="T1293" s="123">
        <f>IF(ISBLANK(YourData!$Z102),"",YourData!$Z102)</f>
        <v>8.9566086381445871</v>
      </c>
      <c r="U1293" s="886" t="str">
        <f>IF(ISBLANK(YourData!$AA102),"",YourData!$AA102)</f>
        <v>21-Dec</v>
      </c>
      <c r="V1293" s="887">
        <f>IF(ISBLANK(YourData!$AB102),"",YourData!$AB102)</f>
        <v>2</v>
      </c>
      <c r="W1293" s="36"/>
      <c r="X1293" s="125"/>
      <c r="Y1293" s="878"/>
      <c r="Z1293" s="36"/>
      <c r="AA1293" s="125"/>
      <c r="AB1293" s="878"/>
    </row>
    <row r="1294" spans="1:28">
      <c r="A1294" s="884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8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8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8">
        <f>IF(ISBLANK(DOE21E!$AB103),"",DOE21E!$AB103)</f>
        <v>12</v>
      </c>
      <c r="K1294" s="123">
        <f>IF(ISBLANK(EnergyPlus1.0!$Z103),"",EnergyPlus1.0!$Z103)</f>
        <v>8.8349624790173493</v>
      </c>
      <c r="L1294" s="886">
        <f>IF(ISBLANK(EnergyPlus1.0!$AA103),"",EnergyPlus1.0!$AA103)</f>
        <v>40533</v>
      </c>
      <c r="M1294" s="887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8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8">
        <f>IF(ISBLANK('HOT3000'!$AB103),"",'HOT3000'!$AB103)</f>
        <v>7</v>
      </c>
      <c r="T1294" s="123">
        <f>IF(ISBLANK(YourData!$Z103),"",YourData!$Z103)</f>
        <v>8.8322686714648242</v>
      </c>
      <c r="U1294" s="886" t="str">
        <f>IF(ISBLANK(YourData!$AA103),"",YourData!$AA103)</f>
        <v>21-Dec</v>
      </c>
      <c r="V1294" s="887">
        <f>IF(ISBLANK(YourData!$AB103),"",YourData!$AB103)</f>
        <v>1</v>
      </c>
      <c r="W1294" s="36"/>
      <c r="X1294" s="125"/>
      <c r="Y1294" s="878"/>
      <c r="Z1294" s="36"/>
      <c r="AA1294" s="125"/>
      <c r="AB1294" s="878"/>
    </row>
    <row r="1295" spans="1:28">
      <c r="A1295" s="884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8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8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8">
        <f>IF(ISBLANK(DOE21E!$AB104),"",DOE21E!$AB104)</f>
        <v>11</v>
      </c>
      <c r="K1295" s="123">
        <f>IF(ISBLANK(EnergyPlus1.0!$Z104),"",EnergyPlus1.0!$Z104)</f>
        <v>8.8977807339525494</v>
      </c>
      <c r="L1295" s="886">
        <f>IF(ISBLANK(EnergyPlus1.0!$AA104),"",EnergyPlus1.0!$AA104)</f>
        <v>40533</v>
      </c>
      <c r="M1295" s="887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8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8">
        <f>IF(ISBLANK('HOT3000'!$AB104),"",'HOT3000'!$AB104)</f>
        <v>19</v>
      </c>
      <c r="T1295" s="123">
        <f>IF(ISBLANK(YourData!$Z104),"",YourData!$Z104)</f>
        <v>8.9024784150775123</v>
      </c>
      <c r="U1295" s="886" t="str">
        <f>IF(ISBLANK(YourData!$AA104),"",YourData!$AA104)</f>
        <v>21-Dec</v>
      </c>
      <c r="V1295" s="887">
        <f>IF(ISBLANK(YourData!$AB104),"",YourData!$AB104)</f>
        <v>1</v>
      </c>
      <c r="W1295" s="36"/>
      <c r="X1295" s="125"/>
      <c r="Y1295" s="878"/>
      <c r="Z1295" s="36"/>
      <c r="AA1295" s="125"/>
      <c r="AB1295" s="878"/>
    </row>
    <row r="1296" spans="1:28">
      <c r="A1296" s="884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8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8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8">
        <f>IF(ISBLANK(DOE21E!$AB105),"",DOE21E!$AB105)</f>
        <v>12</v>
      </c>
      <c r="K1296" s="123">
        <f>IF(ISBLANK(EnergyPlus1.0!$Z105),"",EnergyPlus1.0!$Z105)</f>
        <v>9.0147035924762093</v>
      </c>
      <c r="L1296" s="886">
        <f>IF(ISBLANK(EnergyPlus1.0!$AA105),"",EnergyPlus1.0!$AA105)</f>
        <v>40533</v>
      </c>
      <c r="M1296" s="887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8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8">
        <f>IF(ISBLANK('HOT3000'!$AB105),"",'HOT3000'!$AB105)</f>
        <v>8</v>
      </c>
      <c r="T1296" s="123">
        <f>IF(ISBLANK(YourData!$Z105),"",YourData!$Z105)</f>
        <v>9.0357074677325748</v>
      </c>
      <c r="U1296" s="886" t="str">
        <f>IF(ISBLANK(YourData!$AA105),"",YourData!$AA105)</f>
        <v>21-Dec</v>
      </c>
      <c r="V1296" s="887">
        <f>IF(ISBLANK(YourData!$AB105),"",YourData!$AB105)</f>
        <v>2</v>
      </c>
      <c r="W1296" s="36"/>
      <c r="X1296" s="125"/>
      <c r="Y1296" s="878"/>
      <c r="Z1296" s="36"/>
      <c r="AA1296" s="125"/>
      <c r="AB1296" s="878"/>
    </row>
    <row r="1297" spans="1:28">
      <c r="A1297" s="884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8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8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8">
        <f>IF(ISBLANK(DOE21E!$AB106),"",DOE21E!$AB106)</f>
        <v>11</v>
      </c>
      <c r="K1297" s="123">
        <f>IF(ISBLANK(EnergyPlus1.0!$Z106),"",EnergyPlus1.0!$Z106)</f>
        <v>8.9381035803813695</v>
      </c>
      <c r="L1297" s="886">
        <f>IF(ISBLANK(EnergyPlus1.0!$AA106),"",EnergyPlus1.0!$AA106)</f>
        <v>40533</v>
      </c>
      <c r="M1297" s="887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8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8">
        <f>IF(ISBLANK('HOT3000'!$AB106),"",'HOT3000'!$AB106)</f>
        <v>5</v>
      </c>
      <c r="T1297" s="123">
        <f>IF(ISBLANK(YourData!$Z106),"",YourData!$Z106)</f>
        <v>8.9513067813268634</v>
      </c>
      <c r="U1297" s="886" t="str">
        <f>IF(ISBLANK(YourData!$AA106),"",YourData!$AA106)</f>
        <v>21-Dec</v>
      </c>
      <c r="V1297" s="887">
        <f>IF(ISBLANK(YourData!$AB106),"",YourData!$AB106)</f>
        <v>2</v>
      </c>
      <c r="W1297" s="36"/>
      <c r="X1297" s="125"/>
      <c r="Y1297" s="878"/>
      <c r="Z1297" s="36"/>
      <c r="AA1297" s="125"/>
      <c r="AB1297" s="878"/>
    </row>
    <row r="1298" spans="1:28">
      <c r="A1298" s="884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8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8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8">
        <f>IF(ISBLANK(DOE21E!$AB107),"",DOE21E!$AB107)</f>
        <v>12</v>
      </c>
      <c r="K1298" s="123">
        <f>IF(ISBLANK(EnergyPlus1.0!$Z107),"",EnergyPlus1.0!$Z107)</f>
        <v>8.8326749980271995</v>
      </c>
      <c r="L1298" s="886">
        <f>IF(ISBLANK(EnergyPlus1.0!$AA107),"",EnergyPlus1.0!$AA107)</f>
        <v>40533</v>
      </c>
      <c r="M1298" s="887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8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8">
        <f>IF(ISBLANK('HOT3000'!$AB107),"",'HOT3000'!$AB107)</f>
        <v>1</v>
      </c>
      <c r="T1298" s="123">
        <f>IF(ISBLANK(YourData!$Z107),"",YourData!$Z107)</f>
        <v>8.8311215790059308</v>
      </c>
      <c r="U1298" s="886" t="str">
        <f>IF(ISBLANK(YourData!$AA107),"",YourData!$AA107)</f>
        <v>21-Dec</v>
      </c>
      <c r="V1298" s="887">
        <f>IF(ISBLANK(YourData!$AB107),"",YourData!$AB107)</f>
        <v>1</v>
      </c>
      <c r="W1298" s="36"/>
      <c r="X1298" s="125"/>
      <c r="Y1298" s="878"/>
      <c r="Z1298" s="36"/>
      <c r="AA1298" s="125"/>
      <c r="AB1298" s="878"/>
    </row>
    <row r="1299" spans="1:28">
      <c r="A1299" s="884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8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8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8">
        <f>IF(ISBLANK(DOE21E!$AB108),"",DOE21E!$AB108)</f>
        <v>12</v>
      </c>
      <c r="K1299" s="123">
        <f>IF(ISBLANK(EnergyPlus1.0!$Z108),"",EnergyPlus1.0!$Z108)</f>
        <v>9.0131631395212395</v>
      </c>
      <c r="L1299" s="886">
        <f>IF(ISBLANK(EnergyPlus1.0!$AA108),"",EnergyPlus1.0!$AA108)</f>
        <v>40533</v>
      </c>
      <c r="M1299" s="887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8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8">
        <f>IF(ISBLANK('HOT3000'!$AB108),"",'HOT3000'!$AB108)</f>
        <v>8</v>
      </c>
      <c r="T1299" s="123">
        <f>IF(ISBLANK(YourData!$Z108),"",YourData!$Z108)</f>
        <v>9.0310237150420498</v>
      </c>
      <c r="U1299" s="886" t="str">
        <f>IF(ISBLANK(YourData!$AA108),"",YourData!$AA108)</f>
        <v>21-Dec</v>
      </c>
      <c r="V1299" s="887">
        <f>IF(ISBLANK(YourData!$AB108),"",YourData!$AB108)</f>
        <v>2</v>
      </c>
      <c r="W1299" s="36"/>
      <c r="X1299" s="125"/>
      <c r="Y1299" s="878"/>
      <c r="Z1299" s="36"/>
      <c r="AA1299" s="125"/>
      <c r="AB1299" s="878"/>
    </row>
    <row r="1300" spans="1:28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>
      <c r="A1309" s="883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Tested Prg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>
      <c r="A1310" s="884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8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8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8">
        <f>IF(ISBLANK(DOE21E!$AE89),"",DOE21E!$AE89)</f>
        <v>16</v>
      </c>
      <c r="K1310" s="122">
        <f>IF(ISBLANK(EnergyPlus1.0!$AC89),"",EnergyPlus1.0!$AC89)</f>
        <v>1.3626206691915201E-2</v>
      </c>
      <c r="L1310" s="886">
        <f>IF(ISBLANK(EnergyPlus1.0!$AD89),"",EnergyPlus1.0!$AD89)</f>
        <v>40498</v>
      </c>
      <c r="M1310" s="887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8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8">
        <f>IF(ISBLANK('HOT3000'!$AE89),"",'HOT3000'!$AE89)</f>
        <v>16</v>
      </c>
      <c r="T1310" s="122">
        <f>IF(ISBLANK(YourData!$AC89),"",YourData!$AC89)</f>
        <v>1.3520866237640809E-2</v>
      </c>
      <c r="U1310" s="886" t="str">
        <f>IF(ISBLANK(YourData!$AD89),"",YourData!$AD89)</f>
        <v>16-Nov</v>
      </c>
      <c r="V1310" s="887">
        <f>IF(ISBLANK(YourData!$AE89),"",YourData!$AE89)</f>
        <v>17</v>
      </c>
      <c r="W1310" s="36"/>
      <c r="X1310" s="125"/>
      <c r="Y1310" s="878"/>
      <c r="Z1310" s="36"/>
      <c r="AA1310" s="125"/>
      <c r="AB1310" s="878"/>
    </row>
    <row r="1311" spans="1:28">
      <c r="A1311" s="884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8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8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8">
        <f>IF(ISBLANK(DOE21E!$AE90),"",DOE21E!$AE90)</f>
        <v>9</v>
      </c>
      <c r="K1311" s="122">
        <f>IF(ISBLANK(EnergyPlus1.0!$AC90),"",EnergyPlus1.0!$AC90)</f>
        <v>1.5637426403087198E-2</v>
      </c>
      <c r="L1311" s="886">
        <f>IF(ISBLANK(EnergyPlus1.0!$AD90),"",EnergyPlus1.0!$AD90)</f>
        <v>40452</v>
      </c>
      <c r="M1311" s="887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8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8">
        <f>IF(ISBLANK('HOT3000'!$AE90),"",'HOT3000'!$AE90)</f>
        <v>8</v>
      </c>
      <c r="T1311" s="122">
        <f>IF(ISBLANK(YourData!$AC90),"",YourData!$AC90)</f>
        <v>1.5501818565085953E-2</v>
      </c>
      <c r="U1311" s="886" t="str">
        <f>IF(ISBLANK(YourData!$AD90),"",YourData!$AD90)</f>
        <v>01-Oct</v>
      </c>
      <c r="V1311" s="887">
        <f>IF(ISBLANK(YourData!$AE90),"",YourData!$AE90)</f>
        <v>8</v>
      </c>
      <c r="W1311" s="36"/>
      <c r="X1311" s="125"/>
      <c r="Y1311" s="878"/>
      <c r="Z1311" s="36"/>
      <c r="AA1311" s="125"/>
      <c r="AB1311" s="878"/>
    </row>
    <row r="1312" spans="1:28">
      <c r="A1312" s="884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8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8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8">
        <f>IF(ISBLANK(DOE21E!$AE91),"",DOE21E!$AE91)</f>
        <v>12</v>
      </c>
      <c r="K1312" s="122">
        <f>IF(ISBLANK(EnergyPlus1.0!$AC91),"",EnergyPlus1.0!$AC91)</f>
        <v>1.78073313815993E-2</v>
      </c>
      <c r="L1312" s="886">
        <f>IF(ISBLANK(EnergyPlus1.0!$AD91),"",EnergyPlus1.0!$AD91)</f>
        <v>40369</v>
      </c>
      <c r="M1312" s="887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8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8">
        <f>IF(ISBLANK('HOT3000'!$AE91),"",'HOT3000'!$AE91)</f>
        <v>12</v>
      </c>
      <c r="T1312" s="122">
        <f>IF(ISBLANK(YourData!$AC91),"",YourData!$AC91)</f>
        <v>1.7702467399851082E-2</v>
      </c>
      <c r="U1312" s="886" t="str">
        <f>IF(ISBLANK(YourData!$AD91),"",YourData!$AD91)</f>
        <v>01-Oct</v>
      </c>
      <c r="V1312" s="887">
        <f>IF(ISBLANK(YourData!$AE91),"",YourData!$AE91)</f>
        <v>11</v>
      </c>
      <c r="W1312" s="36"/>
      <c r="X1312" s="125"/>
      <c r="Y1312" s="878"/>
      <c r="Z1312" s="36"/>
      <c r="AA1312" s="125"/>
      <c r="AB1312" s="878"/>
    </row>
    <row r="1313" spans="1:28">
      <c r="A1313" s="884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8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8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8">
        <f>IF(ISBLANK(DOE21E!$AE92),"",DOE21E!$AE92)</f>
        <v>13</v>
      </c>
      <c r="K1313" s="122">
        <f>IF(ISBLANK(EnergyPlus1.0!$AC92),"",EnergyPlus1.0!$AC92)</f>
        <v>1.7933603956252899E-2</v>
      </c>
      <c r="L1313" s="886">
        <f>IF(ISBLANK(EnergyPlus1.0!$AD92),"",EnergyPlus1.0!$AD92)</f>
        <v>40369</v>
      </c>
      <c r="M1313" s="887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8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8">
        <f>IF(ISBLANK('HOT3000'!$AE92),"",'HOT3000'!$AE92)</f>
        <v>12</v>
      </c>
      <c r="T1313" s="122">
        <f>IF(ISBLANK(YourData!$AC92),"",YourData!$AC92)</f>
        <v>1.7823454426317012E-2</v>
      </c>
      <c r="U1313" s="886" t="str">
        <f>IF(ISBLANK(YourData!$AD92),"",YourData!$AD92)</f>
        <v>10-Jul</v>
      </c>
      <c r="V1313" s="887">
        <f>IF(ISBLANK(YourData!$AE92),"",YourData!$AE92)</f>
        <v>12</v>
      </c>
      <c r="W1313" s="36"/>
      <c r="X1313" s="125"/>
      <c r="Y1313" s="878"/>
      <c r="Z1313" s="36"/>
      <c r="AA1313" s="125"/>
      <c r="AB1313" s="878"/>
    </row>
    <row r="1314" spans="1:28">
      <c r="A1314" s="884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8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8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8">
        <f>IF(ISBLANK(DOE21E!$AE93),"",DOE21E!$AE93)</f>
        <v>12</v>
      </c>
      <c r="K1314" s="122">
        <f>IF(ISBLANK(EnergyPlus1.0!$AC93),"",EnergyPlus1.0!$AC93)</f>
        <v>1.7786988867749501E-2</v>
      </c>
      <c r="L1314" s="886">
        <f>IF(ISBLANK(EnergyPlus1.0!$AD93),"",EnergyPlus1.0!$AD93)</f>
        <v>40369</v>
      </c>
      <c r="M1314" s="887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8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8">
        <f>IF(ISBLANK('HOT3000'!$AE93),"",'HOT3000'!$AE93)</f>
        <v>12</v>
      </c>
      <c r="T1314" s="122">
        <f>IF(ISBLANK(YourData!$AC93),"",YourData!$AC93)</f>
        <v>1.8887785324858408E-2</v>
      </c>
      <c r="U1314" s="886" t="str">
        <f>IF(ISBLANK(YourData!$AD93),"",YourData!$AD93)</f>
        <v>10-Jul</v>
      </c>
      <c r="V1314" s="887">
        <f>IF(ISBLANK(YourData!$AE93),"",YourData!$AE93)</f>
        <v>12</v>
      </c>
      <c r="W1314" s="36"/>
      <c r="X1314" s="125"/>
      <c r="Y1314" s="878"/>
      <c r="Z1314" s="36"/>
      <c r="AA1314" s="125"/>
      <c r="AB1314" s="878"/>
    </row>
    <row r="1315" spans="1:28">
      <c r="A1315" s="884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8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8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8">
        <f>IF(ISBLANK(DOE21E!$AE94),"",DOE21E!$AE94)</f>
        <v>22</v>
      </c>
      <c r="K1315" s="122">
        <f>IF(ISBLANK(EnergyPlus1.0!$AC94),"",EnergyPlus1.0!$AC94)</f>
        <v>1.71898162376675E-2</v>
      </c>
      <c r="L1315" s="886">
        <f>IF(ISBLANK(EnergyPlus1.0!$AD94),"",EnergyPlus1.0!$AD94)</f>
        <v>40453</v>
      </c>
      <c r="M1315" s="887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8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8">
        <f>IF(ISBLANK('HOT3000'!$AE94),"",'HOT3000'!$AE94)</f>
        <v>1</v>
      </c>
      <c r="T1315" s="122">
        <f>IF(ISBLANK(YourData!$AC94),"",YourData!$AC94)</f>
        <v>1.6945411096147237E-2</v>
      </c>
      <c r="U1315" s="886" t="str">
        <f>IF(ISBLANK(YourData!$AD94),"",YourData!$AD94)</f>
        <v>02-Oct</v>
      </c>
      <c r="V1315" s="887">
        <f>IF(ISBLANK(YourData!$AE94),"",YourData!$AE94)</f>
        <v>1</v>
      </c>
      <c r="W1315" s="36"/>
      <c r="X1315" s="125"/>
      <c r="Y1315" s="878"/>
      <c r="Z1315" s="36"/>
      <c r="AA1315" s="125"/>
      <c r="AB1315" s="878"/>
    </row>
    <row r="1316" spans="1:28">
      <c r="A1316" s="884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8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8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8">
        <f>IF(ISBLANK(DOE21E!$AE95),"",DOE21E!$AE95)</f>
        <v>16</v>
      </c>
      <c r="K1316" s="122">
        <f>IF(ISBLANK(EnergyPlus1.0!$AC95),"",EnergyPlus1.0!$AC95)</f>
        <v>1.38601955385098E-2</v>
      </c>
      <c r="L1316" s="886">
        <f>IF(ISBLANK(EnergyPlus1.0!$AD95),"",EnergyPlus1.0!$AD95)</f>
        <v>40369</v>
      </c>
      <c r="M1316" s="887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8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8">
        <f>IF(ISBLANK('HOT3000'!$AE95),"",'HOT3000'!$AE95)</f>
        <v>16</v>
      </c>
      <c r="T1316" s="122">
        <f>IF(ISBLANK(YourData!$AC95),"",YourData!$AC95)</f>
        <v>1.3520830942945641E-2</v>
      </c>
      <c r="U1316" s="886" t="str">
        <f>IF(ISBLANK(YourData!$AD95),"",YourData!$AD95)</f>
        <v>16-Nov</v>
      </c>
      <c r="V1316" s="887">
        <f>IF(ISBLANK(YourData!$AE95),"",YourData!$AE95)</f>
        <v>17</v>
      </c>
      <c r="W1316" s="36"/>
      <c r="X1316" s="125"/>
      <c r="Y1316" s="878"/>
      <c r="Z1316" s="36"/>
      <c r="AA1316" s="125"/>
      <c r="AB1316" s="878"/>
    </row>
    <row r="1317" spans="1:28">
      <c r="A1317" s="884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8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8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8">
        <f>IF(ISBLANK(DOE21E!$AE96),"",DOE21E!$AE96)</f>
        <v>21</v>
      </c>
      <c r="K1317" s="122">
        <f>IF(ISBLANK(EnergyPlus1.0!$AC96),"",EnergyPlus1.0!$AC96)</f>
        <v>1.68762386768187E-2</v>
      </c>
      <c r="L1317" s="886">
        <f>IF(ISBLANK(EnergyPlus1.0!$AD96),"",EnergyPlus1.0!$AD96)</f>
        <v>40273</v>
      </c>
      <c r="M1317" s="887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8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8">
        <f>IF(ISBLANK('HOT3000'!$AE96),"",'HOT3000'!$AE96)</f>
        <v>6</v>
      </c>
      <c r="T1317" s="122">
        <f>IF(ISBLANK(YourData!$AC96),"",YourData!$AC96)</f>
        <v>1.606520898780775E-2</v>
      </c>
      <c r="U1317" s="886" t="str">
        <f>IF(ISBLANK(YourData!$AD96),"",YourData!$AD96)</f>
        <v>02-Apr</v>
      </c>
      <c r="V1317" s="887">
        <f>IF(ISBLANK(YourData!$AE96),"",YourData!$AE96)</f>
        <v>5</v>
      </c>
      <c r="W1317" s="36"/>
      <c r="X1317" s="125"/>
      <c r="Y1317" s="878"/>
      <c r="Z1317" s="36"/>
      <c r="AA1317" s="125"/>
      <c r="AB1317" s="878"/>
    </row>
    <row r="1318" spans="1:28">
      <c r="A1318" s="884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8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8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8">
        <f>IF(ISBLANK(DOE21E!$AE97),"",DOE21E!$AE97)</f>
        <v>5</v>
      </c>
      <c r="K1318" s="122" t="str">
        <f>IF(ISBLANK(EnergyPlus1.0!$AC97),"",EnergyPlus1.0!$AC97)</f>
        <v/>
      </c>
      <c r="L1318" s="886" t="str">
        <f>IF(ISBLANK(EnergyPlus1.0!$AD97),"",EnergyPlus1.0!$AD97)</f>
        <v/>
      </c>
      <c r="M1318" s="887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8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8">
        <f>IF(ISBLANK('HOT3000'!$AE97),"",'HOT3000'!$AE97)</f>
        <v>6</v>
      </c>
      <c r="T1318" s="122">
        <f>IF(ISBLANK(YourData!$AC97),"",YourData!$AC97)</f>
        <v>1.3520866237640809E-2</v>
      </c>
      <c r="U1318" s="886" t="str">
        <f>IF(ISBLANK(YourData!$AD97),"",YourData!$AD97)</f>
        <v>16-Nov</v>
      </c>
      <c r="V1318" s="887">
        <f>IF(ISBLANK(YourData!$AE97),"",YourData!$AE97)</f>
        <v>17</v>
      </c>
      <c r="W1318" s="36"/>
      <c r="X1318" s="125"/>
      <c r="Y1318" s="878"/>
      <c r="Z1318" s="36"/>
      <c r="AA1318" s="125"/>
      <c r="AB1318" s="878"/>
    </row>
    <row r="1319" spans="1:28">
      <c r="A1319" s="884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8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8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8">
        <f>IF(ISBLANK(DOE21E!$AE98),"",DOE21E!$AE98)</f>
        <v>3</v>
      </c>
      <c r="K1319" s="122">
        <f>IF(ISBLANK(EnergyPlus1.0!$AC98),"",EnergyPlus1.0!$AC98)</f>
        <v>1.45925967365662E-2</v>
      </c>
      <c r="L1319" s="886">
        <f>IF(ISBLANK(EnergyPlus1.0!$AD98),"",EnergyPlus1.0!$AD98)</f>
        <v>40270</v>
      </c>
      <c r="M1319" s="887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8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8">
        <f>IF(ISBLANK('HOT3000'!$AE98),"",'HOT3000'!$AE98)</f>
        <v>18</v>
      </c>
      <c r="T1319" s="122">
        <f>IF(ISBLANK(YourData!$AC98),"",YourData!$AC98)</f>
        <v>1.3520866237640809E-2</v>
      </c>
      <c r="U1319" s="886" t="str">
        <f>IF(ISBLANK(YourData!$AD98),"",YourData!$AD98)</f>
        <v>16-Nov</v>
      </c>
      <c r="V1319" s="887">
        <f>IF(ISBLANK(YourData!$AE98),"",YourData!$AE98)</f>
        <v>17</v>
      </c>
      <c r="W1319" s="36"/>
      <c r="X1319" s="125"/>
      <c r="Y1319" s="878"/>
      <c r="Z1319" s="36"/>
      <c r="AA1319" s="125"/>
      <c r="AB1319" s="878"/>
    </row>
    <row r="1320" spans="1:28">
      <c r="A1320" s="884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8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8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8">
        <f>IF(ISBLANK(DOE21E!$AE99),"",DOE21E!$AE99)</f>
        <v>4</v>
      </c>
      <c r="K1320" s="122">
        <f>IF(ISBLANK(EnergyPlus1.0!$AC99),"",EnergyPlus1.0!$AC99)</f>
        <v>1.6134517152053801E-2</v>
      </c>
      <c r="L1320" s="886">
        <f>IF(ISBLANK(EnergyPlus1.0!$AD99),"",EnergyPlus1.0!$AD99)</f>
        <v>40270</v>
      </c>
      <c r="M1320" s="887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8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8">
        <f>IF(ISBLANK('HOT3000'!$AE99),"",'HOT3000'!$AE99)</f>
        <v>5</v>
      </c>
      <c r="T1320" s="122">
        <f>IF(ISBLANK(YourData!$AC99),"",YourData!$AC99)</f>
        <v>1.6065208987978377E-2</v>
      </c>
      <c r="U1320" s="886" t="str">
        <f>IF(ISBLANK(YourData!$AD99),"",YourData!$AD99)</f>
        <v>02-Apr</v>
      </c>
      <c r="V1320" s="887">
        <f>IF(ISBLANK(YourData!$AE99),"",YourData!$AE99)</f>
        <v>5</v>
      </c>
      <c r="W1320" s="36"/>
      <c r="X1320" s="125"/>
      <c r="Y1320" s="878"/>
      <c r="Z1320" s="36"/>
      <c r="AA1320" s="125"/>
      <c r="AB1320" s="878"/>
    </row>
    <row r="1321" spans="1:28">
      <c r="A1321" s="884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8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8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8">
        <f>IF(ISBLANK(DOE21E!$AE100),"",DOE21E!$AE100)</f>
        <v>16</v>
      </c>
      <c r="K1321" s="122">
        <f>IF(ISBLANK(EnergyPlus1.0!$AC100),"",EnergyPlus1.0!$AC100)</f>
        <v>1.36262066932849E-2</v>
      </c>
      <c r="L1321" s="886">
        <f>IF(ISBLANK(EnergyPlus1.0!$AD100),"",EnergyPlus1.0!$AD100)</f>
        <v>40498</v>
      </c>
      <c r="M1321" s="887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8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8">
        <f>IF(ISBLANK('HOT3000'!$AE100),"",'HOT3000'!$AE100)</f>
        <v>16</v>
      </c>
      <c r="T1321" s="122">
        <f>IF(ISBLANK(YourData!$AC100),"",YourData!$AC100)</f>
        <v>1.3520866236568691E-2</v>
      </c>
      <c r="U1321" s="886" t="str">
        <f>IF(ISBLANK(YourData!$AD100),"",YourData!$AD100)</f>
        <v>16-Nov</v>
      </c>
      <c r="V1321" s="887">
        <f>IF(ISBLANK(YourData!$AE100),"",YourData!$AE100)</f>
        <v>17</v>
      </c>
      <c r="W1321" s="36"/>
      <c r="X1321" s="125"/>
      <c r="Y1321" s="878"/>
      <c r="Z1321" s="36"/>
      <c r="AA1321" s="125"/>
      <c r="AB1321" s="878"/>
    </row>
    <row r="1322" spans="1:28">
      <c r="A1322" s="884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8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8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8">
        <f>IF(ISBLANK(DOE21E!$AE101),"",DOE21E!$AE101)</f>
        <v>10</v>
      </c>
      <c r="K1322" s="122">
        <f>IF(ISBLANK(EnergyPlus1.0!$AC101),"",EnergyPlus1.0!$AC101)</f>
        <v>1.16851463056089E-2</v>
      </c>
      <c r="L1322" s="886">
        <f>IF(ISBLANK(EnergyPlus1.0!$AD101),"",EnergyPlus1.0!$AD101)</f>
        <v>40379</v>
      </c>
      <c r="M1322" s="887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8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8">
        <f>IF(ISBLANK('HOT3000'!$AE101),"",'HOT3000'!$AE101)</f>
        <v>10</v>
      </c>
      <c r="T1322" s="122">
        <f>IF(ISBLANK(YourData!$AC101),"",YourData!$AC101)</f>
        <v>1.13797463480063E-2</v>
      </c>
      <c r="U1322" s="886" t="str">
        <f>IF(ISBLANK(YourData!$AD101),"",YourData!$AD101)</f>
        <v>20-Jul</v>
      </c>
      <c r="V1322" s="887">
        <f>IF(ISBLANK(YourData!$AE101),"",YourData!$AE101)</f>
        <v>15</v>
      </c>
      <c r="W1322" s="36"/>
      <c r="X1322" s="125"/>
      <c r="Y1322" s="878"/>
      <c r="Z1322" s="36"/>
      <c r="AA1322" s="125"/>
      <c r="AB1322" s="878"/>
    </row>
    <row r="1323" spans="1:28">
      <c r="A1323" s="884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8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8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8">
        <f>IF(ISBLANK(DOE21E!$AE102),"",DOE21E!$AE102)</f>
        <v>15</v>
      </c>
      <c r="K1323" s="122">
        <f>IF(ISBLANK(EnergyPlus1.0!$AC102),"",EnergyPlus1.0!$AC102)</f>
        <v>1.1688552434254901E-2</v>
      </c>
      <c r="L1323" s="886">
        <f>IF(ISBLANK(EnergyPlus1.0!$AD102),"",EnergyPlus1.0!$AD102)</f>
        <v>40379</v>
      </c>
      <c r="M1323" s="887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8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8">
        <f>IF(ISBLANK('HOT3000'!$AE102),"",'HOT3000'!$AE102)</f>
        <v>10</v>
      </c>
      <c r="T1323" s="122">
        <f>IF(ISBLANK(YourData!$AC102),"",YourData!$AC102)</f>
        <v>1.1389731481684498E-2</v>
      </c>
      <c r="U1323" s="886" t="str">
        <f>IF(ISBLANK(YourData!$AD102),"",YourData!$AD102)</f>
        <v>20-Jul</v>
      </c>
      <c r="V1323" s="887">
        <f>IF(ISBLANK(YourData!$AE102),"",YourData!$AE102)</f>
        <v>15</v>
      </c>
      <c r="W1323" s="36"/>
      <c r="X1323" s="125"/>
      <c r="Y1323" s="878"/>
      <c r="Z1323" s="36"/>
      <c r="AA1323" s="125"/>
      <c r="AB1323" s="878"/>
    </row>
    <row r="1324" spans="1:28">
      <c r="A1324" s="884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8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8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8">
        <f>IF(ISBLANK(DOE21E!$AE103),"",DOE21E!$AE103)</f>
        <v>10</v>
      </c>
      <c r="K1324" s="122">
        <f>IF(ISBLANK(EnergyPlus1.0!$AC103),"",EnergyPlus1.0!$AC103)</f>
        <v>7.0236460791433201E-3</v>
      </c>
      <c r="L1324" s="886">
        <f>IF(ISBLANK(EnergyPlus1.0!$AD103),"",EnergyPlus1.0!$AD103)</f>
        <v>40379</v>
      </c>
      <c r="M1324" s="887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8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8">
        <f>IF(ISBLANK('HOT3000'!$AE103),"",'HOT3000'!$AE103)</f>
        <v>16</v>
      </c>
      <c r="T1324" s="122">
        <f>IF(ISBLANK(YourData!$AC103),"",YourData!$AC103)</f>
        <v>7.1039698131051595E-3</v>
      </c>
      <c r="U1324" s="886" t="str">
        <f>IF(ISBLANK(YourData!$AD103),"",YourData!$AD103)</f>
        <v>20-Jul</v>
      </c>
      <c r="V1324" s="887">
        <f>IF(ISBLANK(YourData!$AE103),"",YourData!$AE103)</f>
        <v>16</v>
      </c>
      <c r="W1324" s="36"/>
      <c r="X1324" s="125"/>
      <c r="Y1324" s="878"/>
      <c r="Z1324" s="36"/>
      <c r="AA1324" s="125"/>
      <c r="AB1324" s="878"/>
    </row>
    <row r="1325" spans="1:28">
      <c r="A1325" s="884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8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8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8">
        <f>IF(ISBLANK(DOE21E!$AE104),"",DOE21E!$AE104)</f>
        <v>10</v>
      </c>
      <c r="K1325" s="122">
        <f>IF(ISBLANK(EnergyPlus1.0!$AC104),"",EnergyPlus1.0!$AC104)</f>
        <v>9.1109753746587904E-3</v>
      </c>
      <c r="L1325" s="886">
        <f>IF(ISBLANK(EnergyPlus1.0!$AD104),"",EnergyPlus1.0!$AD104)</f>
        <v>40379</v>
      </c>
      <c r="M1325" s="887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8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8">
        <f>IF(ISBLANK('HOT3000'!$AE104),"",'HOT3000'!$AE104)</f>
        <v>2</v>
      </c>
      <c r="T1325" s="122">
        <f>IF(ISBLANK(YourData!$AC104),"",YourData!$AC104)</f>
        <v>8.9745219252133721E-3</v>
      </c>
      <c r="U1325" s="886" t="str">
        <f>IF(ISBLANK(YourData!$AD104),"",YourData!$AD104)</f>
        <v>20-Jul</v>
      </c>
      <c r="V1325" s="887">
        <f>IF(ISBLANK(YourData!$AE104),"",YourData!$AE104)</f>
        <v>15</v>
      </c>
      <c r="W1325" s="36"/>
      <c r="X1325" s="125"/>
      <c r="Y1325" s="878"/>
      <c r="Z1325" s="36"/>
      <c r="AA1325" s="125"/>
      <c r="AB1325" s="878"/>
    </row>
    <row r="1326" spans="1:28">
      <c r="A1326" s="884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8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8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8">
        <f>IF(ISBLANK(DOE21E!$AE105),"",DOE21E!$AE105)</f>
        <v>15</v>
      </c>
      <c r="K1326" s="122">
        <f>IF(ISBLANK(EnergyPlus1.0!$AC105),"",EnergyPlus1.0!$AC105)</f>
        <v>1.84858925396621E-2</v>
      </c>
      <c r="L1326" s="886">
        <f>IF(ISBLANK(EnergyPlus1.0!$AD105),"",EnergyPlus1.0!$AD105)</f>
        <v>40379</v>
      </c>
      <c r="M1326" s="887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8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8">
        <f>IF(ISBLANK('HOT3000'!$AE105),"",'HOT3000'!$AE105)</f>
        <v>15</v>
      </c>
      <c r="T1326" s="122">
        <f>IF(ISBLANK(YourData!$AC105),"",YourData!$AC105)</f>
        <v>1.7848469652552143E-2</v>
      </c>
      <c r="U1326" s="886" t="str">
        <f>IF(ISBLANK(YourData!$AD105),"",YourData!$AD105)</f>
        <v>20-Jul</v>
      </c>
      <c r="V1326" s="887">
        <f>IF(ISBLANK(YourData!$AE105),"",YourData!$AE105)</f>
        <v>15</v>
      </c>
      <c r="W1326" s="36"/>
      <c r="X1326" s="125"/>
      <c r="Y1326" s="878"/>
      <c r="Z1326" s="36"/>
      <c r="AA1326" s="125"/>
      <c r="AB1326" s="878"/>
    </row>
    <row r="1327" spans="1:28">
      <c r="A1327" s="884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8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8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8">
        <f>IF(ISBLANK(DOE21E!$AE106),"",DOE21E!$AE106)</f>
        <v>15</v>
      </c>
      <c r="K1327" s="122">
        <f>IF(ISBLANK(EnergyPlus1.0!$AC106),"",EnergyPlus1.0!$AC106)</f>
        <v>6.7755336093230497E-3</v>
      </c>
      <c r="L1327" s="886">
        <f>IF(ISBLANK(EnergyPlus1.0!$AD106),"",EnergyPlus1.0!$AD106)</f>
        <v>40248</v>
      </c>
      <c r="M1327" s="887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8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8">
        <f>IF(ISBLANK('HOT3000'!$AE106),"",'HOT3000'!$AE106)</f>
        <v>9</v>
      </c>
      <c r="T1327" s="122">
        <f>IF(ISBLANK(YourData!$AC106),"",YourData!$AC106)</f>
        <v>2.8697004143878858E-3</v>
      </c>
      <c r="U1327" s="886" t="str">
        <f>IF(ISBLANK(YourData!$AD106),"",YourData!$AD106)</f>
        <v>01-Jan</v>
      </c>
      <c r="V1327" s="887">
        <f>IF(ISBLANK(YourData!$AE106),"",YourData!$AE106)</f>
        <v>0</v>
      </c>
      <c r="W1327" s="36"/>
      <c r="X1327" s="125"/>
      <c r="Y1327" s="878"/>
      <c r="Z1327" s="36"/>
      <c r="AA1327" s="125"/>
      <c r="AB1327" s="878"/>
    </row>
    <row r="1328" spans="1:28">
      <c r="A1328" s="884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8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8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8">
        <f>IF(ISBLANK(DOE21E!$AE107),"",DOE21E!$AE107)</f>
        <v>8</v>
      </c>
      <c r="K1328" s="122">
        <f>IF(ISBLANK(EnergyPlus1.0!$AC107),"",EnergyPlus1.0!$AC107)</f>
        <v>6.7755336091377396E-3</v>
      </c>
      <c r="L1328" s="886">
        <f>IF(ISBLANK(EnergyPlus1.0!$AD107),"",EnergyPlus1.0!$AD107)</f>
        <v>40248</v>
      </c>
      <c r="M1328" s="887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8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8">
        <f>IF(ISBLANK('HOT3000'!$AE107),"",'HOT3000'!$AE107)</f>
        <v>9</v>
      </c>
      <c r="T1328" s="122">
        <f>IF(ISBLANK(YourData!$AC107),"",YourData!$AC107)</f>
        <v>2.8697004143880362E-3</v>
      </c>
      <c r="U1328" s="886" t="str">
        <f>IF(ISBLANK(YourData!$AD107),"",YourData!$AD107)</f>
        <v>01-Jan</v>
      </c>
      <c r="V1328" s="887">
        <f>IF(ISBLANK(YourData!$AE107),"",YourData!$AE107)</f>
        <v>0</v>
      </c>
      <c r="W1328" s="36"/>
      <c r="X1328" s="125"/>
      <c r="Y1328" s="878"/>
      <c r="Z1328" s="36"/>
      <c r="AA1328" s="125"/>
      <c r="AB1328" s="878"/>
    </row>
    <row r="1329" spans="1:28">
      <c r="A1329" s="884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8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8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8">
        <f>IF(ISBLANK(DOE21E!$AE108),"",DOE21E!$AE108)</f>
        <v>15</v>
      </c>
      <c r="K1329" s="122">
        <f>IF(ISBLANK(EnergyPlus1.0!$AC108),"",EnergyPlus1.0!$AC108)</f>
        <v>6.7755336093272998E-3</v>
      </c>
      <c r="L1329" s="886">
        <f>IF(ISBLANK(EnergyPlus1.0!$AD108),"",EnergyPlus1.0!$AD108)</f>
        <v>40543</v>
      </c>
      <c r="M1329" s="887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8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8">
        <f>IF(ISBLANK('HOT3000'!$AE108),"",'HOT3000'!$AE108)</f>
        <v>9</v>
      </c>
      <c r="T1329" s="122">
        <f>IF(ISBLANK(YourData!$AC108),"",YourData!$AC108)</f>
        <v>2.8697004143874846E-3</v>
      </c>
      <c r="U1329" s="886" t="str">
        <f>IF(ISBLANK(YourData!$AD108),"",YourData!$AD108)</f>
        <v>29-Dec</v>
      </c>
      <c r="V1329" s="887">
        <f>IF(ISBLANK(YourData!$AE108),"",YourData!$AE108)</f>
        <v>8</v>
      </c>
      <c r="W1329" s="36"/>
      <c r="X1329" s="125"/>
      <c r="Y1329" s="878"/>
      <c r="Z1329" s="36"/>
      <c r="AA1329" s="125"/>
      <c r="AB1329" s="878"/>
    </row>
    <row r="1330" spans="1:28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>
      <c r="A1339" s="883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Tested Prg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>
      <c r="A1340" s="884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8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8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8">
        <f>IF(ISBLANK(DOE21E!$AH89),"",DOE21E!$AH89)</f>
        <v>24</v>
      </c>
      <c r="K1340" s="122">
        <f>IF(ISBLANK(EnergyPlus1.0!$AF89),"",EnergyPlus1.0!$AF89)</f>
        <v>1.9277034220433499E-3</v>
      </c>
      <c r="L1340" s="886">
        <f>IF(ISBLANK(EnergyPlus1.0!$AG89),"",EnergyPlus1.0!$AG89)</f>
        <v>40189</v>
      </c>
      <c r="M1340" s="887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8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8">
        <f>IF(ISBLANK('HOT3000'!$AH89),"",'HOT3000'!$AH89)</f>
        <v>6</v>
      </c>
      <c r="T1340" s="122">
        <f>IF(ISBLANK(YourData!$AF89),"",YourData!$AF89)</f>
        <v>1.9291882085774371E-3</v>
      </c>
      <c r="U1340" s="886" t="str">
        <f>IF(ISBLANK(YourData!$AG89),"",YourData!$AG89)</f>
        <v>11-Jan</v>
      </c>
      <c r="V1340" s="887">
        <f>IF(ISBLANK(YourData!$AH89),"",YourData!$AH89)</f>
        <v>3</v>
      </c>
      <c r="W1340" s="36"/>
      <c r="X1340" s="125"/>
      <c r="Y1340" s="878"/>
      <c r="Z1340" s="36"/>
      <c r="AA1340" s="125"/>
      <c r="AB1340" s="878"/>
    </row>
    <row r="1341" spans="1:28">
      <c r="A1341" s="884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8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8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8">
        <f>IF(ISBLANK(DOE21E!$AH90),"",DOE21E!$AH90)</f>
        <v>24</v>
      </c>
      <c r="K1341" s="122">
        <f>IF(ISBLANK(EnergyPlus1.0!$AF90),"",EnergyPlus1.0!$AF90)</f>
        <v>1.9433116500102E-3</v>
      </c>
      <c r="L1341" s="886">
        <f>IF(ISBLANK(EnergyPlus1.0!$AG90),"",EnergyPlus1.0!$AG90)</f>
        <v>40183</v>
      </c>
      <c r="M1341" s="887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8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8">
        <f>IF(ISBLANK('HOT3000'!$AH90),"",'HOT3000'!$AH90)</f>
        <v>7</v>
      </c>
      <c r="T1341" s="122">
        <f>IF(ISBLANK(YourData!$AF90),"",YourData!$AF90)</f>
        <v>1.9434670750044759E-3</v>
      </c>
      <c r="U1341" s="886" t="str">
        <f>IF(ISBLANK(YourData!$AG90),"",YourData!$AG90)</f>
        <v>05-Jan</v>
      </c>
      <c r="V1341" s="887">
        <f>IF(ISBLANK(YourData!$AH90),"",YourData!$AH90)</f>
        <v>7</v>
      </c>
      <c r="W1341" s="36"/>
      <c r="X1341" s="125"/>
      <c r="Y1341" s="878"/>
      <c r="Z1341" s="36"/>
      <c r="AA1341" s="125"/>
      <c r="AB1341" s="878"/>
    </row>
    <row r="1342" spans="1:28">
      <c r="A1342" s="884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8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8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8">
        <f>IF(ISBLANK(DOE21E!$AH91),"",DOE21E!$AH91)</f>
        <v>24</v>
      </c>
      <c r="K1342" s="122">
        <f>IF(ISBLANK(EnergyPlus1.0!$AF91),"",EnergyPlus1.0!$AF91)</f>
        <v>1.9335706281109501E-3</v>
      </c>
      <c r="L1342" s="886">
        <f>IF(ISBLANK(EnergyPlus1.0!$AG91),"",EnergyPlus1.0!$AG91)</f>
        <v>40189</v>
      </c>
      <c r="M1342" s="887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8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8">
        <f>IF(ISBLANK('HOT3000'!$AH91),"",'HOT3000'!$AH91)</f>
        <v>6</v>
      </c>
      <c r="T1342" s="122">
        <f>IF(ISBLANK(YourData!$AF91),"",YourData!$AF91)</f>
        <v>1.9351077783801684E-3</v>
      </c>
      <c r="U1342" s="886" t="str">
        <f>IF(ISBLANK(YourData!$AG91),"",YourData!$AG91)</f>
        <v>11-Jan</v>
      </c>
      <c r="V1342" s="887">
        <f>IF(ISBLANK(YourData!$AH91),"",YourData!$AH91)</f>
        <v>3</v>
      </c>
      <c r="W1342" s="36"/>
      <c r="X1342" s="125"/>
      <c r="Y1342" s="878"/>
      <c r="Z1342" s="36"/>
      <c r="AA1342" s="125"/>
      <c r="AB1342" s="878"/>
    </row>
    <row r="1343" spans="1:28">
      <c r="A1343" s="884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8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8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8">
        <f>IF(ISBLANK(DOE21E!$AH92),"",DOE21E!$AH92)</f>
        <v>24</v>
      </c>
      <c r="K1343" s="122">
        <f>IF(ISBLANK(EnergyPlus1.0!$AF92),"",EnergyPlus1.0!$AF92)</f>
        <v>1.92768638621351E-3</v>
      </c>
      <c r="L1343" s="886">
        <f>IF(ISBLANK(EnergyPlus1.0!$AG92),"",EnergyPlus1.0!$AG92)</f>
        <v>40189</v>
      </c>
      <c r="M1343" s="887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8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8">
        <f>IF(ISBLANK('HOT3000'!$AH92),"",'HOT3000'!$AH92)</f>
        <v>6</v>
      </c>
      <c r="T1343" s="122">
        <f>IF(ISBLANK(YourData!$AF92),"",YourData!$AF92)</f>
        <v>1.8456085505684536E-3</v>
      </c>
      <c r="U1343" s="886" t="str">
        <f>IF(ISBLANK(YourData!$AG92),"",YourData!$AG92)</f>
        <v>11-Jan</v>
      </c>
      <c r="V1343" s="887">
        <f>IF(ISBLANK(YourData!$AH92),"",YourData!$AH92)</f>
        <v>2</v>
      </c>
      <c r="W1343" s="36"/>
      <c r="X1343" s="125"/>
      <c r="Y1343" s="878"/>
      <c r="Z1343" s="36"/>
      <c r="AA1343" s="125"/>
      <c r="AB1343" s="878"/>
    </row>
    <row r="1344" spans="1:28">
      <c r="A1344" s="884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8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8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8">
        <f>IF(ISBLANK(DOE21E!$AH93),"",DOE21E!$AH93)</f>
        <v>24</v>
      </c>
      <c r="K1344" s="122">
        <f>IF(ISBLANK(EnergyPlus1.0!$AF93),"",EnergyPlus1.0!$AF93)</f>
        <v>1.92768638621351E-3</v>
      </c>
      <c r="L1344" s="886">
        <f>IF(ISBLANK(EnergyPlus1.0!$AG93),"",EnergyPlus1.0!$AG93)</f>
        <v>40189</v>
      </c>
      <c r="M1344" s="887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8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8">
        <f>IF(ISBLANK('HOT3000'!$AH93),"",'HOT3000'!$AH93)</f>
        <v>6</v>
      </c>
      <c r="T1344" s="122">
        <f>IF(ISBLANK(YourData!$AF93),"",YourData!$AF93)</f>
        <v>1.8455738976325855E-3</v>
      </c>
      <c r="U1344" s="886" t="str">
        <f>IF(ISBLANK(YourData!$AG93),"",YourData!$AG93)</f>
        <v>11-Jan</v>
      </c>
      <c r="V1344" s="887">
        <f>IF(ISBLANK(YourData!$AH93),"",YourData!$AH93)</f>
        <v>2</v>
      </c>
      <c r="W1344" s="36"/>
      <c r="X1344" s="125"/>
      <c r="Y1344" s="878"/>
      <c r="Z1344" s="36"/>
      <c r="AA1344" s="125"/>
      <c r="AB1344" s="878"/>
    </row>
    <row r="1345" spans="1:28">
      <c r="A1345" s="884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8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8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8">
        <f>IF(ISBLANK(DOE21E!$AH94),"",DOE21E!$AH94)</f>
        <v>24</v>
      </c>
      <c r="K1345" s="122">
        <f>IF(ISBLANK(EnergyPlus1.0!$AF94),"",EnergyPlus1.0!$AF94)</f>
        <v>1.9277034220433499E-3</v>
      </c>
      <c r="L1345" s="886">
        <f>IF(ISBLANK(EnergyPlus1.0!$AG94),"",EnergyPlus1.0!$AG94)</f>
        <v>40189</v>
      </c>
      <c r="M1345" s="887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8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8">
        <f>IF(ISBLANK('HOT3000'!$AH94),"",'HOT3000'!$AH94)</f>
        <v>6</v>
      </c>
      <c r="T1345" s="122">
        <f>IF(ISBLANK(YourData!$AF94),"",YourData!$AF94)</f>
        <v>1.9291882085774371E-3</v>
      </c>
      <c r="U1345" s="886" t="str">
        <f>IF(ISBLANK(YourData!$AG94),"",YourData!$AG94)</f>
        <v>11-Jan</v>
      </c>
      <c r="V1345" s="887">
        <f>IF(ISBLANK(YourData!$AH94),"",YourData!$AH94)</f>
        <v>3</v>
      </c>
      <c r="W1345" s="36"/>
      <c r="X1345" s="125"/>
      <c r="Y1345" s="878"/>
      <c r="Z1345" s="36"/>
      <c r="AA1345" s="125"/>
      <c r="AB1345" s="878"/>
    </row>
    <row r="1346" spans="1:28">
      <c r="A1346" s="884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8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8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8">
        <f>IF(ISBLANK(DOE21E!$AH95),"",DOE21E!$AH95)</f>
        <v>24</v>
      </c>
      <c r="K1346" s="122">
        <f>IF(ISBLANK(EnergyPlus1.0!$AF95),"",EnergyPlus1.0!$AF95)</f>
        <v>1.92770339972493E-3</v>
      </c>
      <c r="L1346" s="886">
        <f>IF(ISBLANK(EnergyPlus1.0!$AG95),"",EnergyPlus1.0!$AG95)</f>
        <v>40189</v>
      </c>
      <c r="M1346" s="887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8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8">
        <f>IF(ISBLANK('HOT3000'!$AH95),"",'HOT3000'!$AH95)</f>
        <v>6</v>
      </c>
      <c r="T1346" s="122">
        <f>IF(ISBLANK(YourData!$AF95),"",YourData!$AF95)</f>
        <v>1.9291881862173274E-3</v>
      </c>
      <c r="U1346" s="886" t="str">
        <f>IF(ISBLANK(YourData!$AG95),"",YourData!$AG95)</f>
        <v>11-Jan</v>
      </c>
      <c r="V1346" s="887">
        <f>IF(ISBLANK(YourData!$AH95),"",YourData!$AH95)</f>
        <v>3</v>
      </c>
      <c r="W1346" s="36"/>
      <c r="X1346" s="125"/>
      <c r="Y1346" s="878"/>
      <c r="Z1346" s="36"/>
      <c r="AA1346" s="125"/>
      <c r="AB1346" s="878"/>
    </row>
    <row r="1347" spans="1:28">
      <c r="A1347" s="884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8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8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8">
        <f>IF(ISBLANK(DOE21E!$AH96),"",DOE21E!$AH96)</f>
        <v>24</v>
      </c>
      <c r="K1347" s="122">
        <f>IF(ISBLANK(EnergyPlus1.0!$AF96),"",EnergyPlus1.0!$AF96)</f>
        <v>1.9277034242487E-3</v>
      </c>
      <c r="L1347" s="886">
        <f>IF(ISBLANK(EnergyPlus1.0!$AG96),"",EnergyPlus1.0!$AG96)</f>
        <v>40189</v>
      </c>
      <c r="M1347" s="887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8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8">
        <f>IF(ISBLANK('HOT3000'!$AH96),"",'HOT3000'!$AH96)</f>
        <v>6</v>
      </c>
      <c r="T1347" s="122">
        <f>IF(ISBLANK(YourData!$AF96),"",YourData!$AF96)</f>
        <v>1.9291881727274921E-3</v>
      </c>
      <c r="U1347" s="886" t="str">
        <f>IF(ISBLANK(YourData!$AG96),"",YourData!$AG96)</f>
        <v>11-Jan</v>
      </c>
      <c r="V1347" s="887">
        <f>IF(ISBLANK(YourData!$AH96),"",YourData!$AH96)</f>
        <v>3</v>
      </c>
      <c r="W1347" s="36"/>
      <c r="X1347" s="125"/>
      <c r="Y1347" s="878"/>
      <c r="Z1347" s="36"/>
      <c r="AA1347" s="125"/>
      <c r="AB1347" s="878"/>
    </row>
    <row r="1348" spans="1:28">
      <c r="A1348" s="884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8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8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8">
        <f>IF(ISBLANK(DOE21E!$AH97),"",DOE21E!$AH97)</f>
        <v>24</v>
      </c>
      <c r="K1348" s="122" t="str">
        <f>IF(ISBLANK(EnergyPlus1.0!$AF97),"",EnergyPlus1.0!$AF97)</f>
        <v/>
      </c>
      <c r="L1348" s="886" t="str">
        <f>IF(ISBLANK(EnergyPlus1.0!$AG97),"",EnergyPlus1.0!$AG97)</f>
        <v/>
      </c>
      <c r="M1348" s="887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8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8">
        <f>IF(ISBLANK('HOT3000'!$AH97),"",'HOT3000'!$AH97)</f>
        <v>6</v>
      </c>
      <c r="T1348" s="122">
        <f>IF(ISBLANK(YourData!$AF97),"",YourData!$AF97)</f>
        <v>1.9291882085774371E-3</v>
      </c>
      <c r="U1348" s="886" t="str">
        <f>IF(ISBLANK(YourData!$AG97),"",YourData!$AG97)</f>
        <v>11-Jan</v>
      </c>
      <c r="V1348" s="887">
        <f>IF(ISBLANK(YourData!$AH97),"",YourData!$AH97)</f>
        <v>3</v>
      </c>
      <c r="W1348" s="36"/>
      <c r="X1348" s="125"/>
      <c r="Y1348" s="878"/>
      <c r="Z1348" s="36"/>
      <c r="AA1348" s="125"/>
      <c r="AB1348" s="878"/>
    </row>
    <row r="1349" spans="1:28">
      <c r="A1349" s="884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8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8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8">
        <f>IF(ISBLANK(DOE21E!$AH98),"",DOE21E!$AH98)</f>
        <v>24</v>
      </c>
      <c r="K1349" s="122">
        <f>IF(ISBLANK(EnergyPlus1.0!$AF98),"",EnergyPlus1.0!$AF98)</f>
        <v>1.92770342076213E-3</v>
      </c>
      <c r="L1349" s="886">
        <f>IF(ISBLANK(EnergyPlus1.0!$AG98),"",EnergyPlus1.0!$AG98)</f>
        <v>40189</v>
      </c>
      <c r="M1349" s="887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8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8">
        <f>IF(ISBLANK('HOT3000'!$AH98),"",'HOT3000'!$AH98)</f>
        <v>6</v>
      </c>
      <c r="T1349" s="122">
        <f>IF(ISBLANK(YourData!$AF98),"",YourData!$AF98)</f>
        <v>1.9291882085774371E-3</v>
      </c>
      <c r="U1349" s="886" t="str">
        <f>IF(ISBLANK(YourData!$AG98),"",YourData!$AG98)</f>
        <v>11-Jan</v>
      </c>
      <c r="V1349" s="887">
        <f>IF(ISBLANK(YourData!$AH98),"",YourData!$AH98)</f>
        <v>3</v>
      </c>
      <c r="W1349" s="36"/>
      <c r="X1349" s="125"/>
      <c r="Y1349" s="878"/>
      <c r="Z1349" s="36"/>
      <c r="AA1349" s="125"/>
      <c r="AB1349" s="878"/>
    </row>
    <row r="1350" spans="1:28">
      <c r="A1350" s="884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8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8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8">
        <f>IF(ISBLANK(DOE21E!$AH99),"",DOE21E!$AH99)</f>
        <v>24</v>
      </c>
      <c r="K1350" s="122">
        <f>IF(ISBLANK(EnergyPlus1.0!$AF99),"",EnergyPlus1.0!$AF99)</f>
        <v>1.9277034242487E-3</v>
      </c>
      <c r="L1350" s="886">
        <f>IF(ISBLANK(EnergyPlus1.0!$AG99),"",EnergyPlus1.0!$AG99)</f>
        <v>40189</v>
      </c>
      <c r="M1350" s="887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8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8">
        <f>IF(ISBLANK('HOT3000'!$AH99),"",'HOT3000'!$AH99)</f>
        <v>6</v>
      </c>
      <c r="T1350" s="122">
        <f>IF(ISBLANK(YourData!$AF99),"",YourData!$AF99)</f>
        <v>1.9291881727274921E-3</v>
      </c>
      <c r="U1350" s="886" t="str">
        <f>IF(ISBLANK(YourData!$AG99),"",YourData!$AG99)</f>
        <v>11-Jan</v>
      </c>
      <c r="V1350" s="887">
        <f>IF(ISBLANK(YourData!$AH99),"",YourData!$AH99)</f>
        <v>3</v>
      </c>
      <c r="W1350" s="36"/>
      <c r="X1350" s="125"/>
      <c r="Y1350" s="878"/>
      <c r="Z1350" s="36"/>
      <c r="AA1350" s="125"/>
      <c r="AB1350" s="878"/>
    </row>
    <row r="1351" spans="1:28">
      <c r="A1351" s="884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8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8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8">
        <f>IF(ISBLANK(DOE21E!$AH100),"",DOE21E!$AH100)</f>
        <v>24</v>
      </c>
      <c r="K1351" s="122">
        <f>IF(ISBLANK(EnergyPlus1.0!$AF100),"",EnergyPlus1.0!$AF100)</f>
        <v>1.9277034202990399E-3</v>
      </c>
      <c r="L1351" s="886">
        <f>IF(ISBLANK(EnergyPlus1.0!$AG100),"",EnergyPlus1.0!$AG100)</f>
        <v>40189</v>
      </c>
      <c r="M1351" s="887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8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8">
        <f>IF(ISBLANK('HOT3000'!$AH100),"",'HOT3000'!$AH100)</f>
        <v>7</v>
      </c>
      <c r="T1351" s="122">
        <f>IF(ISBLANK(YourData!$AF100),"",YourData!$AF100)</f>
        <v>1.9291881718064823E-3</v>
      </c>
      <c r="U1351" s="886" t="str">
        <f>IF(ISBLANK(YourData!$AG100),"",YourData!$AG100)</f>
        <v>11-Jan</v>
      </c>
      <c r="V1351" s="887">
        <f>IF(ISBLANK(YourData!$AH100),"",YourData!$AH100)</f>
        <v>3</v>
      </c>
      <c r="W1351" s="36"/>
      <c r="X1351" s="125"/>
      <c r="Y1351" s="878"/>
      <c r="Z1351" s="36"/>
      <c r="AA1351" s="125"/>
      <c r="AB1351" s="878"/>
    </row>
    <row r="1352" spans="1:28">
      <c r="A1352" s="884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8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8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8">
        <f>IF(ISBLANK(DOE21E!$AH101),"",DOE21E!$AH101)</f>
        <v>0</v>
      </c>
      <c r="K1352" s="122">
        <f>IF(ISBLANK(EnergyPlus1.0!$AF101),"",EnergyPlus1.0!$AF101)</f>
        <v>7.00484487156822E-3</v>
      </c>
      <c r="L1352" s="886">
        <f>IF(ISBLANK(EnergyPlus1.0!$AG101),"",EnergyPlus1.0!$AG101)</f>
        <v>40532</v>
      </c>
      <c r="M1352" s="887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8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8">
        <f>IF(ISBLANK('HOT3000'!$AH101),"",'HOT3000'!$AH101)</f>
        <v>2</v>
      </c>
      <c r="T1352" s="122">
        <f>IF(ISBLANK(YourData!$AF101),"",YourData!$AF101)</f>
        <v>7.0189493132874429E-3</v>
      </c>
      <c r="U1352" s="886" t="str">
        <f>IF(ISBLANK(YourData!$AG101),"",YourData!$AG101)</f>
        <v>20-Dec</v>
      </c>
      <c r="V1352" s="887">
        <f>IF(ISBLANK(YourData!$AH101),"",YourData!$AH101)</f>
        <v>12</v>
      </c>
      <c r="W1352" s="36"/>
      <c r="X1352" s="125"/>
      <c r="Y1352" s="878"/>
      <c r="Z1352" s="36"/>
      <c r="AA1352" s="125"/>
      <c r="AB1352" s="878"/>
    </row>
    <row r="1353" spans="1:28">
      <c r="A1353" s="884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8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8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8">
        <f>IF(ISBLANK(DOE21E!$AH102),"",DOE21E!$AH102)</f>
        <v>0</v>
      </c>
      <c r="K1353" s="122">
        <f>IF(ISBLANK(EnergyPlus1.0!$AF102),"",EnergyPlus1.0!$AF102)</f>
        <v>7.0048448777472001E-3</v>
      </c>
      <c r="L1353" s="886">
        <f>IF(ISBLANK(EnergyPlus1.0!$AG102),"",EnergyPlus1.0!$AG102)</f>
        <v>40532</v>
      </c>
      <c r="M1353" s="887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8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8">
        <f>IF(ISBLANK('HOT3000'!$AH102),"",'HOT3000'!$AH102)</f>
        <v>22</v>
      </c>
      <c r="T1353" s="122">
        <f>IF(ISBLANK(YourData!$AF102),"",YourData!$AF102)</f>
        <v>7.0189493132874429E-3</v>
      </c>
      <c r="U1353" s="886" t="str">
        <f>IF(ISBLANK(YourData!$AG102),"",YourData!$AG102)</f>
        <v>20-Dec</v>
      </c>
      <c r="V1353" s="887">
        <f>IF(ISBLANK(YourData!$AH102),"",YourData!$AH102)</f>
        <v>12</v>
      </c>
      <c r="W1353" s="36"/>
      <c r="X1353" s="125"/>
      <c r="Y1353" s="878"/>
      <c r="Z1353" s="36"/>
      <c r="AA1353" s="125"/>
      <c r="AB1353" s="878"/>
    </row>
    <row r="1354" spans="1:28">
      <c r="A1354" s="884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8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8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8">
        <f>IF(ISBLANK(DOE21E!$AH103),"",DOE21E!$AH103)</f>
        <v>0</v>
      </c>
      <c r="K1354" s="122">
        <f>IF(ISBLANK(EnergyPlus1.0!$AF103),"",EnergyPlus1.0!$AF103)</f>
        <v>6.5213077895968198E-3</v>
      </c>
      <c r="L1354" s="886">
        <f>IF(ISBLANK(EnergyPlus1.0!$AG103),"",EnergyPlus1.0!$AG103)</f>
        <v>40492</v>
      </c>
      <c r="M1354" s="887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8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8">
        <f>IF(ISBLANK('HOT3000'!$AH103),"",'HOT3000'!$AH103)</f>
        <v>7</v>
      </c>
      <c r="T1354" s="122">
        <f>IF(ISBLANK(YourData!$AF103),"",YourData!$AF103)</f>
        <v>6.256190201000475E-3</v>
      </c>
      <c r="U1354" s="886" t="str">
        <f>IF(ISBLANK(YourData!$AG103),"",YourData!$AG103)</f>
        <v>10-Nov</v>
      </c>
      <c r="V1354" s="887">
        <f>IF(ISBLANK(YourData!$AH103),"",YourData!$AH103)</f>
        <v>7</v>
      </c>
      <c r="W1354" s="36"/>
      <c r="X1354" s="125"/>
      <c r="Y1354" s="878"/>
      <c r="Z1354" s="36"/>
      <c r="AA1354" s="125"/>
      <c r="AB1354" s="878"/>
    </row>
    <row r="1355" spans="1:28">
      <c r="A1355" s="884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8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8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8">
        <f>IF(ISBLANK(DOE21E!$AH104),"",DOE21E!$AH104)</f>
        <v>0</v>
      </c>
      <c r="K1355" s="122">
        <f>IF(ISBLANK(EnergyPlus1.0!$AF104),"",EnergyPlus1.0!$AF104)</f>
        <v>6.9846914921732599E-3</v>
      </c>
      <c r="L1355" s="886">
        <f>IF(ISBLANK(EnergyPlus1.0!$AG104),"",EnergyPlus1.0!$AG104)</f>
        <v>40532</v>
      </c>
      <c r="M1355" s="887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8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8">
        <f>IF(ISBLANK('HOT3000'!$AH104),"",'HOT3000'!$AH104)</f>
        <v>21</v>
      </c>
      <c r="T1355" s="122">
        <f>IF(ISBLANK(YourData!$AF104),"",YourData!$AF104)</f>
        <v>6.9924050082213795E-3</v>
      </c>
      <c r="U1355" s="886" t="str">
        <f>IF(ISBLANK(YourData!$AG104),"",YourData!$AG104)</f>
        <v>20-Dec</v>
      </c>
      <c r="V1355" s="887">
        <f>IF(ISBLANK(YourData!$AH104),"",YourData!$AH104)</f>
        <v>12</v>
      </c>
      <c r="W1355" s="36"/>
      <c r="X1355" s="125"/>
      <c r="Y1355" s="878"/>
      <c r="Z1355" s="36"/>
      <c r="AA1355" s="125"/>
      <c r="AB1355" s="878"/>
    </row>
    <row r="1356" spans="1:28">
      <c r="A1356" s="884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8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8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8">
        <f>IF(ISBLANK(DOE21E!$AH105),"",DOE21E!$AH105)</f>
        <v>0</v>
      </c>
      <c r="K1356" s="122">
        <f>IF(ISBLANK(EnergyPlus1.0!$AF105),"",EnergyPlus1.0!$AF105)</f>
        <v>7.0421306205148398E-3</v>
      </c>
      <c r="L1356" s="886">
        <f>IF(ISBLANK(EnergyPlus1.0!$AG105),"",EnergyPlus1.0!$AG105)</f>
        <v>40532</v>
      </c>
      <c r="M1356" s="887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8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8">
        <f>IF(ISBLANK('HOT3000'!$AH105),"",'HOT3000'!$AH105)</f>
        <v>2</v>
      </c>
      <c r="T1356" s="122">
        <f>IF(ISBLANK(YourData!$AF105),"",YourData!$AF105)</f>
        <v>7.057896472955778E-3</v>
      </c>
      <c r="U1356" s="886" t="str">
        <f>IF(ISBLANK(YourData!$AG105),"",YourData!$AG105)</f>
        <v>20-Dec</v>
      </c>
      <c r="V1356" s="887">
        <f>IF(ISBLANK(YourData!$AH105),"",YourData!$AH105)</f>
        <v>12</v>
      </c>
      <c r="W1356" s="36"/>
      <c r="X1356" s="125"/>
      <c r="Y1356" s="878"/>
      <c r="Z1356" s="36"/>
      <c r="AA1356" s="125"/>
      <c r="AB1356" s="878"/>
    </row>
    <row r="1357" spans="1:28">
      <c r="A1357" s="884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8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8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8">
        <f>IF(ISBLANK(DOE21E!$AH106),"",DOE21E!$AH106)</f>
        <v>0</v>
      </c>
      <c r="K1357" s="122">
        <f>IF(ISBLANK(EnergyPlus1.0!$AF106),"",EnergyPlus1.0!$AF106)</f>
        <v>6.7347943345457901E-3</v>
      </c>
      <c r="L1357" s="886">
        <f>IF(ISBLANK(EnergyPlus1.0!$AG106),"",EnergyPlus1.0!$AG106)</f>
        <v>40469</v>
      </c>
      <c r="M1357" s="887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8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8">
        <f>IF(ISBLANK('HOT3000'!$AH106),"",'HOT3000'!$AH106)</f>
        <v>5</v>
      </c>
      <c r="T1357" s="122">
        <f>IF(ISBLANK(YourData!$AF106),"",YourData!$AF106)</f>
        <v>2.8697004143857082E-3</v>
      </c>
      <c r="U1357" s="886" t="str">
        <f>IF(ISBLANK(YourData!$AG106),"",YourData!$AG106)</f>
        <v>01-Apr</v>
      </c>
      <c r="V1357" s="887">
        <f>IF(ISBLANK(YourData!$AH106),"",YourData!$AH106)</f>
        <v>4</v>
      </c>
      <c r="W1357" s="36"/>
      <c r="X1357" s="125"/>
      <c r="Y1357" s="878"/>
      <c r="Z1357" s="36"/>
      <c r="AA1357" s="125"/>
      <c r="AB1357" s="878"/>
    </row>
    <row r="1358" spans="1:28">
      <c r="A1358" s="884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8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8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8">
        <f>IF(ISBLANK(DOE21E!$AH107),"",DOE21E!$AH107)</f>
        <v>0</v>
      </c>
      <c r="K1358" s="122">
        <f>IF(ISBLANK(EnergyPlus1.0!$AF107),"",EnergyPlus1.0!$AF107)</f>
        <v>3.8185689722755401E-3</v>
      </c>
      <c r="L1358" s="886">
        <f>IF(ISBLANK(EnergyPlus1.0!$AG107),"",EnergyPlus1.0!$AG107)</f>
        <v>40469</v>
      </c>
      <c r="M1358" s="887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8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8">
        <f>IF(ISBLANK('HOT3000'!$AH107),"",'HOT3000'!$AH107)</f>
        <v>5</v>
      </c>
      <c r="T1358" s="122">
        <f>IF(ISBLANK(YourData!$AF107),"",YourData!$AF107)</f>
        <v>2.8697004143857971E-3</v>
      </c>
      <c r="U1358" s="886" t="str">
        <f>IF(ISBLANK(YourData!$AG107),"",YourData!$AG107)</f>
        <v>01-Apr</v>
      </c>
      <c r="V1358" s="887">
        <f>IF(ISBLANK(YourData!$AH107),"",YourData!$AH107)</f>
        <v>9</v>
      </c>
      <c r="W1358" s="36"/>
      <c r="X1358" s="125"/>
      <c r="Y1358" s="878"/>
      <c r="Z1358" s="36"/>
      <c r="AA1358" s="125"/>
      <c r="AB1358" s="878"/>
    </row>
    <row r="1359" spans="1:28">
      <c r="A1359" s="884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8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8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8">
        <f>IF(ISBLANK(DOE21E!$AH108),"",DOE21E!$AH108)</f>
        <v>0</v>
      </c>
      <c r="K1359" s="122">
        <f>IF(ISBLANK(EnergyPlus1.0!$AF108),"",EnergyPlus1.0!$AF108)</f>
        <v>6.7755336093234001E-3</v>
      </c>
      <c r="L1359" s="886">
        <f>IF(ISBLANK(EnergyPlus1.0!$AG108),"",EnergyPlus1.0!$AG108)</f>
        <v>40269</v>
      </c>
      <c r="M1359" s="887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8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8">
        <f>IF(ISBLANK('HOT3000'!$AH108),"",'HOT3000'!$AH108)</f>
        <v>8</v>
      </c>
      <c r="T1359" s="122">
        <f>IF(ISBLANK(YourData!$AF108),"",YourData!$AF108)</f>
        <v>2.8697004143857867E-3</v>
      </c>
      <c r="U1359" s="886" t="str">
        <f>IF(ISBLANK(YourData!$AG108),"",YourData!$AG108)</f>
        <v>01-Apr</v>
      </c>
      <c r="V1359" s="887">
        <f>IF(ISBLANK(YourData!$AH108),"",YourData!$AH108)</f>
        <v>4</v>
      </c>
      <c r="W1359" s="36"/>
      <c r="X1359" s="125"/>
      <c r="Y1359" s="878"/>
      <c r="Z1359" s="36"/>
      <c r="AA1359" s="125"/>
      <c r="AB1359" s="878"/>
    </row>
    <row r="1360" spans="1:28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>
      <c r="A1369" s="883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Tested Prg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>
      <c r="A1370" s="884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8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8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8">
        <f>IF(ISBLANK(DOE21E!$AK89),"",DOE21E!$AK89)</f>
        <v>16</v>
      </c>
      <c r="K1370" s="37">
        <f>IF(ISBLANK(EnergyPlus1.0!$AI89),"",EnergyPlus1.0!$AI89)</f>
        <v>68.367315029612101</v>
      </c>
      <c r="L1370" s="886">
        <f>IF(ISBLANK(EnergyPlus1.0!$AJ89),"",EnergyPlus1.0!$AJ89)</f>
        <v>40498</v>
      </c>
      <c r="M1370" s="887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8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8">
        <f>IF(ISBLANK('HOT3000'!$AK89),"",'HOT3000'!$AK89)</f>
        <v>16</v>
      </c>
      <c r="T1370" s="37">
        <f>IF(ISBLANK(YourData!$AI89),"",YourData!$AI89)</f>
        <v>67.777998970008611</v>
      </c>
      <c r="U1370" s="886" t="str">
        <f>IF(ISBLANK(YourData!$AJ89),"",YourData!$AJ89)</f>
        <v>16-Nov</v>
      </c>
      <c r="V1370" s="887">
        <f>IF(ISBLANK(YourData!$AK89),"",YourData!$AK89)</f>
        <v>17</v>
      </c>
      <c r="W1370" s="36"/>
      <c r="X1370" s="125"/>
      <c r="Y1370" s="878"/>
      <c r="Z1370" s="36"/>
      <c r="AA1370" s="125"/>
      <c r="AB1370" s="878"/>
    </row>
    <row r="1371" spans="1:28">
      <c r="A1371" s="884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8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8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8">
        <f>IF(ISBLANK(DOE21E!$AK90),"",DOE21E!$AK90)</f>
        <v>9</v>
      </c>
      <c r="K1371" s="37">
        <f>IF(ISBLANK(EnergyPlus1.0!$AI90),"",EnergyPlus1.0!$AI90)</f>
        <v>78.643915315525604</v>
      </c>
      <c r="L1371" s="886">
        <f>IF(ISBLANK(EnergyPlus1.0!$AJ90),"",EnergyPlus1.0!$AJ90)</f>
        <v>40453</v>
      </c>
      <c r="M1371" s="887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8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8">
        <f>IF(ISBLANK('HOT3000'!$AK90),"",'HOT3000'!$AK90)</f>
        <v>8</v>
      </c>
      <c r="T1371" s="37">
        <f>IF(ISBLANK(YourData!$AI90),"",YourData!$AI90)</f>
        <v>77.925821170738928</v>
      </c>
      <c r="U1371" s="886" t="str">
        <f>IF(ISBLANK(YourData!$AJ90),"",YourData!$AJ90)</f>
        <v>02-Oct</v>
      </c>
      <c r="V1371" s="887">
        <f>IF(ISBLANK(YourData!$AK90),"",YourData!$AK90)</f>
        <v>8</v>
      </c>
      <c r="W1371" s="36"/>
      <c r="X1371" s="125"/>
      <c r="Y1371" s="878"/>
      <c r="Z1371" s="36"/>
      <c r="AA1371" s="125"/>
      <c r="AB1371" s="878"/>
    </row>
    <row r="1372" spans="1:28">
      <c r="A1372" s="884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8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8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8">
        <f>IF(ISBLANK(DOE21E!$AK91),"",DOE21E!$AK91)</f>
        <v>18</v>
      </c>
      <c r="K1372" s="37">
        <f>IF(ISBLANK(EnergyPlus1.0!$AI91),"",EnergyPlus1.0!$AI91)</f>
        <v>82.966588657155896</v>
      </c>
      <c r="L1372" s="886">
        <f>IF(ISBLANK(EnergyPlus1.0!$AJ91),"",EnergyPlus1.0!$AJ91)</f>
        <v>40439</v>
      </c>
      <c r="M1372" s="887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8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8">
        <f>IF(ISBLANK('HOT3000'!$AK91),"",'HOT3000'!$AK91)</f>
        <v>20</v>
      </c>
      <c r="T1372" s="37">
        <f>IF(ISBLANK(YourData!$AI91),"",YourData!$AI91)</f>
        <v>82.714142754404918</v>
      </c>
      <c r="U1372" s="886" t="str">
        <f>IF(ISBLANK(YourData!$AJ91),"",YourData!$AJ91)</f>
        <v>18-Sep</v>
      </c>
      <c r="V1372" s="887">
        <f>IF(ISBLANK(YourData!$AK91),"",YourData!$AK91)</f>
        <v>10</v>
      </c>
      <c r="W1372" s="36"/>
      <c r="X1372" s="125"/>
      <c r="Y1372" s="878"/>
      <c r="Z1372" s="36"/>
      <c r="AA1372" s="125"/>
      <c r="AB1372" s="878"/>
    </row>
    <row r="1373" spans="1:28">
      <c r="A1373" s="884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8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8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8">
        <f>IF(ISBLANK(DOE21E!$AK92),"",DOE21E!$AK92)</f>
        <v>9</v>
      </c>
      <c r="K1373" s="37">
        <f>IF(ISBLANK(EnergyPlus1.0!$AI92),"",EnergyPlus1.0!$AI92)</f>
        <v>76.875455705689902</v>
      </c>
      <c r="L1373" s="886">
        <f>IF(ISBLANK(EnergyPlus1.0!$AJ92),"",EnergyPlus1.0!$AJ92)</f>
        <v>40424</v>
      </c>
      <c r="M1373" s="887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8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8">
        <f>IF(ISBLANK('HOT3000'!$AK92),"",'HOT3000'!$AK92)</f>
        <v>12</v>
      </c>
      <c r="T1373" s="37">
        <f>IF(ISBLANK(YourData!$AI92),"",YourData!$AI92)</f>
        <v>90.071406133343572</v>
      </c>
      <c r="U1373" s="886" t="str">
        <f>IF(ISBLANK(YourData!$AJ92),"",YourData!$AJ92)</f>
        <v>27-Nov</v>
      </c>
      <c r="V1373" s="887">
        <f>IF(ISBLANK(YourData!$AK92),"",YourData!$AK92)</f>
        <v>10</v>
      </c>
      <c r="W1373" s="36"/>
      <c r="X1373" s="125"/>
      <c r="Y1373" s="878"/>
      <c r="Z1373" s="36"/>
      <c r="AA1373" s="125"/>
      <c r="AB1373" s="878"/>
    </row>
    <row r="1374" spans="1:28">
      <c r="A1374" s="884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8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8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8">
        <f>IF(ISBLANK(DOE21E!$AK93),"",DOE21E!$AK93)</f>
        <v>18</v>
      </c>
      <c r="K1374" s="37">
        <f>IF(ISBLANK(EnergyPlus1.0!$AI93),"",EnergyPlus1.0!$AI93)</f>
        <v>80.7959749615123</v>
      </c>
      <c r="L1374" s="886">
        <f>IF(ISBLANK(EnergyPlus1.0!$AJ93),"",EnergyPlus1.0!$AJ93)</f>
        <v>40439</v>
      </c>
      <c r="M1374" s="887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8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8">
        <f>IF(ISBLANK('HOT3000'!$AK93),"",'HOT3000'!$AK93)</f>
        <v>20</v>
      </c>
      <c r="T1374" s="37">
        <f>IF(ISBLANK(YourData!$AI93),"",YourData!$AI93)</f>
        <v>90.717753955282674</v>
      </c>
      <c r="U1374" s="886" t="str">
        <f>IF(ISBLANK(YourData!$AJ93),"",YourData!$AJ93)</f>
        <v>27-Nov</v>
      </c>
      <c r="V1374" s="887">
        <f>IF(ISBLANK(YourData!$AK93),"",YourData!$AK93)</f>
        <v>10</v>
      </c>
      <c r="W1374" s="36"/>
      <c r="X1374" s="125"/>
      <c r="Y1374" s="878"/>
      <c r="Z1374" s="36"/>
      <c r="AA1374" s="125"/>
      <c r="AB1374" s="878"/>
    </row>
    <row r="1375" spans="1:28">
      <c r="A1375" s="884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8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8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8">
        <f>IF(ISBLANK(DOE21E!$AK94),"",DOE21E!$AK94)</f>
        <v>21</v>
      </c>
      <c r="K1375" s="37">
        <f>IF(ISBLANK(EnergyPlus1.0!$AI94),"",EnergyPlus1.0!$AI94)</f>
        <v>68.367315029612598</v>
      </c>
      <c r="L1375" s="886">
        <f>IF(ISBLANK(EnergyPlus1.0!$AJ94),"",EnergyPlus1.0!$AJ94)</f>
        <v>40498</v>
      </c>
      <c r="M1375" s="887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8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8">
        <f>IF(ISBLANK('HOT3000'!$AK94),"",'HOT3000'!$AK94)</f>
        <v>7</v>
      </c>
      <c r="T1375" s="37">
        <f>IF(ISBLANK(YourData!$AI94),"",YourData!$AI94)</f>
        <v>67.777998970008625</v>
      </c>
      <c r="U1375" s="886" t="str">
        <f>IF(ISBLANK(YourData!$AJ94),"",YourData!$AJ94)</f>
        <v>16-Nov</v>
      </c>
      <c r="V1375" s="887">
        <f>IF(ISBLANK(YourData!$AK94),"",YourData!$AK94)</f>
        <v>17</v>
      </c>
      <c r="W1375" s="36"/>
      <c r="X1375" s="125"/>
      <c r="Y1375" s="878"/>
      <c r="Z1375" s="36"/>
      <c r="AA1375" s="125"/>
      <c r="AB1375" s="878"/>
    </row>
    <row r="1376" spans="1:28">
      <c r="A1376" s="884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8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8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8">
        <f>IF(ISBLANK(DOE21E!$AK95),"",DOE21E!$AK95)</f>
        <v>16</v>
      </c>
      <c r="K1376" s="37">
        <f>IF(ISBLANK(EnergyPlus1.0!$AI95),"",EnergyPlus1.0!$AI95)</f>
        <v>68.367148547785405</v>
      </c>
      <c r="L1376" s="886">
        <f>IF(ISBLANK(EnergyPlus1.0!$AJ95),"",EnergyPlus1.0!$AJ95)</f>
        <v>40498</v>
      </c>
      <c r="M1376" s="887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8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8">
        <f>IF(ISBLANK('HOT3000'!$AK95),"",'HOT3000'!$AK95)</f>
        <v>16</v>
      </c>
      <c r="T1376" s="37">
        <f>IF(ISBLANK(YourData!$AI95),"",YourData!$AI95)</f>
        <v>67.777825806430911</v>
      </c>
      <c r="U1376" s="886" t="str">
        <f>IF(ISBLANK(YourData!$AJ95),"",YourData!$AJ95)</f>
        <v>16-Nov</v>
      </c>
      <c r="V1376" s="887">
        <f>IF(ISBLANK(YourData!$AK95),"",YourData!$AK95)</f>
        <v>17</v>
      </c>
      <c r="W1376" s="36"/>
      <c r="X1376" s="125"/>
      <c r="Y1376" s="878"/>
      <c r="Z1376" s="36"/>
      <c r="AA1376" s="125"/>
      <c r="AB1376" s="878"/>
    </row>
    <row r="1377" spans="1:28">
      <c r="A1377" s="884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8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8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8">
        <f>IF(ISBLANK(DOE21E!$AK96),"",DOE21E!$AK96)</f>
        <v>21</v>
      </c>
      <c r="K1377" s="37">
        <f>IF(ISBLANK(EnergyPlus1.0!$AI96),"",EnergyPlus1.0!$AI96)</f>
        <v>84.636320389375101</v>
      </c>
      <c r="L1377" s="886">
        <f>IF(ISBLANK(EnergyPlus1.0!$AJ96),"",EnergyPlus1.0!$AJ96)</f>
        <v>40273</v>
      </c>
      <c r="M1377" s="887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8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8">
        <f>IF(ISBLANK('HOT3000'!$AK96),"",'HOT3000'!$AK96)</f>
        <v>6</v>
      </c>
      <c r="T1377" s="37">
        <f>IF(ISBLANK(YourData!$AI96),"",YourData!$AI96)</f>
        <v>89.750654644435599</v>
      </c>
      <c r="U1377" s="886" t="str">
        <f>IF(ISBLANK(YourData!$AJ96),"",YourData!$AJ96)</f>
        <v>02-Apr</v>
      </c>
      <c r="V1377" s="887">
        <f>IF(ISBLANK(YourData!$AK96),"",YourData!$AK96)</f>
        <v>2</v>
      </c>
      <c r="W1377" s="36"/>
      <c r="X1377" s="125"/>
      <c r="Y1377" s="878"/>
      <c r="Z1377" s="36"/>
      <c r="AA1377" s="125"/>
      <c r="AB1377" s="878"/>
    </row>
    <row r="1378" spans="1:28">
      <c r="A1378" s="884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8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8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8">
        <f>IF(ISBLANK(DOE21E!$AK97),"",DOE21E!$AK97)</f>
        <v>5</v>
      </c>
      <c r="K1378" s="37" t="str">
        <f>IF(ISBLANK(EnergyPlus1.0!$AI97),"",EnergyPlus1.0!$AI97)</f>
        <v/>
      </c>
      <c r="L1378" s="886" t="str">
        <f>IF(ISBLANK(EnergyPlus1.0!$AJ97),"",EnergyPlus1.0!$AJ97)</f>
        <v/>
      </c>
      <c r="M1378" s="887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8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8">
        <f>IF(ISBLANK('HOT3000'!$AK97),"",'HOT3000'!$AK97)</f>
        <v>6</v>
      </c>
      <c r="T1378" s="37">
        <f>IF(ISBLANK(YourData!$AI97),"",YourData!$AI97)</f>
        <v>67.777998970008611</v>
      </c>
      <c r="U1378" s="886" t="str">
        <f>IF(ISBLANK(YourData!$AJ97),"",YourData!$AJ97)</f>
        <v>16-Nov</v>
      </c>
      <c r="V1378" s="887">
        <f>IF(ISBLANK(YourData!$AK97),"",YourData!$AK97)</f>
        <v>17</v>
      </c>
      <c r="W1378" s="36"/>
      <c r="X1378" s="125"/>
      <c r="Y1378" s="878"/>
      <c r="Z1378" s="36"/>
      <c r="AA1378" s="125"/>
      <c r="AB1378" s="878"/>
    </row>
    <row r="1379" spans="1:28">
      <c r="A1379" s="884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8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8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8">
        <f>IF(ISBLANK(DOE21E!$AK98),"",DOE21E!$AK98)</f>
        <v>3</v>
      </c>
      <c r="K1379" s="37">
        <f>IF(ISBLANK(EnergyPlus1.0!$AI98),"",EnergyPlus1.0!$AI98)</f>
        <v>73.284043930684106</v>
      </c>
      <c r="L1379" s="886">
        <f>IF(ISBLANK(EnergyPlus1.0!$AJ98),"",EnergyPlus1.0!$AJ98)</f>
        <v>40270</v>
      </c>
      <c r="M1379" s="887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8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8">
        <f>IF(ISBLANK('HOT3000'!$AK98),"",'HOT3000'!$AK98)</f>
        <v>18</v>
      </c>
      <c r="T1379" s="37">
        <f>IF(ISBLANK(YourData!$AI98),"",YourData!$AI98)</f>
        <v>67.777998970008611</v>
      </c>
      <c r="U1379" s="886" t="str">
        <f>IF(ISBLANK(YourData!$AJ98),"",YourData!$AJ98)</f>
        <v>16-Nov</v>
      </c>
      <c r="V1379" s="887">
        <f>IF(ISBLANK(YourData!$AK98),"",YourData!$AK98)</f>
        <v>17</v>
      </c>
      <c r="W1379" s="36"/>
      <c r="X1379" s="125"/>
      <c r="Y1379" s="878"/>
      <c r="Z1379" s="36"/>
      <c r="AA1379" s="125"/>
      <c r="AB1379" s="878"/>
    </row>
    <row r="1380" spans="1:28">
      <c r="A1380" s="884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8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8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8">
        <f>IF(ISBLANK(DOE21E!$AK99),"",DOE21E!$AK99)</f>
        <v>4</v>
      </c>
      <c r="K1380" s="37">
        <f>IF(ISBLANK(EnergyPlus1.0!$AI99),"",EnergyPlus1.0!$AI99)</f>
        <v>80.742718837659694</v>
      </c>
      <c r="L1380" s="886">
        <f>IF(ISBLANK(EnergyPlus1.0!$AJ99),"",EnergyPlus1.0!$AJ99)</f>
        <v>40270</v>
      </c>
      <c r="M1380" s="887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8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8">
        <f>IF(ISBLANK('HOT3000'!$AK99),"",'HOT3000'!$AK99)</f>
        <v>5</v>
      </c>
      <c r="T1380" s="37">
        <f>IF(ISBLANK(YourData!$AI99),"",YourData!$AI99)</f>
        <v>89.750940352762001</v>
      </c>
      <c r="U1380" s="886" t="str">
        <f>IF(ISBLANK(YourData!$AJ99),"",YourData!$AJ99)</f>
        <v>02-Apr</v>
      </c>
      <c r="V1380" s="887">
        <f>IF(ISBLANK(YourData!$AK99),"",YourData!$AK99)</f>
        <v>2</v>
      </c>
      <c r="W1380" s="36"/>
      <c r="X1380" s="125"/>
      <c r="Y1380" s="878"/>
      <c r="Z1380" s="36"/>
      <c r="AA1380" s="125"/>
      <c r="AB1380" s="878"/>
    </row>
    <row r="1381" spans="1:28">
      <c r="A1381" s="884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8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8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8">
        <f>IF(ISBLANK(DOE21E!$AK100),"",DOE21E!$AK100)</f>
        <v>16</v>
      </c>
      <c r="K1381" s="37">
        <f>IF(ISBLANK(EnergyPlus1.0!$AI100),"",EnergyPlus1.0!$AI100)</f>
        <v>68.367315036269503</v>
      </c>
      <c r="L1381" s="886">
        <f>IF(ISBLANK(EnergyPlus1.0!$AJ100),"",EnergyPlus1.0!$AJ100)</f>
        <v>40498</v>
      </c>
      <c r="M1381" s="887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8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8">
        <f>IF(ISBLANK('HOT3000'!$AK100),"",'HOT3000'!$AK100)</f>
        <v>16</v>
      </c>
      <c r="T1381" s="37">
        <f>IF(ISBLANK(YourData!$AI100),"",YourData!$AI100)</f>
        <v>72.197531377754373</v>
      </c>
      <c r="U1381" s="886" t="str">
        <f>IF(ISBLANK(YourData!$AJ100),"",YourData!$AJ100)</f>
        <v>21-Apr</v>
      </c>
      <c r="V1381" s="887">
        <f>IF(ISBLANK(YourData!$AK100),"",YourData!$AK100)</f>
        <v>5</v>
      </c>
      <c r="W1381" s="36"/>
      <c r="X1381" s="125"/>
      <c r="Y1381" s="878"/>
      <c r="Z1381" s="36"/>
      <c r="AA1381" s="125"/>
      <c r="AB1381" s="878"/>
    </row>
    <row r="1382" spans="1:28">
      <c r="A1382" s="884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8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8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8">
        <f>IF(ISBLANK(DOE21E!$AK101),"",DOE21E!$AK101)</f>
        <v>0</v>
      </c>
      <c r="K1382" s="37">
        <f>IF(ISBLANK(EnergyPlus1.0!$AI101),"",EnergyPlus1.0!$AI101)</f>
        <v>100</v>
      </c>
      <c r="L1382" s="886">
        <f>IF(ISBLANK(EnergyPlus1.0!$AJ101),"",EnergyPlus1.0!$AJ101)</f>
        <v>40503</v>
      </c>
      <c r="M1382" s="887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8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8">
        <f>IF(ISBLANK('HOT3000'!$AK101),"",'HOT3000'!$AK101)</f>
        <v>5</v>
      </c>
      <c r="T1382" s="37">
        <f>IF(ISBLANK(YourData!$AI101),"",YourData!$AI101)</f>
        <v>100</v>
      </c>
      <c r="U1382" s="886" t="str">
        <f>IF(ISBLANK(YourData!$AJ101),"",YourData!$AJ101)</f>
        <v>03-Dec</v>
      </c>
      <c r="V1382" s="887">
        <f>IF(ISBLANK(YourData!$AK101),"",YourData!$AK101)</f>
        <v>1</v>
      </c>
      <c r="W1382" s="36"/>
      <c r="X1382" s="125"/>
      <c r="Y1382" s="878"/>
      <c r="Z1382" s="36"/>
      <c r="AA1382" s="125"/>
      <c r="AB1382" s="878"/>
    </row>
    <row r="1383" spans="1:28">
      <c r="A1383" s="884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8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8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8">
        <f>IF(ISBLANK(DOE21E!$AK102),"",DOE21E!$AK102)</f>
        <v>0</v>
      </c>
      <c r="K1383" s="37">
        <f>IF(ISBLANK(EnergyPlus1.0!$AI102),"",EnergyPlus1.0!$AI102)</f>
        <v>100</v>
      </c>
      <c r="L1383" s="886">
        <f>IF(ISBLANK(EnergyPlus1.0!$AJ102),"",EnergyPlus1.0!$AJ102)</f>
        <v>40503</v>
      </c>
      <c r="M1383" s="887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8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8">
        <f>IF(ISBLANK('HOT3000'!$AK102),"",'HOT3000'!$AK102)</f>
        <v>5</v>
      </c>
      <c r="T1383" s="37">
        <f>IF(ISBLANK(YourData!$AI102),"",YourData!$AI102)</f>
        <v>100</v>
      </c>
      <c r="U1383" s="886" t="str">
        <f>IF(ISBLANK(YourData!$AJ102),"",YourData!$AJ102)</f>
        <v>03-Dec</v>
      </c>
      <c r="V1383" s="887">
        <f>IF(ISBLANK(YourData!$AK102),"",YourData!$AK102)</f>
        <v>1</v>
      </c>
      <c r="W1383" s="36"/>
      <c r="X1383" s="125"/>
      <c r="Y1383" s="878"/>
      <c r="Z1383" s="36"/>
      <c r="AA1383" s="125"/>
      <c r="AB1383" s="878"/>
    </row>
    <row r="1384" spans="1:28">
      <c r="A1384" s="884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8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8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8">
        <f>IF(ISBLANK(DOE21E!$AK103),"",DOE21E!$AK103)</f>
        <v>0</v>
      </c>
      <c r="K1384" s="37">
        <f>IF(ISBLANK(EnergyPlus1.0!$AI103),"",EnergyPlus1.0!$AI103)</f>
        <v>93.813650045545899</v>
      </c>
      <c r="L1384" s="886">
        <f>IF(ISBLANK(EnergyPlus1.0!$AJ103),"",EnergyPlus1.0!$AJ103)</f>
        <v>40532</v>
      </c>
      <c r="M1384" s="887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8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8">
        <f>IF(ISBLANK('HOT3000'!$AK103),"",'HOT3000'!$AK103)</f>
        <v>17</v>
      </c>
      <c r="T1384" s="37">
        <f>IF(ISBLANK(YourData!$AI103),"",YourData!$AI103)</f>
        <v>89.986748247902057</v>
      </c>
      <c r="U1384" s="886" t="str">
        <f>IF(ISBLANK(YourData!$AJ103),"",YourData!$AJ103)</f>
        <v>20-Dec</v>
      </c>
      <c r="V1384" s="887">
        <f>IF(ISBLANK(YourData!$AK103),"",YourData!$AK103)</f>
        <v>11</v>
      </c>
      <c r="W1384" s="36"/>
      <c r="X1384" s="125"/>
      <c r="Y1384" s="878"/>
      <c r="Z1384" s="36"/>
      <c r="AA1384" s="125"/>
      <c r="AB1384" s="878"/>
    </row>
    <row r="1385" spans="1:28">
      <c r="A1385" s="884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8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8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8">
        <f>IF(ISBLANK(DOE21E!$AK104),"",DOE21E!$AK104)</f>
        <v>0</v>
      </c>
      <c r="K1385" s="37">
        <f>IF(ISBLANK(EnergyPlus1.0!$AI104),"",EnergyPlus1.0!$AI104)</f>
        <v>100</v>
      </c>
      <c r="L1385" s="886">
        <f>IF(ISBLANK(EnergyPlus1.0!$AJ104),"",EnergyPlus1.0!$AJ104)</f>
        <v>40527</v>
      </c>
      <c r="M1385" s="887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8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8">
        <f>IF(ISBLANK('HOT3000'!$AK104),"",'HOT3000'!$AK104)</f>
        <v>17</v>
      </c>
      <c r="T1385" s="37">
        <f>IF(ISBLANK(YourData!$AI104),"",YourData!$AI104)</f>
        <v>100</v>
      </c>
      <c r="U1385" s="886" t="str">
        <f>IF(ISBLANK(YourData!$AJ104),"",YourData!$AJ104)</f>
        <v>18-Dec</v>
      </c>
      <c r="V1385" s="887">
        <f>IF(ISBLANK(YourData!$AK104),"",YourData!$AK104)</f>
        <v>8</v>
      </c>
      <c r="W1385" s="36"/>
      <c r="X1385" s="125"/>
      <c r="Y1385" s="878"/>
      <c r="Z1385" s="36"/>
      <c r="AA1385" s="125"/>
      <c r="AB1385" s="878"/>
    </row>
    <row r="1386" spans="1:28">
      <c r="A1386" s="884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8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8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8">
        <f>IF(ISBLANK(DOE21E!$AK105),"",DOE21E!$AK105)</f>
        <v>0</v>
      </c>
      <c r="K1386" s="37">
        <f>IF(ISBLANK(EnergyPlus1.0!$AI105),"",EnergyPlus1.0!$AI105)</f>
        <v>100</v>
      </c>
      <c r="L1386" s="886">
        <f>IF(ISBLANK(EnergyPlus1.0!$AJ105),"",EnergyPlus1.0!$AJ105)</f>
        <v>40494</v>
      </c>
      <c r="M1386" s="887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8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8">
        <f>IF(ISBLANK('HOT3000'!$AK105),"",'HOT3000'!$AK105)</f>
        <v>8</v>
      </c>
      <c r="T1386" s="37">
        <f>IF(ISBLANK(YourData!$AI105),"",YourData!$AI105)</f>
        <v>100</v>
      </c>
      <c r="U1386" s="886" t="str">
        <f>IF(ISBLANK(YourData!$AJ105),"",YourData!$AJ105)</f>
        <v>14-Nov</v>
      </c>
      <c r="V1386" s="887">
        <f>IF(ISBLANK(YourData!$AK105),"",YourData!$AK105)</f>
        <v>6</v>
      </c>
      <c r="W1386" s="36"/>
      <c r="X1386" s="125"/>
      <c r="Y1386" s="878"/>
      <c r="Z1386" s="36"/>
      <c r="AA1386" s="125"/>
      <c r="AB1386" s="878"/>
    </row>
    <row r="1387" spans="1:28">
      <c r="A1387" s="884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8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8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8">
        <f>IF(ISBLANK(DOE21E!$AK106),"",DOE21E!$AK106)</f>
        <v>0</v>
      </c>
      <c r="K1387" s="37">
        <f>IF(ISBLANK(EnergyPlus1.0!$AI106),"",EnergyPlus1.0!$AI106)</f>
        <v>96.160215780781897</v>
      </c>
      <c r="L1387" s="886">
        <f>IF(ISBLANK(EnergyPlus1.0!$AJ106),"",EnergyPlus1.0!$AJ106)</f>
        <v>40532</v>
      </c>
      <c r="M1387" s="887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8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8">
        <f>IF(ISBLANK('HOT3000'!$AK106),"",'HOT3000'!$AK106)</f>
        <v>21</v>
      </c>
      <c r="T1387" s="37">
        <f>IF(ISBLANK(YourData!$AI106),"",YourData!$AI106)</f>
        <v>41.15856313554788</v>
      </c>
      <c r="U1387" s="886" t="str">
        <f>IF(ISBLANK(YourData!$AJ106),"",YourData!$AJ106)</f>
        <v>20-Dec</v>
      </c>
      <c r="V1387" s="887">
        <f>IF(ISBLANK(YourData!$AK106),"",YourData!$AK106)</f>
        <v>11</v>
      </c>
      <c r="W1387" s="36"/>
      <c r="X1387" s="125"/>
      <c r="Y1387" s="878"/>
      <c r="Z1387" s="36"/>
      <c r="AA1387" s="125"/>
      <c r="AB1387" s="878"/>
    </row>
    <row r="1388" spans="1:28">
      <c r="A1388" s="884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8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8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8">
        <f>IF(ISBLANK(DOE21E!$AK107),"",DOE21E!$AK107)</f>
        <v>0</v>
      </c>
      <c r="K1388" s="37">
        <f>IF(ISBLANK(EnergyPlus1.0!$AI107),"",EnergyPlus1.0!$AI107)</f>
        <v>55.1794250617126</v>
      </c>
      <c r="L1388" s="886">
        <f>IF(ISBLANK(EnergyPlus1.0!$AJ107),"",EnergyPlus1.0!$AJ107)</f>
        <v>40532</v>
      </c>
      <c r="M1388" s="887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8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8">
        <f>IF(ISBLANK('HOT3000'!$AK107),"",'HOT3000'!$AK107)</f>
        <v>18</v>
      </c>
      <c r="T1388" s="37">
        <f>IF(ISBLANK(YourData!$AI107),"",YourData!$AI107)</f>
        <v>41.50364532949451</v>
      </c>
      <c r="U1388" s="886" t="str">
        <f>IF(ISBLANK(YourData!$AJ107),"",YourData!$AJ107)</f>
        <v>20-Dec</v>
      </c>
      <c r="V1388" s="887">
        <f>IF(ISBLANK(YourData!$AK107),"",YourData!$AK107)</f>
        <v>11</v>
      </c>
      <c r="W1388" s="36"/>
      <c r="X1388" s="125"/>
      <c r="Y1388" s="878"/>
      <c r="Z1388" s="36"/>
      <c r="AA1388" s="125"/>
      <c r="AB1388" s="878"/>
    </row>
    <row r="1389" spans="1:28">
      <c r="A1389" s="884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8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8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8">
        <f>IF(ISBLANK(DOE21E!$AK108),"",DOE21E!$AK108)</f>
        <v>0</v>
      </c>
      <c r="K1389" s="37">
        <f>IF(ISBLANK(EnergyPlus1.0!$AI108),"",EnergyPlus1.0!$AI108)</f>
        <v>96.2348302995685</v>
      </c>
      <c r="L1389" s="886">
        <f>IF(ISBLANK(EnergyPlus1.0!$AJ108),"",EnergyPlus1.0!$AJ108)</f>
        <v>40532</v>
      </c>
      <c r="M1389" s="887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8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8">
        <f>IF(ISBLANK('HOT3000'!$AK108),"",'HOT3000'!$AK108)</f>
        <v>1</v>
      </c>
      <c r="T1389" s="37">
        <f>IF(ISBLANK(YourData!$AI108),"",YourData!$AI108)</f>
        <v>40.932197055102186</v>
      </c>
      <c r="U1389" s="886" t="str">
        <f>IF(ISBLANK(YourData!$AJ108),"",YourData!$AJ108)</f>
        <v>20-Dec</v>
      </c>
      <c r="V1389" s="887">
        <f>IF(ISBLANK(YourData!$AK108),"",YourData!$AK108)</f>
        <v>11</v>
      </c>
      <c r="W1389" s="36"/>
      <c r="X1389" s="125"/>
      <c r="Y1389" s="878"/>
      <c r="Z1389" s="36"/>
      <c r="AA1389" s="125"/>
      <c r="AB1389" s="878"/>
    </row>
    <row r="1390" spans="1:28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>
      <c r="A1399" s="883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Tested Prg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>
      <c r="A1400" s="884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8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8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8">
        <f>IF(ISBLANK(DOE21E!$AN89),"",DOE21E!$AN89)</f>
        <v>4</v>
      </c>
      <c r="K1400" s="37">
        <f>IF(ISBLANK(EnergyPlus1.0!$AL89),"",EnergyPlus1.0!$AL89)</f>
        <v>14.402349895637601</v>
      </c>
      <c r="L1400" s="886">
        <f>IF(ISBLANK(EnergyPlus1.0!$AM89),"",EnergyPlus1.0!$AM89)</f>
        <v>40488</v>
      </c>
      <c r="M1400" s="887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8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8">
        <f>IF(ISBLANK('HOT3000'!$AN89),"",'HOT3000'!$AN89)</f>
        <v>8</v>
      </c>
      <c r="T1400" s="37">
        <f>IF(ISBLANK(YourData!$AL89),"",YourData!$AL89)</f>
        <v>14.3876667941897</v>
      </c>
      <c r="U1400" s="886" t="str">
        <f>IF(ISBLANK(YourData!$AM89),"",YourData!$AM89)</f>
        <v>06-Nov</v>
      </c>
      <c r="V1400" s="887">
        <f>IF(ISBLANK(YourData!$AN89),"",YourData!$AN89)</f>
        <v>6</v>
      </c>
      <c r="W1400" s="36"/>
      <c r="X1400" s="125"/>
      <c r="Y1400" s="878"/>
      <c r="Z1400" s="36"/>
      <c r="AA1400" s="125"/>
      <c r="AB1400" s="878"/>
    </row>
    <row r="1401" spans="1:28">
      <c r="A1401" s="884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8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8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8">
        <f>IF(ISBLANK(DOE21E!$AN90),"",DOE21E!$AN90)</f>
        <v>4</v>
      </c>
      <c r="K1401" s="37">
        <f>IF(ISBLANK(EnergyPlus1.0!$AL90),"",EnergyPlus1.0!$AL90)</f>
        <v>15.5023152139056</v>
      </c>
      <c r="L1401" s="886">
        <f>IF(ISBLANK(EnergyPlus1.0!$AM90),"",EnergyPlus1.0!$AM90)</f>
        <v>40488</v>
      </c>
      <c r="M1401" s="887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8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8">
        <f>IF(ISBLANK('HOT3000'!$AN90),"",'HOT3000'!$AN90)</f>
        <v>8</v>
      </c>
      <c r="T1401" s="37">
        <f>IF(ISBLANK(YourData!$AL90),"",YourData!$AL90)</f>
        <v>18.116183232344987</v>
      </c>
      <c r="U1401" s="886" t="str">
        <f>IF(ISBLANK(YourData!$AM90),"",YourData!$AM90)</f>
        <v>11-Jan</v>
      </c>
      <c r="V1401" s="887">
        <f>IF(ISBLANK(YourData!$AN90),"",YourData!$AN90)</f>
        <v>3</v>
      </c>
      <c r="W1401" s="36"/>
      <c r="X1401" s="125"/>
      <c r="Y1401" s="878"/>
      <c r="Z1401" s="36"/>
      <c r="AA1401" s="125"/>
      <c r="AB1401" s="878"/>
    </row>
    <row r="1402" spans="1:28">
      <c r="A1402" s="884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8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8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8">
        <f>IF(ISBLANK(DOE21E!$AN91),"",DOE21E!$AN91)</f>
        <v>4</v>
      </c>
      <c r="K1402" s="37">
        <f>IF(ISBLANK(EnergyPlus1.0!$AL91),"",EnergyPlus1.0!$AL91)</f>
        <v>14.6415615470383</v>
      </c>
      <c r="L1402" s="886">
        <f>IF(ISBLANK(EnergyPlus1.0!$AM91),"",EnergyPlus1.0!$AM91)</f>
        <v>40488</v>
      </c>
      <c r="M1402" s="887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8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8">
        <f>IF(ISBLANK('HOT3000'!$AN91),"",'HOT3000'!$AN91)</f>
        <v>5</v>
      </c>
      <c r="T1402" s="37">
        <f>IF(ISBLANK(YourData!$AL91),"",YourData!$AL91)</f>
        <v>14.796923163654553</v>
      </c>
      <c r="U1402" s="886" t="str">
        <f>IF(ISBLANK(YourData!$AM91),"",YourData!$AM91)</f>
        <v>06-Nov</v>
      </c>
      <c r="V1402" s="887">
        <f>IF(ISBLANK(YourData!$AN91),"",YourData!$AN91)</f>
        <v>6</v>
      </c>
      <c r="W1402" s="36"/>
      <c r="X1402" s="125"/>
      <c r="Y1402" s="878"/>
      <c r="Z1402" s="36"/>
      <c r="AA1402" s="125"/>
      <c r="AB1402" s="878"/>
    </row>
    <row r="1403" spans="1:28">
      <c r="A1403" s="884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8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8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8">
        <f>IF(ISBLANK(DOE21E!$AN92),"",DOE21E!$AN92)</f>
        <v>4</v>
      </c>
      <c r="K1403" s="37">
        <f>IF(ISBLANK(EnergyPlus1.0!$AL92),"",EnergyPlus1.0!$AL92)</f>
        <v>14.402455004228599</v>
      </c>
      <c r="L1403" s="886">
        <f>IF(ISBLANK(EnergyPlus1.0!$AM92),"",EnergyPlus1.0!$AM92)</f>
        <v>40488</v>
      </c>
      <c r="M1403" s="887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8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8">
        <f>IF(ISBLANK('HOT3000'!$AN92),"",'HOT3000'!$AN92)</f>
        <v>8</v>
      </c>
      <c r="T1403" s="37">
        <f>IF(ISBLANK(YourData!$AL92),"",YourData!$AL92)</f>
        <v>16.53735632968635</v>
      </c>
      <c r="U1403" s="886" t="str">
        <f>IF(ISBLANK(YourData!$AM92),"",YourData!$AM92)</f>
        <v>06-Nov</v>
      </c>
      <c r="V1403" s="887">
        <f>IF(ISBLANK(YourData!$AN92),"",YourData!$AN92)</f>
        <v>15</v>
      </c>
      <c r="W1403" s="36"/>
      <c r="X1403" s="125"/>
      <c r="Y1403" s="878"/>
      <c r="Z1403" s="36"/>
      <c r="AA1403" s="125"/>
      <c r="AB1403" s="878"/>
    </row>
    <row r="1404" spans="1:28">
      <c r="A1404" s="884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8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8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8">
        <f>IF(ISBLANK(DOE21E!$AN93),"",DOE21E!$AN93)</f>
        <v>4</v>
      </c>
      <c r="K1404" s="37">
        <f>IF(ISBLANK(EnergyPlus1.0!$AL93),"",EnergyPlus1.0!$AL93)</f>
        <v>14.402455004228599</v>
      </c>
      <c r="L1404" s="886">
        <f>IF(ISBLANK(EnergyPlus1.0!$AM93),"",EnergyPlus1.0!$AM93)</f>
        <v>40488</v>
      </c>
      <c r="M1404" s="887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8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8">
        <f>IF(ISBLANK('HOT3000'!$AN93),"",'HOT3000'!$AN93)</f>
        <v>8</v>
      </c>
      <c r="T1404" s="37">
        <f>IF(ISBLANK(YourData!$AL93),"",YourData!$AL93)</f>
        <v>16.448409919863394</v>
      </c>
      <c r="U1404" s="886" t="str">
        <f>IF(ISBLANK(YourData!$AM93),"",YourData!$AM93)</f>
        <v>06-Nov</v>
      </c>
      <c r="V1404" s="887">
        <f>IF(ISBLANK(YourData!$AN93),"",YourData!$AN93)</f>
        <v>15</v>
      </c>
      <c r="W1404" s="36"/>
      <c r="X1404" s="125"/>
      <c r="Y1404" s="878"/>
      <c r="Z1404" s="36"/>
      <c r="AA1404" s="125"/>
      <c r="AB1404" s="878"/>
    </row>
    <row r="1405" spans="1:28">
      <c r="A1405" s="884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8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8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8">
        <f>IF(ISBLANK(DOE21E!$AN94),"",DOE21E!$AN94)</f>
        <v>4</v>
      </c>
      <c r="K1405" s="37">
        <f>IF(ISBLANK(EnergyPlus1.0!$AL94),"",EnergyPlus1.0!$AL94)</f>
        <v>14.402349895637601</v>
      </c>
      <c r="L1405" s="886">
        <f>IF(ISBLANK(EnergyPlus1.0!$AM94),"",EnergyPlus1.0!$AM94)</f>
        <v>40488</v>
      </c>
      <c r="M1405" s="887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8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8">
        <f>IF(ISBLANK('HOT3000'!$AN94),"",'HOT3000'!$AN94)</f>
        <v>8</v>
      </c>
      <c r="T1405" s="37">
        <f>IF(ISBLANK(YourData!$AL94),"",YourData!$AL94)</f>
        <v>13.229741613018074</v>
      </c>
      <c r="U1405" s="886" t="str">
        <f>IF(ISBLANK(YourData!$AM94),"",YourData!$AM94)</f>
        <v>13-Oct</v>
      </c>
      <c r="V1405" s="887">
        <f>IF(ISBLANK(YourData!$AN94),"",YourData!$AN94)</f>
        <v>7</v>
      </c>
      <c r="W1405" s="36"/>
      <c r="X1405" s="125"/>
      <c r="Y1405" s="878"/>
      <c r="Z1405" s="36"/>
      <c r="AA1405" s="125"/>
      <c r="AB1405" s="878"/>
    </row>
    <row r="1406" spans="1:28">
      <c r="A1406" s="884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8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8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8">
        <f>IF(ISBLANK(DOE21E!$AN95),"",DOE21E!$AN95)</f>
        <v>4</v>
      </c>
      <c r="K1406" s="37">
        <f>IF(ISBLANK(EnergyPlus1.0!$AL95),"",EnergyPlus1.0!$AL95)</f>
        <v>14.4022927082853</v>
      </c>
      <c r="L1406" s="886">
        <f>IF(ISBLANK(EnergyPlus1.0!$AM95),"",EnergyPlus1.0!$AM95)</f>
        <v>40488</v>
      </c>
      <c r="M1406" s="887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8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8">
        <f>IF(ISBLANK('HOT3000'!$AN95),"",'HOT3000'!$AN95)</f>
        <v>8</v>
      </c>
      <c r="T1406" s="37">
        <f>IF(ISBLANK(YourData!$AL95),"",YourData!$AL95)</f>
        <v>14.387609209652739</v>
      </c>
      <c r="U1406" s="886" t="str">
        <f>IF(ISBLANK(YourData!$AM95),"",YourData!$AM95)</f>
        <v>06-Nov</v>
      </c>
      <c r="V1406" s="887">
        <f>IF(ISBLANK(YourData!$AN95),"",YourData!$AN95)</f>
        <v>6</v>
      </c>
      <c r="W1406" s="36"/>
      <c r="X1406" s="125"/>
      <c r="Y1406" s="878"/>
      <c r="Z1406" s="36"/>
      <c r="AA1406" s="125"/>
      <c r="AB1406" s="878"/>
    </row>
    <row r="1407" spans="1:28">
      <c r="A1407" s="884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8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8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8">
        <f>IF(ISBLANK(DOE21E!$AN96),"",DOE21E!$AN96)</f>
        <v>4</v>
      </c>
      <c r="K1407" s="37">
        <f>IF(ISBLANK(EnergyPlus1.0!$AL96),"",EnergyPlus1.0!$AL96)</f>
        <v>13.9255712250353</v>
      </c>
      <c r="L1407" s="886">
        <f>IF(ISBLANK(EnergyPlus1.0!$AM96),"",EnergyPlus1.0!$AM96)</f>
        <v>40488</v>
      </c>
      <c r="M1407" s="887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8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8">
        <f>IF(ISBLANK('HOT3000'!$AN96),"",'HOT3000'!$AN96)</f>
        <v>5</v>
      </c>
      <c r="T1407" s="37">
        <f>IF(ISBLANK(YourData!$AL96),"",YourData!$AL96)</f>
        <v>16.32809707457384</v>
      </c>
      <c r="U1407" s="886" t="str">
        <f>IF(ISBLANK(YourData!$AM96),"",YourData!$AM96)</f>
        <v>06-Nov</v>
      </c>
      <c r="V1407" s="887">
        <f>IF(ISBLANK(YourData!$AN96),"",YourData!$AN96)</f>
        <v>6</v>
      </c>
      <c r="W1407" s="36"/>
      <c r="X1407" s="125"/>
      <c r="Y1407" s="878"/>
      <c r="Z1407" s="36"/>
      <c r="AA1407" s="125"/>
      <c r="AB1407" s="878"/>
    </row>
    <row r="1408" spans="1:28">
      <c r="A1408" s="884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8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8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8">
        <f>IF(ISBLANK(DOE21E!$AN97),"",DOE21E!$AN97)</f>
        <v>4</v>
      </c>
      <c r="K1408" s="37" t="str">
        <f>IF(ISBLANK(EnergyPlus1.0!$AL97),"",EnergyPlus1.0!$AL97)</f>
        <v/>
      </c>
      <c r="L1408" s="886" t="str">
        <f>IF(ISBLANK(EnergyPlus1.0!$AM97),"",EnergyPlus1.0!$AM97)</f>
        <v/>
      </c>
      <c r="M1408" s="887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8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8">
        <f>IF(ISBLANK('HOT3000'!$AN97),"",'HOT3000'!$AN97)</f>
        <v>5</v>
      </c>
      <c r="T1408" s="37">
        <f>IF(ISBLANK(YourData!$AL97),"",YourData!$AL97)</f>
        <v>14.3876667941897</v>
      </c>
      <c r="U1408" s="886" t="str">
        <f>IF(ISBLANK(YourData!$AM97),"",YourData!$AM97)</f>
        <v>06-Nov</v>
      </c>
      <c r="V1408" s="887">
        <f>IF(ISBLANK(YourData!$AN97),"",YourData!$AN97)</f>
        <v>6</v>
      </c>
      <c r="W1408" s="36"/>
      <c r="X1408" s="125"/>
      <c r="Y1408" s="878"/>
      <c r="Z1408" s="36"/>
      <c r="AA1408" s="125"/>
      <c r="AB1408" s="878"/>
    </row>
    <row r="1409" spans="1:28">
      <c r="A1409" s="884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8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8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8">
        <f>IF(ISBLANK(DOE21E!$AN98),"",DOE21E!$AN98)</f>
        <v>4</v>
      </c>
      <c r="K1409" s="37">
        <f>IF(ISBLANK(EnergyPlus1.0!$AL98),"",EnergyPlus1.0!$AL98)</f>
        <v>13.925699448792299</v>
      </c>
      <c r="L1409" s="886">
        <f>IF(ISBLANK(EnergyPlus1.0!$AM98),"",EnergyPlus1.0!$AM98)</f>
        <v>40488</v>
      </c>
      <c r="M1409" s="887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8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8">
        <f>IF(ISBLANK('HOT3000'!$AN98),"",'HOT3000'!$AN98)</f>
        <v>5</v>
      </c>
      <c r="T1409" s="37">
        <f>IF(ISBLANK(YourData!$AL98),"",YourData!$AL98)</f>
        <v>14.3876667941897</v>
      </c>
      <c r="U1409" s="886" t="str">
        <f>IF(ISBLANK(YourData!$AM98),"",YourData!$AM98)</f>
        <v>06-Nov</v>
      </c>
      <c r="V1409" s="887">
        <f>IF(ISBLANK(YourData!$AN98),"",YourData!$AN98)</f>
        <v>6</v>
      </c>
      <c r="W1409" s="36"/>
      <c r="X1409" s="125"/>
      <c r="Y1409" s="878"/>
      <c r="Z1409" s="36"/>
      <c r="AA1409" s="125"/>
      <c r="AB1409" s="878"/>
    </row>
    <row r="1410" spans="1:28">
      <c r="A1410" s="884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8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8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8">
        <f>IF(ISBLANK(DOE21E!$AN99),"",DOE21E!$AN99)</f>
        <v>4</v>
      </c>
      <c r="K1410" s="37">
        <f>IF(ISBLANK(EnergyPlus1.0!$AL99),"",EnergyPlus1.0!$AL99)</f>
        <v>13.9255712163163</v>
      </c>
      <c r="L1410" s="886">
        <f>IF(ISBLANK(EnergyPlus1.0!$AM99),"",EnergyPlus1.0!$AM99)</f>
        <v>40488</v>
      </c>
      <c r="M1410" s="887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8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8">
        <f>IF(ISBLANK('HOT3000'!$AN99),"",'HOT3000'!$AN99)</f>
        <v>5</v>
      </c>
      <c r="T1410" s="37">
        <f>IF(ISBLANK(YourData!$AL99),"",YourData!$AL99)</f>
        <v>16.328097074089001</v>
      </c>
      <c r="U1410" s="886" t="str">
        <f>IF(ISBLANK(YourData!$AM99),"",YourData!$AM99)</f>
        <v>06-Nov</v>
      </c>
      <c r="V1410" s="887">
        <f>IF(ISBLANK(YourData!$AN99),"",YourData!$AN99)</f>
        <v>6</v>
      </c>
      <c r="W1410" s="36"/>
      <c r="X1410" s="125"/>
      <c r="Y1410" s="878"/>
      <c r="Z1410" s="36"/>
      <c r="AA1410" s="125"/>
      <c r="AB1410" s="878"/>
    </row>
    <row r="1411" spans="1:28">
      <c r="A1411" s="884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8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8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8">
        <f>IF(ISBLANK(DOE21E!$AN100),"",DOE21E!$AN100)</f>
        <v>4</v>
      </c>
      <c r="K1411" s="37">
        <f>IF(ISBLANK(EnergyPlus1.0!$AL100),"",EnergyPlus1.0!$AL100)</f>
        <v>13.925571135426701</v>
      </c>
      <c r="L1411" s="886">
        <f>IF(ISBLANK(EnergyPlus1.0!$AM100),"",EnergyPlus1.0!$AM100)</f>
        <v>40488</v>
      </c>
      <c r="M1411" s="887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8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8">
        <f>IF(ISBLANK('HOT3000'!$AN100),"",'HOT3000'!$AN100)</f>
        <v>5</v>
      </c>
      <c r="T1411" s="37">
        <f>IF(ISBLANK(YourData!$AL100),"",YourData!$AL100)</f>
        <v>16.328097072721135</v>
      </c>
      <c r="U1411" s="886" t="str">
        <f>IF(ISBLANK(YourData!$AM100),"",YourData!$AM100)</f>
        <v>06-Nov</v>
      </c>
      <c r="V1411" s="887">
        <f>IF(ISBLANK(YourData!$AN100),"",YourData!$AN100)</f>
        <v>6</v>
      </c>
      <c r="W1411" s="36"/>
      <c r="X1411" s="125"/>
      <c r="Y1411" s="878"/>
      <c r="Z1411" s="36"/>
      <c r="AA1411" s="125"/>
      <c r="AB1411" s="878"/>
    </row>
    <row r="1412" spans="1:28">
      <c r="A1412" s="884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8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8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8">
        <f>IF(ISBLANK(DOE21E!$AN101),"",DOE21E!$AN101)</f>
        <v>0</v>
      </c>
      <c r="K1412" s="37">
        <f>IF(ISBLANK(EnergyPlus1.0!$AL101),"",EnergyPlus1.0!$AL101)</f>
        <v>55.166755336925398</v>
      </c>
      <c r="L1412" s="886">
        <f>IF(ISBLANK(EnergyPlus1.0!$AM101),"",EnergyPlus1.0!$AM101)</f>
        <v>40298</v>
      </c>
      <c r="M1412" s="887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8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8">
        <f>IF(ISBLANK('HOT3000'!$AN101),"",'HOT3000'!$AN101)</f>
        <v>1</v>
      </c>
      <c r="T1412" s="37">
        <f>IF(ISBLANK(YourData!$AL101),"",YourData!$AL101)</f>
        <v>52.550309912276589</v>
      </c>
      <c r="U1412" s="886" t="str">
        <f>IF(ISBLANK(YourData!$AM101),"",YourData!$AM101)</f>
        <v>07-Nov</v>
      </c>
      <c r="V1412" s="887">
        <f>IF(ISBLANK(YourData!$AN101),"",YourData!$AN101)</f>
        <v>0</v>
      </c>
      <c r="W1412" s="36"/>
      <c r="X1412" s="125"/>
      <c r="Y1412" s="878"/>
      <c r="Z1412" s="36"/>
      <c r="AA1412" s="125"/>
      <c r="AB1412" s="878"/>
    </row>
    <row r="1413" spans="1:28">
      <c r="A1413" s="884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8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8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8">
        <f>IF(ISBLANK(DOE21E!$AN102),"",DOE21E!$AN102)</f>
        <v>0</v>
      </c>
      <c r="K1413" s="37">
        <f>IF(ISBLANK(EnergyPlus1.0!$AL102),"",EnergyPlus1.0!$AL102)</f>
        <v>55.288401936396198</v>
      </c>
      <c r="L1413" s="886">
        <f>IF(ISBLANK(EnergyPlus1.0!$AM102),"",EnergyPlus1.0!$AM102)</f>
        <v>40302</v>
      </c>
      <c r="M1413" s="887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8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8">
        <f>IF(ISBLANK('HOT3000'!$AN102),"",'HOT3000'!$AN102)</f>
        <v>4</v>
      </c>
      <c r="T1413" s="37">
        <f>IF(ISBLANK(YourData!$AL102),"",YourData!$AL102)</f>
        <v>52.548901400619769</v>
      </c>
      <c r="U1413" s="886" t="str">
        <f>IF(ISBLANK(YourData!$AM102),"",YourData!$AM102)</f>
        <v>07-Nov</v>
      </c>
      <c r="V1413" s="887">
        <f>IF(ISBLANK(YourData!$AN102),"",YourData!$AN102)</f>
        <v>0</v>
      </c>
      <c r="W1413" s="36"/>
      <c r="X1413" s="125"/>
      <c r="Y1413" s="878"/>
      <c r="Z1413" s="36"/>
      <c r="AA1413" s="125"/>
      <c r="AB1413" s="878"/>
    </row>
    <row r="1414" spans="1:28">
      <c r="A1414" s="884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8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8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8">
        <f>IF(ISBLANK(DOE21E!$AN103),"",DOE21E!$AN103)</f>
        <v>0</v>
      </c>
      <c r="K1414" s="37">
        <f>IF(ISBLANK(EnergyPlus1.0!$AL103),"",EnergyPlus1.0!$AL103)</f>
        <v>61.726624078887603</v>
      </c>
      <c r="L1414" s="886">
        <f>IF(ISBLANK(EnergyPlus1.0!$AM103),"",EnergyPlus1.0!$AM103)</f>
        <v>40509</v>
      </c>
      <c r="M1414" s="887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8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8">
        <f>IF(ISBLANK('HOT3000'!$AN103),"",'HOT3000'!$AN103)</f>
        <v>15</v>
      </c>
      <c r="T1414" s="37">
        <f>IF(ISBLANK(YourData!$AL103),"",YourData!$AL103)</f>
        <v>59.200640560047859</v>
      </c>
      <c r="U1414" s="886" t="str">
        <f>IF(ISBLANK(YourData!$AM103),"",YourData!$AM103)</f>
        <v>28-Nov</v>
      </c>
      <c r="V1414" s="887">
        <f>IF(ISBLANK(YourData!$AN103),"",YourData!$AN103)</f>
        <v>0</v>
      </c>
      <c r="W1414" s="36"/>
      <c r="X1414" s="125"/>
      <c r="Y1414" s="878"/>
      <c r="Z1414" s="36"/>
      <c r="AA1414" s="125"/>
      <c r="AB1414" s="878"/>
    </row>
    <row r="1415" spans="1:28">
      <c r="A1415" s="884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8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8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8">
        <f>IF(ISBLANK(DOE21E!$AN104),"",DOE21E!$AN104)</f>
        <v>0</v>
      </c>
      <c r="K1415" s="37">
        <f>IF(ISBLANK(EnergyPlus1.0!$AL104),"",EnergyPlus1.0!$AL104)</f>
        <v>59.179837957736702</v>
      </c>
      <c r="L1415" s="886">
        <f>IF(ISBLANK(EnergyPlus1.0!$AM104),"",EnergyPlus1.0!$AM104)</f>
        <v>40298</v>
      </c>
      <c r="M1415" s="887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8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8">
        <f>IF(ISBLANK('HOT3000'!$AN104),"",'HOT3000'!$AN104)</f>
        <v>1</v>
      </c>
      <c r="T1415" s="37">
        <f>IF(ISBLANK(YourData!$AL104),"",YourData!$AL104)</f>
        <v>57.139383948125214</v>
      </c>
      <c r="U1415" s="886" t="str">
        <f>IF(ISBLANK(YourData!$AM104),"",YourData!$AM104)</f>
        <v>07-Nov</v>
      </c>
      <c r="V1415" s="887">
        <f>IF(ISBLANK(YourData!$AN104),"",YourData!$AN104)</f>
        <v>0</v>
      </c>
      <c r="W1415" s="36"/>
      <c r="X1415" s="125"/>
      <c r="Y1415" s="878"/>
      <c r="Z1415" s="36"/>
      <c r="AA1415" s="125"/>
      <c r="AB1415" s="878"/>
    </row>
    <row r="1416" spans="1:28">
      <c r="A1416" s="884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8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8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8">
        <f>IF(ISBLANK(DOE21E!$AN105),"",DOE21E!$AN105)</f>
        <v>0</v>
      </c>
      <c r="K1416" s="37">
        <f>IF(ISBLANK(EnergyPlus1.0!$AL105),"",EnergyPlus1.0!$AL105)</f>
        <v>47.8518048718039</v>
      </c>
      <c r="L1416" s="886">
        <f>IF(ISBLANK(EnergyPlus1.0!$AM105),"",EnergyPlus1.0!$AM105)</f>
        <v>40456</v>
      </c>
      <c r="M1416" s="887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8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8">
        <f>IF(ISBLANK('HOT3000'!$AN105),"",'HOT3000'!$AN105)</f>
        <v>1</v>
      </c>
      <c r="T1416" s="37">
        <f>IF(ISBLANK(YourData!$AL105),"",YourData!$AL105)</f>
        <v>45.098340753459524</v>
      </c>
      <c r="U1416" s="886" t="str">
        <f>IF(ISBLANK(YourData!$AM105),"",YourData!$AM105)</f>
        <v>07-Nov</v>
      </c>
      <c r="V1416" s="887">
        <f>IF(ISBLANK(YourData!$AN105),"",YourData!$AN105)</f>
        <v>0</v>
      </c>
      <c r="W1416" s="36"/>
      <c r="X1416" s="125"/>
      <c r="Y1416" s="878"/>
      <c r="Z1416" s="36"/>
      <c r="AA1416" s="125"/>
      <c r="AB1416" s="878"/>
    </row>
    <row r="1417" spans="1:28">
      <c r="A1417" s="884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8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8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8">
        <f>IF(ISBLANK(DOE21E!$AN106),"",DOE21E!$AN106)</f>
        <v>0</v>
      </c>
      <c r="K1417" s="37">
        <f>IF(ISBLANK(EnergyPlus1.0!$AL106),"",EnergyPlus1.0!$AL106)</f>
        <v>34.0277180193861</v>
      </c>
      <c r="L1417" s="886">
        <f>IF(ISBLANK(EnergyPlus1.0!$AM106),"",EnergyPlus1.0!$AM106)</f>
        <v>40286</v>
      </c>
      <c r="M1417" s="887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8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8">
        <f>IF(ISBLANK('HOT3000'!$AN106),"",'HOT3000'!$AN106)</f>
        <v>13</v>
      </c>
      <c r="T1417" s="37">
        <f>IF(ISBLANK(YourData!$AL106),"",YourData!$AL106)</f>
        <v>14.534205320400186</v>
      </c>
      <c r="U1417" s="886" t="str">
        <f>IF(ISBLANK(YourData!$AM106),"",YourData!$AM106)</f>
        <v>18-Apr</v>
      </c>
      <c r="V1417" s="887">
        <f>IF(ISBLANK(YourData!$AN106),"",YourData!$AN106)</f>
        <v>18</v>
      </c>
      <c r="W1417" s="36"/>
      <c r="X1417" s="125"/>
      <c r="Y1417" s="878"/>
      <c r="Z1417" s="36"/>
      <c r="AA1417" s="125"/>
      <c r="AB1417" s="878"/>
    </row>
    <row r="1418" spans="1:28">
      <c r="A1418" s="884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8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8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8">
        <f>IF(ISBLANK(DOE21E!$AN107),"",DOE21E!$AN107)</f>
        <v>0</v>
      </c>
      <c r="K1418" s="37">
        <f>IF(ISBLANK(EnergyPlus1.0!$AL107),"",EnergyPlus1.0!$AL107)</f>
        <v>36.0017477464257</v>
      </c>
      <c r="L1418" s="886">
        <f>IF(ISBLANK(EnergyPlus1.0!$AM107),"",EnergyPlus1.0!$AM107)</f>
        <v>40449</v>
      </c>
      <c r="M1418" s="887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8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8">
        <f>IF(ISBLANK('HOT3000'!$AN107),"",'HOT3000'!$AN107)</f>
        <v>1</v>
      </c>
      <c r="T1418" s="37">
        <f>IF(ISBLANK(YourData!$AL107),"",YourData!$AL107)</f>
        <v>27.009369856365918</v>
      </c>
      <c r="U1418" s="886" t="str">
        <f>IF(ISBLANK(YourData!$AM107),"",YourData!$AM107)</f>
        <v>28-Sep</v>
      </c>
      <c r="V1418" s="887">
        <f>IF(ISBLANK(YourData!$AN107),"",YourData!$AN107)</f>
        <v>18</v>
      </c>
      <c r="W1418" s="36"/>
      <c r="X1418" s="125"/>
      <c r="Y1418" s="878"/>
      <c r="Z1418" s="36"/>
      <c r="AA1418" s="125"/>
      <c r="AB1418" s="878"/>
    </row>
    <row r="1419" spans="1:28">
      <c r="A1419" s="884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8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8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8">
        <f>IF(ISBLANK(DOE21E!$AN108),"",DOE21E!$AN108)</f>
        <v>0</v>
      </c>
      <c r="K1419" s="37">
        <f>IF(ISBLANK(EnergyPlus1.0!$AL108),"",EnergyPlus1.0!$AL108)</f>
        <v>19.226982775192901</v>
      </c>
      <c r="L1419" s="886">
        <f>IF(ISBLANK(EnergyPlus1.0!$AM108),"",EnergyPlus1.0!$AM108)</f>
        <v>40286</v>
      </c>
      <c r="M1419" s="887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8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8">
        <f>IF(ISBLANK('HOT3000'!$AN108),"",'HOT3000'!$AN108)</f>
        <v>12</v>
      </c>
      <c r="T1419" s="37">
        <f>IF(ISBLANK(YourData!$AL108),"",YourData!$AL108)</f>
        <v>8.1849329975645411</v>
      </c>
      <c r="U1419" s="886" t="str">
        <f>IF(ISBLANK(YourData!$AM108),"",YourData!$AM108)</f>
        <v>18-Apr</v>
      </c>
      <c r="V1419" s="887">
        <f>IF(ISBLANK(YourData!$AN108),"",YourData!$AN108)</f>
        <v>17</v>
      </c>
      <c r="W1419" s="36"/>
      <c r="X1419" s="125"/>
      <c r="Y1419" s="878"/>
      <c r="Z1419" s="36"/>
      <c r="AA1419" s="125"/>
      <c r="AB1419" s="878"/>
    </row>
    <row r="1420" spans="1:28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105"/>
      <c r="H1429" s="119"/>
      <c r="I1429" s="105"/>
      <c r="J1429" s="115"/>
      <c r="M1429" s="115"/>
      <c r="P1429" s="115"/>
      <c r="S1429" s="115"/>
    </row>
    <row r="1430" spans="1:28">
      <c r="F1430" s="105"/>
      <c r="H1430" s="119"/>
      <c r="J1430" s="115"/>
      <c r="M1430" s="115"/>
      <c r="P1430" s="115"/>
      <c r="S1430" s="115"/>
    </row>
    <row r="1431" spans="1:28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H1433" s="119"/>
      <c r="M1433" s="115"/>
      <c r="P1433" s="115"/>
      <c r="S1433" s="115"/>
    </row>
    <row r="1434" spans="1:28">
      <c r="H1434" s="119"/>
      <c r="M1434" s="115"/>
      <c r="P1434" s="115"/>
      <c r="S1434" s="115"/>
    </row>
    <row r="1435" spans="1:28">
      <c r="H1435" s="119"/>
      <c r="M1435" s="115"/>
      <c r="P1435" s="115"/>
      <c r="S1435" s="115"/>
    </row>
    <row r="1436" spans="1:28">
      <c r="H1436" s="119"/>
      <c r="M1436" s="115"/>
      <c r="P1436" s="115"/>
      <c r="S1436" s="115"/>
    </row>
    <row r="1437" spans="1:28">
      <c r="H1437" s="119"/>
      <c r="M1437" s="115"/>
      <c r="P1437" s="115"/>
      <c r="S1437" s="115"/>
    </row>
    <row r="1438" spans="1:28">
      <c r="H1438" s="119"/>
      <c r="M1438" s="115"/>
      <c r="P1438" s="115"/>
      <c r="S1438" s="115"/>
    </row>
    <row r="1439" spans="1:28">
      <c r="H1439" s="119"/>
      <c r="M1439" s="115"/>
      <c r="P1439" s="115"/>
      <c r="S1439" s="115"/>
    </row>
    <row r="1440" spans="1:28">
      <c r="H1440" s="119"/>
      <c r="M1440" s="115"/>
      <c r="P1440" s="115"/>
      <c r="S1440" s="115"/>
    </row>
    <row r="1441" spans="1:28">
      <c r="H1441" s="119"/>
      <c r="M1441" s="115"/>
      <c r="P1441" s="115"/>
      <c r="S1441" s="115"/>
    </row>
    <row r="1442" spans="1:28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>
        <f t="shared" si="12"/>
        <v>4395.3560213411183</v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>
        <f t="shared" si="13"/>
        <v>4327.370688390678</v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>
        <f t="shared" si="14"/>
        <v>3616.5156997049853</v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>
        <f t="shared" si="15"/>
        <v>-710.85498868569266</v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>
        <f t="shared" si="16"/>
        <v>3775.666423705683</v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>
        <f t="shared" si="17"/>
        <v>-159.15072400069766</v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>
        <f t="shared" si="19"/>
        <v>-3642.4419705165783</v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>
        <f t="shared" si="20"/>
        <v>19914.505465594157</v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>
        <f t="shared" si="21"/>
        <v>-4265.6380565147374</v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>
        <f t="shared" si="22"/>
        <v>0</v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>
        <f t="shared" si="23"/>
        <v>0</v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>
        <f t="shared" si="24"/>
        <v>-2928.7772411465339</v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>
        <f t="shared" si="25"/>
        <v>-1765.6036875897335</v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>
        <f t="shared" si="26"/>
        <v>-11944.368640098954</v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>
        <f t="shared" si="27"/>
        <v>17760.294715503936</v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>
        <f t="shared" si="28"/>
        <v>-5027.2542444782266</v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>
        <f t="shared" si="29"/>
        <v>-4618.8540881008012</v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>
        <f t="shared" si="30"/>
        <v>-3218.6809778063725</v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>
        <f t="shared" si="31"/>
        <v>4395.3560213394485</v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>
        <f t="shared" si="32"/>
        <v>4327.3706883889718</v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>
        <f t="shared" si="33"/>
        <v>3616.5156997042213</v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>
        <f t="shared" si="34"/>
        <v>-710.85498868475042</v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>
        <f t="shared" si="35"/>
        <v>3775.6664237043988</v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>
        <f t="shared" si="36"/>
        <v>-159.15072400017743</v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>
        <f t="shared" si="38"/>
        <v>-3642.4419705163855</v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>
        <f t="shared" si="39"/>
        <v>19914.505465591363</v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>
        <f t="shared" si="40"/>
        <v>-4265.6380565141626</v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>
        <f t="shared" si="41"/>
        <v>0</v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>
        <f t="shared" si="42"/>
        <v>0</v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>
        <f t="shared" si="43"/>
        <v>-2928.7772411459919</v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>
        <f t="shared" si="44"/>
        <v>-1765.6036875893624</v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>
        <f t="shared" si="45"/>
        <v>-3711.9134428565449</v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>
        <f t="shared" si="46"/>
        <v>15725.207699449</v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>
        <f t="shared" si="47"/>
        <v>-4079.1325080049719</v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>
        <f t="shared" si="48"/>
        <v>-4194.1394102800987</v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>
        <f t="shared" si="49"/>
        <v>-2647.9537177792263</v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>
        <f t="shared" si="62"/>
        <v>0</v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>
        <f t="shared" si="63"/>
        <v>0</v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>
        <f t="shared" si="63"/>
        <v>0</v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>
        <f t="shared" si="64"/>
        <v>0</v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>
        <f t="shared" si="65"/>
        <v>0</v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>
        <f t="shared" si="66"/>
        <v>0</v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>
        <f t="shared" si="67"/>
        <v>0</v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>
        <f t="shared" si="68"/>
        <v>0</v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>
        <f t="shared" si="68"/>
        <v>0</v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>
        <f t="shared" si="68"/>
        <v>0</v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>
        <f t="shared" si="68"/>
        <v>0</v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>
        <f t="shared" si="68"/>
        <v>0</v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>
        <f t="shared" si="68"/>
        <v>0</v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>
        <f t="shared" si="68"/>
        <v>-8232.4551972408462</v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>
        <f t="shared" si="69"/>
        <v>2035.0870160548343</v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>
        <f t="shared" si="70"/>
        <v>-948.12173647326608</v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>
        <f t="shared" si="71"/>
        <v>-424.71467782081709</v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>
        <f t="shared" si="72"/>
        <v>-570.72726002714307</v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>
        <f t="shared" si="73"/>
        <v>18958.577522252293</v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>
        <f t="shared" si="74"/>
        <v>19012.087268671501</v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>
        <f t="shared" si="75"/>
        <v>21531.815927031887</v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>
        <f t="shared" si="76"/>
        <v>2519.7286583603855</v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>
        <f t="shared" si="77"/>
        <v>22550.764102841786</v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>
        <f t="shared" si="78"/>
        <v>-1018.9481758098991</v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>
        <f t="shared" si="80"/>
        <v>-11719.031845126199</v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>
        <f t="shared" si="81"/>
        <v>83871.952228630733</v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>
        <f t="shared" si="82"/>
        <v>-14295.487076195874</v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>
        <f t="shared" si="83"/>
        <v>0</v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>
        <f t="shared" si="84"/>
        <v>0</v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>
        <f t="shared" si="85"/>
        <v>-10020.524141304326</v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>
        <f t="shared" si="86"/>
        <v>-6069.84070929265</v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>
        <f t="shared" si="87"/>
        <v>-12665.886565788111</v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>
        <f t="shared" si="88"/>
        <v>62439.218282385926</v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>
        <f t="shared" si="89"/>
        <v>-1187.126510177266</v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>
        <f t="shared" si="90"/>
        <v>-18518.24253395135</v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>
        <f t="shared" si="91"/>
        <v>-763.09992690577201</v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>
      <c r="H1600" s="119"/>
    </row>
    <row r="1601" spans="1:12">
      <c r="H1601" s="119"/>
    </row>
    <row r="1602" spans="1:12">
      <c r="H1602" s="119"/>
    </row>
    <row r="1603" spans="1:12">
      <c r="H1603" s="119"/>
    </row>
    <row r="1604" spans="1:12">
      <c r="H1604" s="119"/>
    </row>
    <row r="1605" spans="1:12">
      <c r="H1605" s="119"/>
    </row>
    <row r="1606" spans="1:12">
      <c r="H1606" s="119"/>
    </row>
    <row r="1607" spans="1:12">
      <c r="A1607" t="s">
        <v>350</v>
      </c>
      <c r="H1607" s="119"/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>
        <f t="shared" si="92"/>
        <v>-100.30524419260473</v>
      </c>
      <c r="I1610" s="114" t="str">
        <f t="shared" si="92"/>
        <v/>
      </c>
      <c r="J1610" s="114" t="str">
        <f t="shared" si="92"/>
        <v/>
      </c>
      <c r="L1610" s="115"/>
    </row>
    <row r="1611" spans="1:12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>
        <f t="shared" si="93"/>
        <v>6521.3657770964855</v>
      </c>
      <c r="I1611" s="114" t="str">
        <f t="shared" si="93"/>
        <v/>
      </c>
      <c r="J1611" s="114" t="str">
        <f t="shared" si="93"/>
        <v/>
      </c>
      <c r="L1611" s="115"/>
    </row>
    <row r="1612" spans="1:12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>
        <f t="shared" si="94"/>
        <v>-2979.0175650625824</v>
      </c>
      <c r="I1612" s="114" t="str">
        <f t="shared" si="94"/>
        <v/>
      </c>
      <c r="J1612" s="114" t="str">
        <f t="shared" si="94"/>
        <v/>
      </c>
      <c r="L1612" s="115"/>
    </row>
    <row r="1613" spans="1:12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>
        <f t="shared" si="95"/>
        <v>-9500.383342159068</v>
      </c>
      <c r="I1613" s="114" t="str">
        <f t="shared" si="95"/>
        <v/>
      </c>
      <c r="J1613" s="114" t="str">
        <f t="shared" si="95"/>
        <v/>
      </c>
      <c r="L1613" s="115"/>
    </row>
    <row r="1614" spans="1:12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>
        <f t="shared" si="96"/>
        <v>-2215.2562803386973</v>
      </c>
      <c r="I1614" s="114" t="str">
        <f t="shared" si="96"/>
        <v/>
      </c>
      <c r="J1614" s="114" t="str">
        <f t="shared" si="96"/>
        <v/>
      </c>
      <c r="L1614" s="115"/>
    </row>
    <row r="1615" spans="1:12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>
        <f t="shared" si="97"/>
        <v>-763.76128472388518</v>
      </c>
      <c r="I1615" s="114" t="str">
        <f t="shared" si="97"/>
        <v/>
      </c>
      <c r="J1615" s="114" t="str">
        <f t="shared" si="97"/>
        <v/>
      </c>
      <c r="L1615" s="115"/>
    </row>
    <row r="1616" spans="1:12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>
        <f t="shared" si="99"/>
        <v>-6826.5410927962512</v>
      </c>
      <c r="I1616" s="114" t="str">
        <f t="shared" si="99"/>
        <v/>
      </c>
      <c r="J1616" s="114" t="str">
        <f t="shared" si="99"/>
        <v/>
      </c>
      <c r="L1616" s="115"/>
    </row>
    <row r="1617" spans="1:12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>
        <f t="shared" si="100"/>
        <v>79548.940761450154</v>
      </c>
      <c r="I1617" s="114" t="str">
        <f t="shared" si="100"/>
        <v/>
      </c>
      <c r="J1617" s="114" t="str">
        <f t="shared" si="100"/>
        <v/>
      </c>
      <c r="L1617" s="115"/>
    </row>
    <row r="1618" spans="1:12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>
        <f t="shared" si="101"/>
        <v>-13309.776155851068</v>
      </c>
      <c r="I1618" s="114" t="str">
        <f t="shared" si="101"/>
        <v/>
      </c>
      <c r="J1618" s="114" t="str">
        <f t="shared" si="101"/>
        <v/>
      </c>
      <c r="L1618" s="115"/>
    </row>
    <row r="1619" spans="1:12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>
        <f t="shared" si="102"/>
        <v>0</v>
      </c>
      <c r="I1619" s="114" t="str">
        <f t="shared" si="102"/>
        <v/>
      </c>
      <c r="J1619" s="114" t="str">
        <f t="shared" si="102"/>
        <v/>
      </c>
      <c r="L1619" s="115"/>
    </row>
    <row r="1620" spans="1:12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>
        <f t="shared" si="103"/>
        <v>0</v>
      </c>
      <c r="I1620" s="114" t="str">
        <f t="shared" si="103"/>
        <v/>
      </c>
      <c r="J1620" s="114" t="str">
        <f t="shared" si="103"/>
        <v/>
      </c>
      <c r="L1620" s="115"/>
    </row>
    <row r="1621" spans="1:12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>
        <f t="shared" si="104"/>
        <v>-8268.449351005067</v>
      </c>
      <c r="I1621" s="114" t="str">
        <f t="shared" si="104"/>
        <v/>
      </c>
      <c r="J1621" s="114" t="str">
        <f t="shared" si="104"/>
        <v/>
      </c>
      <c r="L1621" s="115"/>
    </row>
    <row r="1622" spans="1:12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>
        <f t="shared" si="105"/>
        <v>-5272.4720118914702</v>
      </c>
      <c r="I1622" s="114" t="str">
        <f t="shared" si="105"/>
        <v/>
      </c>
      <c r="J1622" s="114" t="str">
        <f t="shared" si="105"/>
        <v/>
      </c>
      <c r="L1622" s="115"/>
    </row>
    <row r="1623" spans="1:12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>
        <f t="shared" si="106"/>
        <v>-7775.8048521082019</v>
      </c>
      <c r="I1623" s="114" t="str">
        <f t="shared" si="106"/>
        <v/>
      </c>
      <c r="J1623" s="114" t="str">
        <f t="shared" si="106"/>
        <v/>
      </c>
      <c r="L1623" s="115"/>
    </row>
    <row r="1624" spans="1:12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>
        <f t="shared" si="107"/>
        <v>44950.372317053712</v>
      </c>
      <c r="I1624" s="114" t="str">
        <f t="shared" si="107"/>
        <v/>
      </c>
      <c r="J1624" s="114" t="str">
        <f t="shared" si="107"/>
        <v/>
      </c>
      <c r="L1624" s="115"/>
    </row>
    <row r="1625" spans="1:12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>
        <f t="shared" si="108"/>
        <v>-1189.8874258396318</v>
      </c>
      <c r="I1625" s="114" t="str">
        <f t="shared" si="108"/>
        <v/>
      </c>
      <c r="J1625" s="114" t="str">
        <f t="shared" si="108"/>
        <v/>
      </c>
      <c r="L1625" s="115"/>
    </row>
    <row r="1626" spans="1:12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>
        <f t="shared" si="109"/>
        <v>-285.87759912872571</v>
      </c>
      <c r="I1626" s="114" t="str">
        <f t="shared" si="109"/>
        <v/>
      </c>
      <c r="J1626" s="114" t="str">
        <f t="shared" si="109"/>
        <v/>
      </c>
      <c r="L1626" s="115"/>
    </row>
    <row r="1627" spans="1:12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>
        <f t="shared" si="110"/>
        <v>-763.09992690577201</v>
      </c>
      <c r="I1627" s="114" t="str">
        <f t="shared" si="110"/>
        <v/>
      </c>
      <c r="J1627" s="114" t="str">
        <f t="shared" si="110"/>
        <v/>
      </c>
      <c r="L1627" s="115"/>
    </row>
    <row r="1628" spans="1:12">
      <c r="H1628" s="119"/>
    </row>
    <row r="1629" spans="1:12">
      <c r="H1629" s="119"/>
    </row>
    <row r="1630" spans="1:12">
      <c r="H1630" s="119"/>
    </row>
    <row r="1631" spans="1:12">
      <c r="H1631" s="119"/>
    </row>
    <row r="1632" spans="1:12">
      <c r="H1632" s="119"/>
    </row>
    <row r="1633" spans="1:12">
      <c r="H1633" s="119"/>
    </row>
    <row r="1634" spans="1:12">
      <c r="H1634" s="119"/>
    </row>
    <row r="1635" spans="1:12">
      <c r="H1635" s="119"/>
    </row>
    <row r="1636" spans="1:12">
      <c r="H1636" s="119"/>
    </row>
    <row r="1637" spans="1:12">
      <c r="A1637" t="s">
        <v>265</v>
      </c>
      <c r="H1637" s="119"/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>
        <f t="shared" si="111"/>
        <v>19058.882766444811</v>
      </c>
      <c r="I1640" s="114" t="str">
        <f t="shared" si="111"/>
        <v/>
      </c>
      <c r="J1640" s="114" t="str">
        <f t="shared" si="111"/>
        <v/>
      </c>
      <c r="L1640" s="115"/>
    </row>
    <row r="1641" spans="1:12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>
        <f t="shared" si="112"/>
        <v>12490.721491574805</v>
      </c>
      <c r="I1641" s="114" t="str">
        <f t="shared" si="112"/>
        <v/>
      </c>
      <c r="J1641" s="114" t="str">
        <f t="shared" si="112"/>
        <v/>
      </c>
      <c r="L1641" s="115"/>
    </row>
    <row r="1642" spans="1:12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>
        <f t="shared" si="113"/>
        <v>24510.833492094673</v>
      </c>
      <c r="I1642" s="114" t="str">
        <f t="shared" si="113"/>
        <v/>
      </c>
      <c r="J1642" s="114" t="str">
        <f t="shared" si="113"/>
        <v/>
      </c>
      <c r="L1642" s="115"/>
    </row>
    <row r="1643" spans="1:12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>
        <f t="shared" si="114"/>
        <v>12020.112000519868</v>
      </c>
      <c r="I1643" s="114" t="str">
        <f t="shared" si="114"/>
        <v/>
      </c>
      <c r="J1643" s="114" t="str">
        <f t="shared" si="114"/>
        <v/>
      </c>
      <c r="L1643" s="115"/>
    </row>
    <row r="1644" spans="1:12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>
        <f t="shared" si="115"/>
        <v>24766.020383180461</v>
      </c>
      <c r="I1644" s="114" t="str">
        <f t="shared" si="115"/>
        <v/>
      </c>
      <c r="J1644" s="114" t="str">
        <f t="shared" si="115"/>
        <v/>
      </c>
      <c r="L1644" s="115"/>
    </row>
    <row r="1645" spans="1:12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>
        <f t="shared" si="116"/>
        <v>-255.18689108578837</v>
      </c>
      <c r="I1645" s="114" t="str">
        <f t="shared" si="116"/>
        <v/>
      </c>
      <c r="J1645" s="114" t="str">
        <f t="shared" si="116"/>
        <v/>
      </c>
      <c r="L1645" s="115"/>
    </row>
    <row r="1646" spans="1:12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>
        <f t="shared" si="118"/>
        <v>-4892.4907523300717</v>
      </c>
      <c r="I1646" s="114" t="str">
        <f t="shared" si="118"/>
        <v/>
      </c>
      <c r="J1646" s="114" t="str">
        <f t="shared" si="118"/>
        <v/>
      </c>
      <c r="L1646" s="115"/>
    </row>
    <row r="1647" spans="1:12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>
        <f t="shared" si="119"/>
        <v>4323.0114671800329</v>
      </c>
      <c r="I1647" s="114" t="str">
        <f t="shared" si="119"/>
        <v/>
      </c>
      <c r="J1647" s="114" t="str">
        <f t="shared" si="119"/>
        <v/>
      </c>
      <c r="L1647" s="115"/>
    </row>
    <row r="1648" spans="1:12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>
        <f t="shared" si="120"/>
        <v>-985.71092034490721</v>
      </c>
      <c r="I1648" s="114" t="str">
        <f t="shared" si="120"/>
        <v/>
      </c>
      <c r="J1648" s="114" t="str">
        <f t="shared" si="120"/>
        <v/>
      </c>
      <c r="L1648" s="115"/>
    </row>
    <row r="1649" spans="1:12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>
        <f t="shared" si="121"/>
        <v>0</v>
      </c>
      <c r="I1649" s="114" t="str">
        <f t="shared" si="121"/>
        <v/>
      </c>
      <c r="J1649" s="114" t="str">
        <f t="shared" si="121"/>
        <v/>
      </c>
      <c r="L1649" s="115"/>
    </row>
    <row r="1650" spans="1:12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>
        <f t="shared" si="122"/>
        <v>0</v>
      </c>
      <c r="I1650" s="114" t="str">
        <f t="shared" si="122"/>
        <v/>
      </c>
      <c r="J1650" s="114" t="str">
        <f t="shared" si="122"/>
        <v/>
      </c>
      <c r="L1650" s="115"/>
    </row>
    <row r="1651" spans="1:12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>
        <f t="shared" si="123"/>
        <v>-1752.0747902995245</v>
      </c>
      <c r="I1651" s="114" t="str">
        <f t="shared" si="123"/>
        <v/>
      </c>
      <c r="J1651" s="114" t="str">
        <f t="shared" si="123"/>
        <v/>
      </c>
      <c r="L1651" s="115"/>
    </row>
    <row r="1652" spans="1:12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>
        <f t="shared" si="124"/>
        <v>-797.36869740142356</v>
      </c>
      <c r="I1652" s="114" t="str">
        <f t="shared" si="124"/>
        <v/>
      </c>
      <c r="J1652" s="114" t="str">
        <f t="shared" si="124"/>
        <v/>
      </c>
      <c r="L1652" s="115"/>
    </row>
    <row r="1653" spans="1:12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>
        <f t="shared" si="125"/>
        <v>-4890.0817136801852</v>
      </c>
      <c r="I1653" s="114" t="str">
        <f t="shared" si="125"/>
        <v/>
      </c>
      <c r="J1653" s="114" t="str">
        <f t="shared" si="125"/>
        <v/>
      </c>
      <c r="L1653" s="115"/>
    </row>
    <row r="1654" spans="1:12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>
        <f t="shared" si="126"/>
        <v>17488.845965332133</v>
      </c>
      <c r="I1654" s="114" t="str">
        <f t="shared" si="126"/>
        <v/>
      </c>
      <c r="J1654" s="114" t="str">
        <f t="shared" si="126"/>
        <v/>
      </c>
      <c r="L1654" s="115"/>
    </row>
    <row r="1655" spans="1:12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>
        <f t="shared" si="127"/>
        <v>2.7609156621183502</v>
      </c>
      <c r="I1655" s="114" t="str">
        <f t="shared" si="127"/>
        <v/>
      </c>
      <c r="J1655" s="114" t="str">
        <f t="shared" si="127"/>
        <v/>
      </c>
      <c r="L1655" s="115"/>
    </row>
    <row r="1656" spans="1:12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>
        <f t="shared" si="128"/>
        <v>-18232.364934822504</v>
      </c>
      <c r="I1656" s="114" t="str">
        <f t="shared" si="128"/>
        <v/>
      </c>
      <c r="J1656" s="114" t="str">
        <f t="shared" si="128"/>
        <v/>
      </c>
      <c r="L1656" s="115"/>
    </row>
    <row r="1657" spans="1:12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>
        <f t="shared" si="129"/>
        <v>3.2636451847912167E-12</v>
      </c>
      <c r="I1657" s="114" t="str">
        <f t="shared" si="129"/>
        <v/>
      </c>
      <c r="J1657" s="114" t="str">
        <f t="shared" si="129"/>
        <v/>
      </c>
      <c r="L1657" s="115"/>
    </row>
    <row r="1658" spans="1:12">
      <c r="H1658" s="119"/>
    </row>
    <row r="1659" spans="1:12">
      <c r="H1659" s="119"/>
    </row>
    <row r="1660" spans="1:12">
      <c r="H1660" s="119"/>
    </row>
    <row r="1661" spans="1:12">
      <c r="H1661" s="119"/>
    </row>
    <row r="1662" spans="1:12">
      <c r="H1662" s="119"/>
    </row>
    <row r="1663" spans="1:12">
      <c r="H1663" s="119"/>
    </row>
    <row r="1664" spans="1:12">
      <c r="H1664" s="119"/>
    </row>
    <row r="1665" spans="1:12">
      <c r="H1665" s="119"/>
    </row>
    <row r="1666" spans="1:12">
      <c r="H1666" s="119"/>
    </row>
    <row r="1667" spans="1:12">
      <c r="A1667" t="s">
        <v>266</v>
      </c>
      <c r="H1667" s="119"/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>
        <f t="shared" si="130"/>
        <v>0.16500513548637041</v>
      </c>
      <c r="I1670" s="111" t="str">
        <f t="shared" si="130"/>
        <v/>
      </c>
      <c r="J1670" s="111" t="str">
        <f t="shared" si="130"/>
        <v/>
      </c>
      <c r="L1670" s="118"/>
    </row>
    <row r="1671" spans="1:12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>
        <f t="shared" si="131"/>
        <v>0.17502347387962525</v>
      </c>
      <c r="I1671" s="111" t="str">
        <f t="shared" si="131"/>
        <v/>
      </c>
      <c r="J1671" s="111" t="str">
        <f t="shared" si="131"/>
        <v/>
      </c>
      <c r="L1671" s="118"/>
    </row>
    <row r="1672" spans="1:12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>
        <f t="shared" si="132"/>
        <v>0.35334835426369704</v>
      </c>
      <c r="I1672" s="111" t="str">
        <f t="shared" si="132"/>
        <v/>
      </c>
      <c r="J1672" s="111" t="str">
        <f t="shared" si="132"/>
        <v/>
      </c>
      <c r="L1672" s="118"/>
    </row>
    <row r="1673" spans="1:12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>
        <f t="shared" si="133"/>
        <v>0.17832488038407179</v>
      </c>
      <c r="I1673" s="111" t="str">
        <f t="shared" si="133"/>
        <v/>
      </c>
      <c r="J1673" s="111" t="str">
        <f t="shared" si="133"/>
        <v/>
      </c>
      <c r="L1673" s="118"/>
    </row>
    <row r="1674" spans="1:12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>
        <f t="shared" si="134"/>
        <v>0.36935285555734154</v>
      </c>
      <c r="I1674" s="111" t="str">
        <f t="shared" si="134"/>
        <v/>
      </c>
      <c r="J1674" s="111" t="str">
        <f t="shared" si="134"/>
        <v/>
      </c>
      <c r="L1674" s="118"/>
    </row>
    <row r="1675" spans="1:12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>
        <f t="shared" si="135"/>
        <v>-1.6004501293644502E-2</v>
      </c>
      <c r="I1675" s="111" t="str">
        <f t="shared" si="135"/>
        <v/>
      </c>
      <c r="J1675" s="111" t="str">
        <f t="shared" si="135"/>
        <v/>
      </c>
      <c r="L1675" s="118"/>
    </row>
    <row r="1676" spans="1:12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>
        <f t="shared" si="137"/>
        <v>4.4232513638933213E-3</v>
      </c>
      <c r="I1676" s="111" t="str">
        <f t="shared" si="137"/>
        <v/>
      </c>
      <c r="J1676" s="111" t="str">
        <f t="shared" si="137"/>
        <v/>
      </c>
      <c r="L1676" s="118"/>
    </row>
    <row r="1677" spans="1:12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>
        <f t="shared" si="138"/>
        <v>0.43823424542159772</v>
      </c>
      <c r="I1677" s="111" t="str">
        <f t="shared" si="138"/>
        <v/>
      </c>
      <c r="J1677" s="111" t="str">
        <f t="shared" si="138"/>
        <v/>
      </c>
      <c r="L1677" s="118"/>
    </row>
    <row r="1678" spans="1:12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>
        <f t="shared" si="139"/>
        <v>-2.3414928373098221E-2</v>
      </c>
      <c r="I1678" s="111" t="str">
        <f t="shared" si="139"/>
        <v/>
      </c>
      <c r="J1678" s="111" t="str">
        <f t="shared" si="139"/>
        <v/>
      </c>
      <c r="L1678" s="118"/>
    </row>
    <row r="1679" spans="1:12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>
        <f t="shared" si="140"/>
        <v>0</v>
      </c>
      <c r="I1679" s="111" t="str">
        <f t="shared" si="140"/>
        <v/>
      </c>
      <c r="J1679" s="111" t="str">
        <f t="shared" si="140"/>
        <v/>
      </c>
      <c r="L1679" s="118"/>
    </row>
    <row r="1680" spans="1:12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>
        <f t="shared" si="141"/>
        <v>0</v>
      </c>
      <c r="I1680" s="111" t="str">
        <f t="shared" si="141"/>
        <v/>
      </c>
      <c r="J1680" s="111" t="str">
        <f t="shared" si="141"/>
        <v/>
      </c>
      <c r="L1680" s="118"/>
    </row>
    <row r="1681" spans="1:12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>
        <f t="shared" si="142"/>
        <v>-2.4742842377472041E-2</v>
      </c>
      <c r="I1681" s="111" t="str">
        <f t="shared" si="142"/>
        <v/>
      </c>
      <c r="J1681" s="111" t="str">
        <f t="shared" si="142"/>
        <v/>
      </c>
      <c r="L1681" s="118"/>
    </row>
    <row r="1682" spans="1:12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>
        <f t="shared" si="143"/>
        <v>-1.5436959650535709E-2</v>
      </c>
      <c r="I1682" s="111" t="str">
        <f t="shared" si="143"/>
        <v/>
      </c>
      <c r="J1682" s="111" t="str">
        <f t="shared" si="143"/>
        <v/>
      </c>
      <c r="L1682" s="118"/>
    </row>
    <row r="1683" spans="1:12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>
        <f t="shared" si="144"/>
        <v>-3.0893628706027521E-2</v>
      </c>
      <c r="I1683" s="111" t="str">
        <f t="shared" si="144"/>
        <v/>
      </c>
      <c r="J1683" s="111" t="str">
        <f t="shared" si="144"/>
        <v/>
      </c>
      <c r="L1683" s="118"/>
    </row>
    <row r="1684" spans="1:12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0.4157662817379939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>
        <f t="shared" si="145"/>
        <v>0.40813627026958743</v>
      </c>
      <c r="I1684" s="111" t="str">
        <f t="shared" si="145"/>
        <v/>
      </c>
      <c r="J1684" s="111" t="str">
        <f t="shared" si="145"/>
        <v/>
      </c>
      <c r="L1684" s="118"/>
    </row>
    <row r="1685" spans="1:12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>
        <f t="shared" si="146"/>
        <v>0.5782655523612128</v>
      </c>
      <c r="I1685" s="111" t="str">
        <f t="shared" si="146"/>
        <v/>
      </c>
      <c r="J1685" s="111" t="str">
        <f t="shared" si="146"/>
        <v/>
      </c>
      <c r="L1685" s="118"/>
    </row>
    <row r="1686" spans="1:12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>
        <f t="shared" si="147"/>
        <v>-0.31112212153937158</v>
      </c>
      <c r="I1686" s="111" t="str">
        <f t="shared" si="147"/>
        <v/>
      </c>
      <c r="J1686" s="111" t="str">
        <f t="shared" si="147"/>
        <v/>
      </c>
      <c r="L1686" s="118"/>
    </row>
    <row r="1687" spans="1:12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>
        <f t="shared" si="148"/>
        <v>0.42022407103121573</v>
      </c>
      <c r="I1687" s="111" t="str">
        <f t="shared" si="148"/>
        <v/>
      </c>
      <c r="J1687" s="111" t="str">
        <f t="shared" si="148"/>
        <v/>
      </c>
      <c r="L1687" s="118"/>
    </row>
    <row r="1688" spans="1:12">
      <c r="H1688" s="119"/>
    </row>
    <row r="1689" spans="1:12">
      <c r="H1689" s="119"/>
    </row>
    <row r="1690" spans="1:12">
      <c r="H1690" s="119"/>
    </row>
    <row r="1691" spans="1:12">
      <c r="H1691" s="119"/>
    </row>
    <row r="1692" spans="1:12">
      <c r="H1692" s="119"/>
    </row>
    <row r="1693" spans="1:12">
      <c r="H1693" s="119"/>
    </row>
    <row r="1694" spans="1:12">
      <c r="H1694" s="119"/>
    </row>
    <row r="1695" spans="1:12">
      <c r="H1695" s="119"/>
    </row>
    <row r="1696" spans="1:12">
      <c r="H1696" s="119"/>
    </row>
    <row r="1697" spans="1:12">
      <c r="A1697" t="s">
        <v>267</v>
      </c>
      <c r="H1697" s="119"/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>
        <f t="shared" si="149"/>
        <v>2.3353309051472593E-3</v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>
        <f t="shared" si="150"/>
        <v>0.14334417369144958</v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>
        <f t="shared" si="151"/>
        <v>-3.4093315465449621</v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>
        <f t="shared" si="152"/>
        <v>-3.5526757202364116</v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>
        <f t="shared" si="153"/>
        <v>-3.3467655846582431</v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>
        <f t="shared" si="154"/>
        <v>-6.2565961886718924E-2</v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>
        <f t="shared" si="156"/>
        <v>2.1448020915205213</v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>
        <f t="shared" si="157"/>
        <v>1.3406339272742791</v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>
        <f t="shared" si="158"/>
        <v>-0.92028771362608808</v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>
        <f t="shared" si="159"/>
        <v>0</v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>
        <f t="shared" si="160"/>
        <v>0</v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>
        <f t="shared" si="161"/>
        <v>-0.88952495864440095</v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>
        <f t="shared" si="162"/>
        <v>-0.72913420864631462</v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>
        <f t="shared" si="163"/>
        <v>-3.5631086568050172</v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>
        <f t="shared" si="164"/>
        <v>-2.2979173216899795E-2</v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>
        <f t="shared" si="165"/>
        <v>13.651189853092523</v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>
        <f t="shared" si="166"/>
        <v>1.0987677096441217E-2</v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>
        <f t="shared" si="167"/>
        <v>13.656301570130324</v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1:12">
      <c r="H1718" s="119"/>
    </row>
    <row r="1719" spans="1:12">
      <c r="H1719" s="119"/>
    </row>
    <row r="1720" spans="1:12">
      <c r="H1720" s="119"/>
    </row>
    <row r="1721" spans="1:12">
      <c r="H1721" s="119"/>
    </row>
    <row r="1722" spans="1:12">
      <c r="H1722" s="119"/>
    </row>
    <row r="1723" spans="1:12">
      <c r="H1723" s="119"/>
    </row>
    <row r="1724" spans="1:12">
      <c r="H1724" s="119"/>
    </row>
    <row r="1725" spans="1:12">
      <c r="H1725" s="119"/>
    </row>
    <row r="1726" spans="1:12">
      <c r="H1726" s="119"/>
    </row>
    <row r="1727" spans="1:12">
      <c r="A1727" t="s">
        <v>268</v>
      </c>
      <c r="H1727" s="119"/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>
        <f t="shared" si="168"/>
        <v>1.9951920969782534E-3</v>
      </c>
      <c r="I1730" s="319" t="str">
        <f t="shared" si="168"/>
        <v/>
      </c>
      <c r="J1730" s="319" t="str">
        <f t="shared" si="168"/>
        <v/>
      </c>
      <c r="L1730" s="318"/>
    </row>
    <row r="1731" spans="1:12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>
        <f t="shared" si="169"/>
        <v>8.7002843650130744E-4</v>
      </c>
      <c r="I1731" s="319" t="str">
        <f t="shared" si="169"/>
        <v/>
      </c>
      <c r="J1731" s="319" t="str">
        <f t="shared" si="169"/>
        <v/>
      </c>
      <c r="L1731" s="318"/>
    </row>
    <row r="1732" spans="1:12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>
        <f t="shared" si="170"/>
        <v>1.5890902760255753E-3</v>
      </c>
      <c r="I1732" s="319" t="str">
        <f t="shared" si="170"/>
        <v/>
      </c>
      <c r="J1732" s="319" t="str">
        <f t="shared" si="170"/>
        <v/>
      </c>
      <c r="L1732" s="318"/>
    </row>
    <row r="1733" spans="1:12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>
        <f t="shared" si="171"/>
        <v>7.1906183952426782E-4</v>
      </c>
      <c r="I1733" s="319" t="str">
        <f t="shared" si="171"/>
        <v/>
      </c>
      <c r="J1733" s="319" t="str">
        <f t="shared" si="171"/>
        <v/>
      </c>
      <c r="L1733" s="318"/>
    </row>
    <row r="1734" spans="1:12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>
        <f t="shared" si="172"/>
        <v>1.7520602635687881E-3</v>
      </c>
      <c r="I1734" s="319" t="str">
        <f t="shared" si="172"/>
        <v/>
      </c>
      <c r="J1734" s="319" t="str">
        <f t="shared" si="172"/>
        <v/>
      </c>
      <c r="L1734" s="318"/>
    </row>
    <row r="1735" spans="1:12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>
        <f t="shared" si="173"/>
        <v>-1.6296998754321279E-4</v>
      </c>
      <c r="I1735" s="319" t="str">
        <f t="shared" si="173"/>
        <v/>
      </c>
      <c r="J1735" s="319" t="str">
        <f t="shared" si="173"/>
        <v/>
      </c>
      <c r="L1735" s="318"/>
    </row>
    <row r="1736" spans="1:12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>
        <f t="shared" si="175"/>
        <v>6.2915636541335113E-4</v>
      </c>
      <c r="I1736" s="319" t="str">
        <f t="shared" si="175"/>
        <v/>
      </c>
      <c r="J1736" s="319" t="str">
        <f t="shared" si="175"/>
        <v/>
      </c>
      <c r="L1736" s="318"/>
    </row>
    <row r="1737" spans="1:12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>
        <f t="shared" si="176"/>
        <v>-5.5764164083761322E-4</v>
      </c>
      <c r="I1737" s="319" t="str">
        <f t="shared" si="176"/>
        <v/>
      </c>
      <c r="J1737" s="319" t="str">
        <f t="shared" si="176"/>
        <v/>
      </c>
      <c r="L1737" s="318"/>
    </row>
    <row r="1738" spans="1:12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>
        <f t="shared" si="177"/>
        <v>5.9811585055477567E-4</v>
      </c>
      <c r="I1738" s="319" t="str">
        <f t="shared" si="177"/>
        <v/>
      </c>
      <c r="J1738" s="319" t="str">
        <f t="shared" si="177"/>
        <v/>
      </c>
      <c r="L1738" s="318"/>
    </row>
    <row r="1739" spans="1:12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>
        <f t="shared" si="178"/>
        <v>0</v>
      </c>
      <c r="I1739" s="319" t="str">
        <f t="shared" si="178"/>
        <v/>
      </c>
      <c r="J1739" s="319" t="str">
        <f t="shared" si="178"/>
        <v/>
      </c>
      <c r="L1739" s="318"/>
    </row>
    <row r="1740" spans="1:12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>
        <f t="shared" si="179"/>
        <v>0</v>
      </c>
      <c r="I1740" s="319" t="str">
        <f t="shared" si="179"/>
        <v/>
      </c>
      <c r="J1740" s="319" t="str">
        <f t="shared" si="179"/>
        <v/>
      </c>
      <c r="L1740" s="318"/>
    </row>
    <row r="1741" spans="1:12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>
        <f t="shared" si="180"/>
        <v>2.0906446675227931E-4</v>
      </c>
      <c r="I1741" s="319" t="str">
        <f t="shared" si="180"/>
        <v/>
      </c>
      <c r="J1741" s="319" t="str">
        <f t="shared" si="180"/>
        <v/>
      </c>
      <c r="L1741" s="318"/>
    </row>
    <row r="1742" spans="1:12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>
        <f t="shared" si="181"/>
        <v>5.7202107508534314E-5</v>
      </c>
      <c r="I1742" s="319" t="str">
        <f t="shared" si="181"/>
        <v/>
      </c>
      <c r="J1742" s="319" t="str">
        <f t="shared" si="181"/>
        <v/>
      </c>
      <c r="L1742" s="318"/>
    </row>
    <row r="1743" spans="1:12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>
        <f t="shared" si="182"/>
        <v>8.1619931883297747E-6</v>
      </c>
      <c r="I1743" s="319" t="str">
        <f t="shared" si="182"/>
        <v/>
      </c>
      <c r="J1743" s="319" t="str">
        <f t="shared" si="182"/>
        <v/>
      </c>
      <c r="L1743" s="318"/>
    </row>
    <row r="1744" spans="1:12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>
        <f t="shared" si="183"/>
        <v>8.3903696270551387E-6</v>
      </c>
      <c r="I1744" s="319" t="str">
        <f t="shared" si="183"/>
        <v/>
      </c>
      <c r="J1744" s="319" t="str">
        <f t="shared" si="183"/>
        <v/>
      </c>
      <c r="L1744" s="318"/>
    </row>
    <row r="1745" spans="1:12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>
        <f t="shared" si="184"/>
        <v>7.4614837789798273E-3</v>
      </c>
      <c r="I1745" s="319" t="str">
        <f t="shared" si="184"/>
        <v/>
      </c>
      <c r="J1745" s="319" t="str">
        <f t="shared" si="184"/>
        <v/>
      </c>
      <c r="L1745" s="318"/>
    </row>
    <row r="1746" spans="1:12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>
        <f t="shared" si="185"/>
        <v>-6.3097145385146497E-3</v>
      </c>
      <c r="I1746" s="319" t="str">
        <f t="shared" si="185"/>
        <v/>
      </c>
      <c r="J1746" s="319" t="str">
        <f t="shared" si="185"/>
        <v/>
      </c>
      <c r="L1746" s="318"/>
    </row>
    <row r="1747" spans="1:12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>
        <f t="shared" si="186"/>
        <v>-1.3877787807814457E-17</v>
      </c>
      <c r="I1747" s="319" t="str">
        <f t="shared" si="186"/>
        <v/>
      </c>
      <c r="J1747" s="319" t="str">
        <f t="shared" si="186"/>
        <v/>
      </c>
      <c r="L1747" s="318"/>
    </row>
    <row r="1748" spans="1:12">
      <c r="H1748" s="119"/>
    </row>
    <row r="1749" spans="1:12">
      <c r="H1749" s="119"/>
    </row>
    <row r="1750" spans="1:12">
      <c r="H1750" s="119"/>
    </row>
    <row r="1751" spans="1:12">
      <c r="H1751" s="119"/>
    </row>
    <row r="1752" spans="1:12">
      <c r="H1752" s="119"/>
    </row>
    <row r="1753" spans="1:12">
      <c r="H1753" s="119"/>
    </row>
    <row r="1754" spans="1:12">
      <c r="H1754" s="119"/>
    </row>
    <row r="1755" spans="1:12">
      <c r="H1755" s="119"/>
    </row>
    <row r="1756" spans="1:12">
      <c r="H1756" s="119"/>
    </row>
    <row r="1757" spans="1:12">
      <c r="A1757" t="s">
        <v>269</v>
      </c>
      <c r="H1757" s="119"/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>
        <f t="shared" si="187"/>
        <v>10.052080795521569</v>
      </c>
      <c r="I1760" s="112" t="str">
        <f t="shared" si="187"/>
        <v/>
      </c>
      <c r="J1760" s="112" t="str">
        <f t="shared" si="187"/>
        <v/>
      </c>
      <c r="L1760" s="94"/>
    </row>
    <row r="1761" spans="1:12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>
        <f t="shared" si="188"/>
        <v>3.5012399511754282</v>
      </c>
      <c r="I1761" s="112" t="str">
        <f t="shared" si="188"/>
        <v/>
      </c>
      <c r="J1761" s="112" t="str">
        <f t="shared" si="188"/>
        <v/>
      </c>
      <c r="L1761" s="94"/>
    </row>
    <row r="1762" spans="1:12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>
        <f t="shared" si="189"/>
        <v>18.400172154191146</v>
      </c>
      <c r="I1762" s="112" t="str">
        <f t="shared" si="189"/>
        <v/>
      </c>
      <c r="J1762" s="112" t="str">
        <f t="shared" si="189"/>
        <v/>
      </c>
      <c r="L1762" s="94"/>
    </row>
    <row r="1763" spans="1:12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>
        <f t="shared" si="190"/>
        <v>14.898932203015718</v>
      </c>
      <c r="I1763" s="112" t="str">
        <f t="shared" si="190"/>
        <v/>
      </c>
      <c r="J1763" s="112" t="str">
        <f t="shared" si="190"/>
        <v/>
      </c>
      <c r="L1763" s="94"/>
    </row>
    <row r="1764" spans="1:12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>
        <f t="shared" si="191"/>
        <v>18.877468737542877</v>
      </c>
      <c r="I1764" s="112" t="str">
        <f t="shared" si="191"/>
        <v/>
      </c>
      <c r="J1764" s="112" t="str">
        <f t="shared" si="191"/>
        <v/>
      </c>
      <c r="L1764" s="94"/>
    </row>
    <row r="1765" spans="1:12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>
        <f t="shared" si="192"/>
        <v>-0.47729658335173042</v>
      </c>
      <c r="I1765" s="112" t="str">
        <f t="shared" si="192"/>
        <v/>
      </c>
      <c r="J1765" s="112" t="str">
        <f t="shared" si="192"/>
        <v/>
      </c>
      <c r="L1765" s="94"/>
    </row>
    <row r="1766" spans="1:12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>
        <f t="shared" si="194"/>
        <v>-3.3436459671957834</v>
      </c>
      <c r="I1766" s="112" t="str">
        <f t="shared" si="194"/>
        <v/>
      </c>
      <c r="J1766" s="112" t="str">
        <f t="shared" si="194"/>
        <v/>
      </c>
      <c r="L1766" s="94"/>
    </row>
    <row r="1767" spans="1:12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>
        <f t="shared" si="195"/>
        <v>-6.5704833139655889</v>
      </c>
      <c r="I1767" s="112" t="str">
        <f t="shared" si="195"/>
        <v/>
      </c>
      <c r="J1767" s="112" t="str">
        <f t="shared" si="195"/>
        <v/>
      </c>
      <c r="L1767" s="94"/>
    </row>
    <row r="1768" spans="1:12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>
        <f t="shared" si="196"/>
        <v>5.7489236549955862</v>
      </c>
      <c r="I1768" s="112" t="str">
        <f t="shared" si="196"/>
        <v/>
      </c>
      <c r="J1768" s="112" t="str">
        <f t="shared" si="196"/>
        <v/>
      </c>
      <c r="L1768" s="94"/>
    </row>
    <row r="1769" spans="1:12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>
        <f t="shared" si="197"/>
        <v>0</v>
      </c>
      <c r="I1769" s="112" t="str">
        <f t="shared" si="197"/>
        <v/>
      </c>
      <c r="J1769" s="112" t="str">
        <f t="shared" si="197"/>
        <v/>
      </c>
      <c r="L1769" s="94"/>
    </row>
    <row r="1770" spans="1:12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>
        <f t="shared" si="198"/>
        <v>0</v>
      </c>
      <c r="I1770" s="112" t="str">
        <f t="shared" si="198"/>
        <v/>
      </c>
      <c r="J1770" s="112" t="str">
        <f t="shared" si="198"/>
        <v/>
      </c>
      <c r="L1770" s="94"/>
    </row>
    <row r="1771" spans="1:12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>
        <f t="shared" si="199"/>
        <v>3.6920689532539726</v>
      </c>
      <c r="I1771" s="112" t="str">
        <f t="shared" si="199"/>
        <v/>
      </c>
      <c r="J1771" s="112" t="str">
        <f t="shared" si="199"/>
        <v/>
      </c>
      <c r="L1771" s="94"/>
    </row>
    <row r="1772" spans="1:12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>
        <f t="shared" si="200"/>
        <v>2.2766984543282476</v>
      </c>
      <c r="I1772" s="112" t="str">
        <f t="shared" si="200"/>
        <v/>
      </c>
      <c r="J1772" s="112" t="str">
        <f t="shared" si="200"/>
        <v/>
      </c>
      <c r="L1772" s="94"/>
    </row>
    <row r="1773" spans="1:12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>
        <f t="shared" si="201"/>
        <v>9.8023380338058033</v>
      </c>
      <c r="I1773" s="112" t="str">
        <f t="shared" si="201"/>
        <v/>
      </c>
      <c r="J1773" s="112" t="str">
        <f t="shared" si="201"/>
        <v/>
      </c>
      <c r="L1773" s="94"/>
    </row>
    <row r="1774" spans="1:12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>
        <f t="shared" si="202"/>
        <v>0.11791424193833677</v>
      </c>
      <c r="I1774" s="112" t="str">
        <f t="shared" si="202"/>
        <v/>
      </c>
      <c r="J1774" s="112" t="str">
        <f t="shared" si="202"/>
        <v/>
      </c>
      <c r="L1774" s="94"/>
    </row>
    <row r="1775" spans="1:12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>
        <f t="shared" si="203"/>
        <v>-7.0174159796775371</v>
      </c>
      <c r="I1775" s="112" t="str">
        <f t="shared" si="203"/>
        <v/>
      </c>
      <c r="J1775" s="112" t="str">
        <f t="shared" si="203"/>
        <v/>
      </c>
      <c r="L1775" s="94"/>
    </row>
    <row r="1776" spans="1:12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>
        <f t="shared" si="204"/>
        <v>-36.281357219218208</v>
      </c>
      <c r="I1776" s="112" t="str">
        <f t="shared" si="204"/>
        <v/>
      </c>
      <c r="J1776" s="112" t="str">
        <f t="shared" si="204"/>
        <v/>
      </c>
      <c r="L1776" s="94"/>
    </row>
    <row r="1777" spans="1:27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>
        <f t="shared" si="205"/>
        <v>-13.277667303600566</v>
      </c>
      <c r="I1777" s="112" t="str">
        <f t="shared" si="205"/>
        <v/>
      </c>
      <c r="J1777" s="112" t="str">
        <f t="shared" si="205"/>
        <v/>
      </c>
      <c r="L1777" s="94"/>
    </row>
    <row r="1782" spans="1:27">
      <c r="A1782" s="55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>
      <c r="A1790" s="2" t="s">
        <v>454</v>
      </c>
      <c r="B1790" s="891">
        <f>IF(AND(ISNUMBER(B1051),ISNUMBER(B$1050)),(B1051-B$1050),"")</f>
        <v>968.3644875039754</v>
      </c>
      <c r="C1790" s="891">
        <f>IF(AND(ISNUMBER(E1051),ISNUMBER(E$1050)),(E1051-E$1050),"")</f>
        <v>1019</v>
      </c>
      <c r="D1790" s="891">
        <f>IF(AND(ISNUMBER(H1051),ISNUMBER(H$1050)),(H1051-H$1050),"")</f>
        <v>993</v>
      </c>
      <c r="E1790" s="891">
        <f>IF(AND(ISNUMBER(K1051),ISNUMBER(K$1050)),(K1051-K$1050),"")</f>
        <v>640.95913304050009</v>
      </c>
      <c r="F1790" s="891">
        <f>IF(AND(ISNUMBER(N1051),ISNUMBER(N$1050)),(N1051-N$1050),"")</f>
        <v>721</v>
      </c>
      <c r="G1790" s="891">
        <f>IF(AND(ISNUMBER(Q1051),ISNUMBER(Q$1050)),(Q1051-Q$1050),"")</f>
        <v>614</v>
      </c>
      <c r="H1790" s="891">
        <f>IF(AND(ISNUMBER(T1051),ISNUMBER(T$1050)),(T1051-T$1050),"")</f>
        <v>576.05581343012818</v>
      </c>
      <c r="I1790" s="891" t="str">
        <f>IF(AND(ISNUMBER(W1051),ISNUMBER(W$1050)),(W1051-W$1050),"")</f>
        <v/>
      </c>
      <c r="J1790" s="891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7">
      <c r="A1791" s="2" t="s">
        <v>455</v>
      </c>
      <c r="B1791" s="891">
        <f>IF(AND(ISNUMBER(B1052),ISNUMBER(B$1050)),(B1052-B$1050),"")</f>
        <v>1402.1615356183192</v>
      </c>
      <c r="C1791" s="891">
        <f>IF(AND(ISNUMBER(E1052),ISNUMBER(E$1050)),(E1052-E$1050),"")</f>
        <v>1352</v>
      </c>
      <c r="D1791" s="891">
        <f>IF(AND(ISNUMBER(H1052),ISNUMBER(H$1050)),(H1052-H$1050),"")</f>
        <v>1379</v>
      </c>
      <c r="E1791" s="891">
        <f>IF(AND(ISNUMBER(K1052),ISNUMBER(K$1050)),(K1052-K$1050),"")</f>
        <v>1054.5669696992009</v>
      </c>
      <c r="F1791" s="891">
        <f>IF(AND(ISNUMBER(N1052),ISNUMBER(N$1050)),(N1052-N$1050),"")</f>
        <v>1172</v>
      </c>
      <c r="G1791" s="891">
        <f>IF(AND(ISNUMBER(Q1052),ISNUMBER(Q$1050)),(Q1052-Q$1050),"")</f>
        <v>1327</v>
      </c>
      <c r="H1791" s="891">
        <f>IF(AND(ISNUMBER(T1052),ISNUMBER(T$1050)),(T1052-T$1050),"")</f>
        <v>992.71451343736044</v>
      </c>
      <c r="I1791" s="891" t="str">
        <f>IF(AND(ISNUMBER(W1052),ISNUMBER(W$1050)),(W1052-W$1050),"")</f>
        <v/>
      </c>
      <c r="J1791" s="891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7">
      <c r="A1792" s="2" t="s">
        <v>456</v>
      </c>
      <c r="B1792" s="891">
        <f>IF(AND(ISNUMBER(B1053),ISNUMBER(B$1050)),(B1053-B$1050),"")</f>
        <v>1720.6639535603426</v>
      </c>
      <c r="C1792" s="891">
        <f>IF(AND(ISNUMBER(E1053),ISNUMBER(E$1050)),(E1053-E$1050),"")</f>
        <v>1648</v>
      </c>
      <c r="D1792" s="891">
        <f>IF(AND(ISNUMBER(H1053),ISNUMBER(H$1050)),(H1053-H$1050),"")</f>
        <v>1805</v>
      </c>
      <c r="E1792" s="891">
        <f>IF(AND(ISNUMBER(K1053),ISNUMBER(K$1050)),(K1053-K$1050),"")</f>
        <v>1414.2502173212997</v>
      </c>
      <c r="F1792" s="891">
        <f>IF(AND(ISNUMBER(N1053),ISNUMBER(N$1050)),(N1053-N$1050),"")</f>
        <v>1535</v>
      </c>
      <c r="G1792" s="891">
        <f>IF(AND(ISNUMBER(Q1053),ISNUMBER(Q$1050)),(Q1053-Q$1050),"")</f>
        <v>1787</v>
      </c>
      <c r="H1792" s="891">
        <f>IF(AND(ISNUMBER(T1053),ISNUMBER(T$1050)),(T1053-T$1050),"")</f>
        <v>1360.1477944359667</v>
      </c>
      <c r="I1792" s="891" t="str">
        <f>IF(AND(ISNUMBER(W1053),ISNUMBER(W$1050)),(W1053-W$1050),"")</f>
        <v/>
      </c>
      <c r="J1792" s="891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>
      <c r="A1793" s="112" t="s">
        <v>457</v>
      </c>
      <c r="B1793" s="891">
        <f>IF(AND(ISNUMBER(B1053),ISNUMBER(B1052)),(B1053-B1052),"")</f>
        <v>318.50241794202338</v>
      </c>
      <c r="C1793" s="891">
        <f>IF(AND(ISNUMBER(E1053),ISNUMBER(E1052)),(E1053-E1052),"")</f>
        <v>296</v>
      </c>
      <c r="D1793" s="891">
        <f>IF(AND(ISNUMBER(H1053),ISNUMBER(H1052)),(H1053-H1052),"")</f>
        <v>426</v>
      </c>
      <c r="E1793" s="891">
        <f>IF(AND(ISNUMBER(K1053),ISNUMBER(K1052)),(K1053-K1052),"")</f>
        <v>359.68324762209886</v>
      </c>
      <c r="F1793" s="891">
        <f>IF(AND(ISNUMBER(N1053),ISNUMBER(N1052)),(N1053-N1052),"")</f>
        <v>363</v>
      </c>
      <c r="G1793" s="891">
        <f>IF(AND(ISNUMBER(Q1053),ISNUMBER(Q1052)),(Q1053-Q1052),"")</f>
        <v>460</v>
      </c>
      <c r="H1793" s="891">
        <f>IF(AND(ISNUMBER(T1053),ISNUMBER(T1052)),(T1053-T1052),"")</f>
        <v>367.43328099860628</v>
      </c>
      <c r="I1793" s="891" t="str">
        <f>IF(AND(ISNUMBER(W1053),ISNUMBER(W1052)),(W1053-W1052),"")</f>
        <v/>
      </c>
      <c r="J1793" s="891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>
      <c r="A1794" s="112" t="s">
        <v>458</v>
      </c>
      <c r="B1794" s="891">
        <f>IF(AND(ISNUMBER(B1054),ISNUMBER(B$1050)),(B1054-B$1050),"")</f>
        <v>1554.8647652256695</v>
      </c>
      <c r="C1794" s="891">
        <f>IF(AND(ISNUMBER(E1054),ISNUMBER(E$1050)),(E1054-E$1050),"")</f>
        <v>1594</v>
      </c>
      <c r="D1794" s="891">
        <f>IF(AND(ISNUMBER(H1054),ISNUMBER(H$1050)),(H1054-H$1050),"")</f>
        <v>1588</v>
      </c>
      <c r="E1794" s="891">
        <f>IF(AND(ISNUMBER(K1054),ISNUMBER(K$1050)),(K1054-K$1050),"")</f>
        <v>1234.3106243532002</v>
      </c>
      <c r="F1794" s="891">
        <f>IF(AND(ISNUMBER(N1054),ISNUMBER(N$1050)),(N1054-N$1050),"")</f>
        <v>1345</v>
      </c>
      <c r="G1794" s="891">
        <f>IF(AND(ISNUMBER(Q1054),ISNUMBER(Q$1050)),(Q1054-Q$1050),"")</f>
        <v>1553</v>
      </c>
      <c r="H1794" s="891">
        <f>IF(AND(ISNUMBER(T1054),ISNUMBER(T$1050)),(T1054-T$1050),"")</f>
        <v>1360.1477944359667</v>
      </c>
      <c r="I1794" s="891" t="str">
        <f>IF(AND(ISNUMBER(W1054),ISNUMBER(W$1050)),(W1054-W$1050),"")</f>
        <v/>
      </c>
      <c r="J1794" s="891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>
      <c r="A1795" s="112" t="s">
        <v>459</v>
      </c>
      <c r="B1795" s="891">
        <f>IF(AND(ISNUMBER(B1053),ISNUMBER(B1054)),(B1053-B1054),"")</f>
        <v>165.79918833467309</v>
      </c>
      <c r="C1795" s="891">
        <f>IF(AND(ISNUMBER(E1053),ISNUMBER(E1054)),(E1053-E1054),"")</f>
        <v>54</v>
      </c>
      <c r="D1795" s="891">
        <f>IF(AND(ISNUMBER(H1053),ISNUMBER(H1054)),(H1053-H1054),"")</f>
        <v>217</v>
      </c>
      <c r="E1795" s="891">
        <f>IF(AND(ISNUMBER(K1053),ISNUMBER(K1054)),(K1053-K1054),"")</f>
        <v>179.93959296809953</v>
      </c>
      <c r="F1795" s="891">
        <f>IF(AND(ISNUMBER(N1053),ISNUMBER(N1054)),(N1053-N1054),"")</f>
        <v>190</v>
      </c>
      <c r="G1795" s="891">
        <f>IF(AND(ISNUMBER(Q1053),ISNUMBER(Q1054)),(Q1053-Q1054),"")</f>
        <v>234</v>
      </c>
      <c r="H1795" s="891">
        <f>IF(AND(ISNUMBER(T1053),ISNUMBER(T1054)),(T1053-T1054),"")</f>
        <v>0</v>
      </c>
      <c r="I1795" s="891" t="str">
        <f>IF(AND(ISNUMBER(W1053),ISNUMBER(W1054)),(W1053-W1054),"")</f>
        <v/>
      </c>
      <c r="J1795" s="891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>
      <c r="A1796" s="2" t="s">
        <v>460</v>
      </c>
      <c r="B1796" s="891">
        <f t="shared" ref="B1796:B1803" si="206">IF(AND(ISNUMBER(B1055),ISNUMBER(B$1050)),(B1055-B$1050),"")</f>
        <v>0.85194168084126431</v>
      </c>
      <c r="C1796" s="891">
        <f t="shared" ref="C1796:C1803" si="207">IF(AND(ISNUMBER(E1055),ISNUMBER(E$1050)),(E1055-E$1050),"")</f>
        <v>90</v>
      </c>
      <c r="D1796" s="891">
        <f t="shared" ref="D1796:D1803" si="208">IF(AND(ISNUMBER(H1055),ISNUMBER(H$1050)),(H1055-H$1050),"")</f>
        <v>0</v>
      </c>
      <c r="E1796" s="891">
        <f t="shared" ref="E1796:E1803" si="209">IF(AND(ISNUMBER(K1055),ISNUMBER(K$1050)),(K1055-K$1050),"")</f>
        <v>2.1836929008713923E-3</v>
      </c>
      <c r="F1796" s="891">
        <f t="shared" ref="F1796:F1803" si="210">IF(AND(ISNUMBER(N1055),ISNUMBER(N$1050)),(N1055-N$1050),"")</f>
        <v>0</v>
      </c>
      <c r="G1796" s="891">
        <f t="shared" ref="G1796:G1803" si="211">IF(AND(ISNUMBER(Q1055),ISNUMBER(Q$1050)),(Q1055-Q$1050),"")</f>
        <v>-2</v>
      </c>
      <c r="H1796" s="891">
        <f t="shared" ref="H1796:H1803" si="212">IF(AND(ISNUMBER(T1055),ISNUMBER(T$1050)),(T1055-T$1050),"")</f>
        <v>-9.2247193970251828E-3</v>
      </c>
      <c r="I1796" s="891" t="str">
        <f t="shared" ref="I1796:I1803" si="213">IF(AND(ISNUMBER(W1055),ISNUMBER(W$1050)),(W1055-W$1050),"")</f>
        <v/>
      </c>
      <c r="J1796" s="891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>
      <c r="A1797" s="2" t="s">
        <v>461</v>
      </c>
      <c r="B1797" s="891">
        <f t="shared" si="206"/>
        <v>1143.4651129168324</v>
      </c>
      <c r="C1797" s="891">
        <f t="shared" si="207"/>
        <v>1172</v>
      </c>
      <c r="D1797" s="891">
        <f t="shared" si="208"/>
        <v>1124</v>
      </c>
      <c r="E1797" s="891">
        <f t="shared" si="209"/>
        <v>844.41859855900111</v>
      </c>
      <c r="F1797" s="891">
        <f t="shared" si="210"/>
        <v>931</v>
      </c>
      <c r="G1797" s="891">
        <f t="shared" si="211"/>
        <v>1214</v>
      </c>
      <c r="H1797" s="891">
        <f t="shared" si="212"/>
        <v>780.41600179479428</v>
      </c>
      <c r="I1797" s="891" t="str">
        <f t="shared" si="213"/>
        <v/>
      </c>
      <c r="J1797" s="891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>
      <c r="A1798" s="2" t="s">
        <v>467</v>
      </c>
      <c r="B1798" s="891">
        <f t="shared" si="206"/>
        <v>1.8306604180033901</v>
      </c>
      <c r="C1798" s="891">
        <f t="shared" si="207"/>
        <v>0</v>
      </c>
      <c r="D1798" s="891">
        <f t="shared" si="208"/>
        <v>75</v>
      </c>
      <c r="E1798" s="891">
        <f t="shared" si="209"/>
        <v>-1.7555994418216869E-6</v>
      </c>
      <c r="F1798" s="891" t="str">
        <f t="shared" si="210"/>
        <v/>
      </c>
      <c r="G1798" s="891">
        <f t="shared" si="211"/>
        <v>-29</v>
      </c>
      <c r="H1798" s="891">
        <f t="shared" si="212"/>
        <v>-1.1575866665225476E-7</v>
      </c>
      <c r="I1798" s="891" t="str">
        <f t="shared" si="213"/>
        <v/>
      </c>
      <c r="J1798" s="891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>
      <c r="A1799" s="2" t="s">
        <v>468</v>
      </c>
      <c r="B1799" s="891">
        <f t="shared" si="206"/>
        <v>1.8306604180033901</v>
      </c>
      <c r="C1799" s="891">
        <f t="shared" si="207"/>
        <v>0</v>
      </c>
      <c r="D1799" s="891">
        <f t="shared" si="208"/>
        <v>0</v>
      </c>
      <c r="E1799" s="891" t="str">
        <f t="shared" si="209"/>
        <v/>
      </c>
      <c r="F1799" s="891" t="str">
        <f t="shared" si="210"/>
        <v/>
      </c>
      <c r="G1799" s="891">
        <f t="shared" si="211"/>
        <v>1</v>
      </c>
      <c r="H1799" s="891">
        <f t="shared" si="212"/>
        <v>0</v>
      </c>
      <c r="I1799" s="891" t="str">
        <f t="shared" si="213"/>
        <v/>
      </c>
      <c r="J1799" s="891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>
      <c r="A1800" s="2" t="s">
        <v>469</v>
      </c>
      <c r="B1800" s="891">
        <f t="shared" si="206"/>
        <v>0</v>
      </c>
      <c r="C1800" s="891">
        <f t="shared" si="207"/>
        <v>0</v>
      </c>
      <c r="D1800" s="891">
        <f t="shared" si="208"/>
        <v>0</v>
      </c>
      <c r="E1800" s="891">
        <f t="shared" si="209"/>
        <v>0</v>
      </c>
      <c r="F1800" s="891" t="str">
        <f t="shared" si="210"/>
        <v/>
      </c>
      <c r="G1800" s="891">
        <f t="shared" si="211"/>
        <v>0</v>
      </c>
      <c r="H1800" s="891">
        <f t="shared" si="212"/>
        <v>0</v>
      </c>
      <c r="I1800" s="891" t="str">
        <f t="shared" si="213"/>
        <v/>
      </c>
      <c r="J1800" s="891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>
      <c r="A1801" s="2" t="s">
        <v>470</v>
      </c>
      <c r="B1801" s="891">
        <f t="shared" si="206"/>
        <v>0</v>
      </c>
      <c r="C1801" s="891">
        <f t="shared" si="207"/>
        <v>0</v>
      </c>
      <c r="D1801" s="891">
        <f t="shared" si="208"/>
        <v>0</v>
      </c>
      <c r="E1801" s="891">
        <f t="shared" si="209"/>
        <v>-1.0004441719502211E-10</v>
      </c>
      <c r="F1801" s="891" t="str">
        <f t="shared" si="210"/>
        <v/>
      </c>
      <c r="G1801" s="891">
        <f t="shared" si="211"/>
        <v>0</v>
      </c>
      <c r="H1801" s="891">
        <f t="shared" si="212"/>
        <v>-5.6388671509921551E-11</v>
      </c>
      <c r="I1801" s="891" t="str">
        <f t="shared" si="213"/>
        <v/>
      </c>
      <c r="J1801" s="891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>
      <c r="A1802" s="2" t="s">
        <v>471</v>
      </c>
      <c r="B1802" s="891">
        <f t="shared" si="206"/>
        <v>0</v>
      </c>
      <c r="C1802" s="891">
        <f t="shared" si="207"/>
        <v>0</v>
      </c>
      <c r="D1802" s="891">
        <f t="shared" si="208"/>
        <v>0</v>
      </c>
      <c r="E1802" s="891">
        <f t="shared" si="209"/>
        <v>0</v>
      </c>
      <c r="F1802" s="891" t="str">
        <f t="shared" si="210"/>
        <v/>
      </c>
      <c r="G1802" s="891">
        <f t="shared" si="211"/>
        <v>-87</v>
      </c>
      <c r="H1802" s="891">
        <f t="shared" si="212"/>
        <v>1.4551915228366852E-11</v>
      </c>
      <c r="I1802" s="891" t="str">
        <f t="shared" si="213"/>
        <v/>
      </c>
      <c r="J1802" s="891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>
      <c r="A1803" s="2" t="s">
        <v>489</v>
      </c>
      <c r="B1803" s="891">
        <f t="shared" si="206"/>
        <v>-1459.5539439853874</v>
      </c>
      <c r="C1803" s="891">
        <f t="shared" si="207"/>
        <v>-1133</v>
      </c>
      <c r="D1803" s="891">
        <f t="shared" si="208"/>
        <v>-1177</v>
      </c>
      <c r="E1803" s="891">
        <f t="shared" si="209"/>
        <v>-1501.1724408339887</v>
      </c>
      <c r="F1803" s="891">
        <f t="shared" si="210"/>
        <v>-1755</v>
      </c>
      <c r="G1803" s="891">
        <f t="shared" si="211"/>
        <v>-1274</v>
      </c>
      <c r="H1803" s="891">
        <f t="shared" si="212"/>
        <v>-1557.6048444046264</v>
      </c>
      <c r="I1803" s="891" t="str">
        <f t="shared" si="213"/>
        <v/>
      </c>
      <c r="J1803" s="891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>
      <c r="A1804" s="2" t="s">
        <v>490</v>
      </c>
      <c r="B1804" s="891">
        <f>IF(AND(ISNUMBER(B1063),ISNUMBER(B1062)),(B1063-B1062),"")</f>
        <v>1038.4136281133397</v>
      </c>
      <c r="C1804" s="891">
        <f>IF(AND(ISNUMBER(E1063),ISNUMBER(E1062)),(E1063-E1062),"")</f>
        <v>1159</v>
      </c>
      <c r="D1804" s="891">
        <f>IF(AND(ISNUMBER(H1063),ISNUMBER(H1062)),(H1063-H1062),"")</f>
        <v>1162</v>
      </c>
      <c r="E1804" s="891">
        <f>IF(AND(ISNUMBER(K1063),ISNUMBER(K1062)),(K1063-K1062),"")</f>
        <v>1011.116194032169</v>
      </c>
      <c r="F1804" s="891">
        <f>IF(AND(ISNUMBER(N1063),ISNUMBER(N1062)),(N1063-N1062),"")</f>
        <v>1009</v>
      </c>
      <c r="G1804" s="891">
        <f>IF(AND(ISNUMBER(Q1063),ISNUMBER(Q1062)),(Q1063-Q1062),"")</f>
        <v>1070</v>
      </c>
      <c r="H1804" s="891">
        <f>IF(AND(ISNUMBER(T1063),ISNUMBER(T1062)),(T1063-T1062),"")</f>
        <v>1012.2676722201086</v>
      </c>
      <c r="I1804" s="891" t="str">
        <f>IF(AND(ISNUMBER(W1063),ISNUMBER(W1062)),(W1063-W1062),"")</f>
        <v/>
      </c>
      <c r="J1804" s="891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>
      <c r="A1805" s="2" t="s">
        <v>491</v>
      </c>
      <c r="B1805" s="891">
        <f>IF(AND(ISNUMBER(B1066),ISNUMBER(B1064)),(B1066-B1064),"")</f>
        <v>-1668.6417470918586</v>
      </c>
      <c r="C1805" s="891">
        <f>IF(AND(ISNUMBER(E1066),ISNUMBER(E1064)),(E1066-E1064),"")</f>
        <v>-1451</v>
      </c>
      <c r="D1805" s="891">
        <f>IF(AND(ISNUMBER(H1066),ISNUMBER(H1064)),(H1066-H1064),"")</f>
        <v>-1483</v>
      </c>
      <c r="E1805" s="891">
        <f>IF(AND(ISNUMBER(K1066),ISNUMBER(K1064)),(K1066-K1064),"")</f>
        <v>-1530.9547319340072</v>
      </c>
      <c r="F1805" s="891">
        <f>IF(AND(ISNUMBER(N1066),ISNUMBER(N1064)),(N1066-N1064),"")</f>
        <v>-1625</v>
      </c>
      <c r="G1805" s="891">
        <f>IF(AND(ISNUMBER(Q1066),ISNUMBER(Q1064)),(Q1066-Q1064),"")</f>
        <v>-1099</v>
      </c>
      <c r="H1805" s="891">
        <f>IF(AND(ISNUMBER(T1066),ISNUMBER(T1064)),(T1066-T1064),"")</f>
        <v>-1673.5770238686364</v>
      </c>
      <c r="I1805" s="891" t="str">
        <f>IF(AND(ISNUMBER(W1066),ISNUMBER(W1064)),(W1066-W1064),"")</f>
        <v/>
      </c>
      <c r="J1805" s="891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>
      <c r="A1806" s="2" t="s">
        <v>492</v>
      </c>
      <c r="B1806" s="891">
        <f>IF(AND(ISNUMBER(B1067),ISNUMBER(B1062)),(B1067-B1062),"")</f>
        <v>-2138.1545786625256</v>
      </c>
      <c r="C1806" s="891">
        <f>IF(AND(ISNUMBER(E1067),ISNUMBER(E1062)),(E1067-E1062),"")</f>
        <v>-2372</v>
      </c>
      <c r="D1806" s="891">
        <f>IF(AND(ISNUMBER(H1067),ISNUMBER(H1062)),(H1067-H1062),"")</f>
        <v>-2370</v>
      </c>
      <c r="E1806" s="891">
        <f>IF(AND(ISNUMBER(K1067),ISNUMBER(K1062)),(K1067-K1062),"")</f>
        <v>-2227.6393913845786</v>
      </c>
      <c r="F1806" s="891">
        <f>IF(AND(ISNUMBER(N1067),ISNUMBER(N1062)),(N1067-N1062),"")</f>
        <v>-2185</v>
      </c>
      <c r="G1806" s="891">
        <f>IF(AND(ISNUMBER(Q1067),ISNUMBER(Q1062)),(Q1067-Q1062),"")</f>
        <v>-2185</v>
      </c>
      <c r="H1806" s="891">
        <f>IF(AND(ISNUMBER(T1067),ISNUMBER(T1062)),(T1067-T1062),"")</f>
        <v>-1971.68453948754</v>
      </c>
      <c r="I1806" s="891" t="str">
        <f>IF(AND(ISNUMBER(W1067),ISNUMBER(W1062)),(W1067-W1062),"")</f>
        <v/>
      </c>
      <c r="J1806" s="891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>
      <c r="A1807" s="2" t="s">
        <v>493</v>
      </c>
      <c r="B1807" s="891">
        <f>IF(AND(ISNUMBER(B1069),ISNUMBER(B1068)),(B1069-B1068),"")</f>
        <v>-1494.1291365557972</v>
      </c>
      <c r="C1807" s="891">
        <f>IF(AND(ISNUMBER(E1069),ISNUMBER(E1068)),(E1069-E1068),"")</f>
        <v>-1593</v>
      </c>
      <c r="D1807" s="891">
        <f>IF(AND(ISNUMBER(H1069),ISNUMBER(H1068)),(H1069-H1068),"")</f>
        <v>-1593</v>
      </c>
      <c r="E1807" s="891">
        <f>IF(AND(ISNUMBER(K1069),ISNUMBER(K1068)),(K1069-K1068),"")</f>
        <v>-914.64645384757478</v>
      </c>
      <c r="F1807" s="891">
        <f>IF(AND(ISNUMBER(N1069),ISNUMBER(N1068)),(N1069-N1068),"")</f>
        <v>-1495</v>
      </c>
      <c r="G1807" s="891">
        <f>IF(AND(ISNUMBER(Q1069),ISNUMBER(Q1068)),(Q1069-Q1068),"")</f>
        <v>-1514</v>
      </c>
      <c r="H1807" s="891">
        <f>IF(AND(ISNUMBER(T1069),ISNUMBER(T1068)),(T1069-T1068),"")</f>
        <v>-1194.1443103679785</v>
      </c>
      <c r="I1807" s="891" t="str">
        <f>IF(AND(ISNUMBER(W1069),ISNUMBER(W1068)),(W1069-W1068),"")</f>
        <v/>
      </c>
      <c r="J1807" s="891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>
        <f>IF(AND(ISNUMBER(T1081),ISNUMBER(T$1080)),(T1081-T$1080),"")</f>
        <v>-318.34899917818257</v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>
        <f>IF(AND(ISNUMBER(T1082),ISNUMBER(T$1080)),(T1082-T$1080),"")</f>
        <v>8064.9404533276356</v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>
        <f>IF(AND(ISNUMBER(T1083),ISNUMBER(T$1080)),(T1083-T$1080),"")</f>
        <v>11228.907456129426</v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6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>
        <f>IF(AND(ISNUMBER(T1083),ISNUMBER(T1082)),(T1083-T1082),"")</f>
        <v>3163.9670028017899</v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6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>
        <f>IF(AND(ISNUMBER(T1084),ISNUMBER(T$1080)),(T1084-T$1080),"")</f>
        <v>11344.834256635884</v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6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>
        <f>IF(AND(ISNUMBER(T1083),ISNUMBER(T1084)),(T1083-T1084),"")</f>
        <v>-115.92680050645868</v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>
        <f t="shared" ref="H1826:H1833" si="221">IF(AND(ISNUMBER(T1085),ISNUMBER(T$1080)),(T1085-T$1080),"")</f>
        <v>-4.8351347890275065E-2</v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>
        <f t="shared" si="221"/>
        <v>8945.943613080628</v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>
        <f t="shared" si="221"/>
        <v>-5.1041570259258151E-7</v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>
        <f t="shared" si="221"/>
        <v>0</v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>
        <f t="shared" si="221"/>
        <v>0</v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>
        <f t="shared" si="221"/>
        <v>-1.2369127944111824E-10</v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>
        <f t="shared" si="221"/>
        <v>3.8926373235881329E-10</v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>
        <f t="shared" si="221"/>
        <v>-3667.9152155399715</v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>
        <f>IF(AND(ISNUMBER(T1093),ISNUMBER(T1092)),(T1093-T1092),"")</f>
        <v>2432.1700914415487</v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6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>
        <f>IF(AND(ISNUMBER(T1096),ISNUMBER(T1094)),(T1096-T1094),"")</f>
        <v>-413.39969099891096</v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6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>
        <f>IF(AND(ISNUMBER(T1097),ISNUMBER(T1092)),(T1097-T1092),"")</f>
        <v>-107.26201316216611</v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6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>
        <f>IF(AND(ISNUMBER(T1099),ISNUMBER(T1098)),(T1099-T1098),"")</f>
        <v>-250.41590462970635</v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>
        <f>IF(AND(ISNUMBER(T1111),ISNUMBER(T$1110)),(T1111-T$1110),"")</f>
        <v>6048.8185502173219</v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>
        <f>IF(AND(ISNUMBER(T1112),ISNUMBER(T$1110)),(T1112-T$1110),"")</f>
        <v>12159.571952001312</v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>
        <f>IF(AND(ISNUMBER(T1113),ISNUMBER(T$1110)),(T1113-T$1110),"")</f>
        <v>17000.405186229273</v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>
        <f>IF(AND(ISNUMBER(T1113),ISNUMBER(T1112)),(T1113-T1112),"")</f>
        <v>4840.8332342279609</v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>
        <f>IF(AND(ISNUMBER(T1114),ISNUMBER(T$1110)),(T1114-T$1110),"")</f>
        <v>17000.405186229273</v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>
        <f>IF(AND(ISNUMBER(T1113),ISNUMBER(T1114)),(T1113-T1114),"")</f>
        <v>0</v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>
        <f t="shared" ref="H1856:H1863" si="230">IF(AND(ISNUMBER(T1115),ISNUMBER(T$1110)),(T1115-T$1110),"")</f>
        <v>0.5724170739940746</v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>
        <f t="shared" si="230"/>
        <v>-1687.9843524688586</v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>
        <f t="shared" si="230"/>
        <v>12119.541880943078</v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>
        <f t="shared" si="230"/>
        <v>0</v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>
        <f t="shared" si="230"/>
        <v>0</v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>
        <f t="shared" si="230"/>
        <v>777.42260259442264</v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>
        <f t="shared" si="230"/>
        <v>1.5643308870494366E-10</v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>
        <f t="shared" si="230"/>
        <v>-2687.3177197176601</v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>
        <f>IF(AND(ISNUMBER(T1123),ISNUMBER(T1122)),(T1123-T1122),"")</f>
        <v>1139.2343169729911</v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>
        <f>IF(AND(ISNUMBER(T1126),ISNUMBER(T1124)),(T1126-T1124),"")</f>
        <v>221.29834765432315</v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>
        <f>IF(AND(ISNUMBER(T1127),ISNUMBER(T1122)),(T1127-T1122),"")</f>
        <v>-7908.9775784557942</v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>
        <f>IF(AND(ISNUMBER(T1129),ISNUMBER(T1128)),(T1129-T1128),"")</f>
        <v>9.0949470177292824E-12</v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>
        <f>IF(AND(ISNUMBER(T1141),ISNUMBER(T$1140)),(T1141-T$1140),"")</f>
        <v>4313.9981431908309</v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>
        <f>IF(AND(ISNUMBER(T1142),ISNUMBER(T$1140)),(T1142-T$1140),"")</f>
        <v>7037.5329072825334</v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>
        <f>IF(AND(ISNUMBER(T1143),ISNUMBER(T$1140)),(T1143-T$1140),"")</f>
        <v>10538.81330813087</v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>
        <f>IF(AND(ISNUMBER(T1143),ISNUMBER(T1142)),(T1143-T1142),"")</f>
        <v>3501.2804008483363</v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>
        <f>IF(AND(ISNUMBER(T1144),ISNUMBER(T$1140)),(T1144-T$1140),"")</f>
        <v>10538.81330813087</v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>
        <f>IF(AND(ISNUMBER(T1143),ISNUMBER(T1144)),(T1143-T1144),"")</f>
        <v>0</v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>
        <f t="shared" ref="H1886:H1893" si="239">IF(AND(ISNUMBER(T1145),ISNUMBER(T$1140)),(T1145-T$1140),"")</f>
        <v>-3.340063236100832E-2</v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>
        <f t="shared" si="239"/>
        <v>5632.9485903937311</v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>
        <f t="shared" si="239"/>
        <v>6063.163789059683</v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>
        <f t="shared" si="239"/>
        <v>0</v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>
        <f t="shared" si="239"/>
        <v>0</v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>
        <f t="shared" si="239"/>
        <v>-2.1100277081131935E-10</v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>
        <f t="shared" si="239"/>
        <v>6.5483618527650833E-11</v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>
        <f t="shared" si="239"/>
        <v>-5402.7466202172836</v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>
        <f>IF(AND(ISNUMBER(T1153),ISNUMBER(T1152)),(T1153-T1152),"")</f>
        <v>3538.1047332675262</v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>
        <f>IF(AND(ISNUMBER(T1156),ISNUMBER(T1154)),(T1156-T1154),"")</f>
        <v>-166.34049676673385</v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>
        <f>IF(AND(ISNUMBER(T1157),ISNUMBER(T1152)),(T1157-T1152),"")</f>
        <v>-7967.8681179731029</v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>
        <f>IF(AND(ISNUMBER(T1159),ISNUMBER(T1158)),(T1159-T1158),"")</f>
        <v>-250.41590462970271</v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>
        <f>IF(AND(ISNUMBER(T1191),ISNUMBER(T$1190)),(T1191-T$1190),"")</f>
        <v>2.1737058396399007</v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>
        <f>IF(AND(ISNUMBER(T1192),ISNUMBER(T$1190)),(T1192-T$1190),"")</f>
        <v>-1.558059972541344</v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>
        <f>IF(AND(ISNUMBER(T1193),ISNUMBER(T$1190)),(T1193-T$1190),"")</f>
        <v>7.4544343974611467</v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>
        <f>IF(AND(ISNUMBER(T1193),ISNUMBER(T1192)),(T1193-T1192),"")</f>
        <v>9.0124943700024911</v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>
        <f>IF(AND(ISNUMBER(T1194),ISNUMBER(T$1190)),(T1194-T$1190),"")</f>
        <v>7.4938953579686851</v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>
        <f>IF(AND(ISNUMBER(T1193),ISNUMBER(T1194)),(T1193-T1194),"")</f>
        <v>-3.9460960507538445E-2</v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>
        <f t="shared" ref="H1916:H1923" si="248">IF(AND(ISNUMBER(T1195),ISNUMBER(T$1190)),(T1195-T$1190),"")</f>
        <v>0.71169895038784414</v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>
        <f t="shared" si="248"/>
        <v>2.5667637107318342E-5</v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>
        <f t="shared" si="248"/>
        <v>5.7894964147105723</v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>
        <f t="shared" si="248"/>
        <v>0</v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>
        <f t="shared" si="248"/>
        <v>0</v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>
        <f t="shared" si="248"/>
        <v>4.7635052987165265</v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>
        <f t="shared" si="248"/>
        <v>4.762070133788451</v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>
        <f t="shared" si="248"/>
        <v>-1.1735005374990166</v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>
        <f>IF(AND(ISNUMBER(T1203),ISNUMBER(T1202)),(T1203-T1202),"")</f>
        <v>0.34941545952550523</v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>
        <f>IF(AND(ISNUMBER(T1206),ISNUMBER(T1204)),(T1206-T1204),"")</f>
        <v>0.87682379326009174</v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>
        <f>IF(AND(ISNUMBER(T1207),ISNUMBER(T1202)),(T1207-T1202),"")</f>
        <v>-0.3898039376410467</v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>
        <f>IF(AND(ISNUMBER(T1209),ISNUMBER(T1208)),(T1209-T1208),"")</f>
        <v>0.65034947293498524</v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>
        <f>IF(AND(ISNUMBER(T1221),ISNUMBER(T$1220)),(T1221-T$1220),"")</f>
        <v>0.16522373703903109</v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>
        <f>IF(AND(ISNUMBER(T1222),ISNUMBER(T$1220)),(T1222-T$1220),"")</f>
        <v>-0.1098321768525662</v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>
        <f>IF(AND(ISNUMBER(T1223),ISNUMBER(T$1220)),(T1223-T$1220),"")</f>
        <v>-0.1098321768525662</v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>
        <f>IF(AND(ISNUMBER(T1223),ISNUMBER(T1222)),(T1223-T1222),"")</f>
        <v>0</v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>
        <f>IF(AND(ISNUMBER(T1224),ISNUMBER(T$1220)),(T1224-T$1220),"")</f>
        <v>-0.1098321768525662</v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>
        <f>IF(AND(ISNUMBER(T1223),ISNUMBER(T1224)),(T1223-T1224),"")</f>
        <v>0</v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>
        <f t="shared" ref="H1946:H1953" si="257">IF(AND(ISNUMBER(T1225),ISNUMBER(T$1220)),(T1225-T$1220),"")</f>
        <v>-5.5511151231257827E-16</v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>
        <f t="shared" si="257"/>
        <v>-8.504104152045229E-2</v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>
        <f t="shared" si="257"/>
        <v>-0.1098321768525662</v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>
        <f t="shared" si="257"/>
        <v>0</v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>
        <f t="shared" si="257"/>
        <v>0</v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>
        <f t="shared" si="257"/>
        <v>-0.1098321768525662</v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>
        <f t="shared" si="257"/>
        <v>-0.1098321768525662</v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>
        <f t="shared" si="257"/>
        <v>-0.1098321768525662</v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>
        <f>IF(AND(ISNUMBER(T1233),ISNUMBER(T1232)),(T1233-T1232),"")</f>
        <v>0</v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>
        <f>IF(AND(ISNUMBER(T1236),ISNUMBER(T1234)),(T1236-T1234),"")</f>
        <v>0</v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>
        <f>IF(AND(ISNUMBER(T1237),ISNUMBER(T1232)),(T1237-T1232),"")</f>
        <v>0</v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>
        <f>IF(AND(ISNUMBER(T1239),ISNUMBER(T1238)),(T1239-T1238),"")</f>
        <v>0</v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>
        <f>IF(AND(ISNUMBER(T1251),ISNUMBER(T$1250)),(T1251-T$1250),"")</f>
        <v>1.5539625566507063</v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>
        <f>IF(AND(ISNUMBER(T1252),ISNUMBER(T$1250)),(T1252-T$1250),"")</f>
        <v>6.8403753103010025</v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>
        <f>IF(AND(ISNUMBER(T1253),ISNUMBER(T$1250)),(T1253-T$1250),"")</f>
        <v>6.4931661569730359</v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>
        <f>IF(AND(ISNUMBER(T1253),ISNUMBER(T1252)),(T1253-T1252),"")</f>
        <v>-0.34720915332796665</v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>
        <f>IF(AND(ISNUMBER(T1254),ISNUMBER(T$1250)),(T1254-T$1250),"")</f>
        <v>7.5602470949561571</v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>
        <f>IF(AND(ISNUMBER(T1253),ISNUMBER(T1254)),(T1253-T1254),"")</f>
        <v>-1.0670809379831212</v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>
        <f t="shared" ref="H1976:H1983" si="266">IF(AND(ISNUMBER(T1255),ISNUMBER(T$1250)),(T1255-T$1250),"")</f>
        <v>9.9988155544960087</v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>
        <f t="shared" si="266"/>
        <v>7.8169954895027551</v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>
        <f t="shared" si="266"/>
        <v>0.2622678408489314</v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>
        <f t="shared" si="266"/>
        <v>0</v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>
        <f t="shared" si="266"/>
        <v>0</v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>
        <f t="shared" si="266"/>
        <v>2.3245898287882483E-4</v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>
        <f t="shared" si="266"/>
        <v>8.1712414612411521E-14</v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>
        <f t="shared" si="266"/>
        <v>-1.9447617406243012E-3</v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>
        <f>IF(AND(ISNUMBER(T1263),ISNUMBER(T1262)),(T1263-T1262),"")</f>
        <v>8.5012602468736986E-7</v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>
        <f>IF(AND(ISNUMBER(T1266),ISNUMBER(T1264)),(T1266-T1264),"")</f>
        <v>19.718814202041294</v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>
        <f>IF(AND(ISNUMBER(T1267),ISNUMBER(T1262)),(T1267-T1262),"")</f>
        <v>1.2759785793470257E-3</v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>
        <f>IF(AND(ISNUMBER(T1269),ISNUMBER(T1268)),(T1269-T1268),"")</f>
        <v>19.997248526139714</v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>
        <f>IF(AND(ISNUMBER(T1281),ISNUMBER(T$1280)),(T1281-T$1280),"")</f>
        <v>-7.7001830366185686E-5</v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>
        <f>IF(AND(ISNUMBER(T1282),ISNUMBER(T$1280)),(T1282-T$1280),"")</f>
        <v>-0.96641357431806707</v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>
        <f>IF(AND(ISNUMBER(T1283),ISNUMBER(T$1280)),(T1283-T$1280),"")</f>
        <v>-11.056210018520598</v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>
        <f>IF(AND(ISNUMBER(T1283),ISNUMBER(T1282)),(T1283-T1282),"")</f>
        <v>-10.089796444202531</v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>
        <f>IF(AND(ISNUMBER(T1284),ISNUMBER(T$1280)),(T1284-T$1280),"")</f>
        <v>-11.198519173522829</v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>
        <f>IF(AND(ISNUMBER(T1283),ISNUMBER(T1284)),(T1283-T1284),"")</f>
        <v>0.14230915500223151</v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>
        <f t="shared" ref="H2006:H2013" si="275">IF(AND(ISNUMBER(T1285),ISNUMBER(T$1280)),(T1285-T$1280),"")</f>
        <v>0</v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>
        <f t="shared" si="275"/>
        <v>1.8001142495727152E-4</v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>
        <f t="shared" si="275"/>
        <v>-5.0272674911866488E-11</v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>
        <f t="shared" si="275"/>
        <v>0</v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>
        <f t="shared" si="275"/>
        <v>0</v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>
        <f t="shared" si="275"/>
        <v>-5.0272674911866488E-11</v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>
        <f t="shared" si="275"/>
        <v>-5.0272674911866488E-11</v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>
        <f t="shared" si="275"/>
        <v>0.23259261140629484</v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>
        <f>IF(AND(ISNUMBER(T1293),ISNUMBER(T1292)),(T1293-T1292),"")</f>
        <v>3.2195739407825386E-9</v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>
        <f>IF(AND(ISNUMBER(T1296),ISNUMBER(T1294)),(T1296-T1294),"")</f>
        <v>0.20343879626775063</v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>
        <f>IF(AND(ISNUMBER(T1297),ISNUMBER(T1292)),(T1297-T1292),"")</f>
        <v>-5.3018535981497195E-3</v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>
        <f>IF(AND(ISNUMBER(T1299),ISNUMBER(T1298)),(T1299-T1298),"")</f>
        <v>0.19990213603611906</v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>
        <f>IF(AND(ISNUMBER(T1311),ISNUMBER(T$1310)),(T1311-T$1310),"")</f>
        <v>1.9809523274451433E-3</v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>
        <f>IF(AND(ISNUMBER(T1312),ISNUMBER(T$1310)),(T1312-T$1310),"")</f>
        <v>4.1816011622102731E-3</v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>
        <f>IF(AND(ISNUMBER(T1313),ISNUMBER(T$1310)),(T1313-T$1310),"")</f>
        <v>4.3025881886762027E-3</v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>
        <f>IF(AND(ISNUMBER(T1313),ISNUMBER(T1312)),(T1313-T1312),"")</f>
        <v>1.2098702646592963E-4</v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>
        <f>IF(AND(ISNUMBER(T1314),ISNUMBER(T$1310)),(T1314-T$1310),"")</f>
        <v>5.366919087217599E-3</v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>
        <f>IF(AND(ISNUMBER(T1313),ISNUMBER(T1314)),(T1313-T1314),"")</f>
        <v>-1.0643308985413963E-3</v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>
        <f t="shared" ref="H2036:H2043" si="284">IF(AND(ISNUMBER(T1315),ISNUMBER(T$1310)),(T1315-T$1310),"")</f>
        <v>3.4245448585064273E-3</v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>
        <f t="shared" si="284"/>
        <v>-3.5294695168233692E-8</v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>
        <f t="shared" si="284"/>
        <v>2.5443427501669405E-3</v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>
        <f t="shared" si="284"/>
        <v>0</v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>
        <f t="shared" si="284"/>
        <v>0</v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>
        <f t="shared" si="284"/>
        <v>2.5443427503375679E-3</v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>
        <f t="shared" si="284"/>
        <v>-1.07211808875185E-12</v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>
        <f t="shared" si="284"/>
        <v>-2.1411198896345088E-3</v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>
        <f>IF(AND(ISNUMBER(T1323),ISNUMBER(T1322)),(T1323-T1322),"")</f>
        <v>9.9851336781975331E-6</v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>
        <f>IF(AND(ISNUMBER(T1326),ISNUMBER(T1324)),(T1326-T1324),"")</f>
        <v>1.0744499839446984E-2</v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>
        <f>IF(AND(ISNUMBER(T1327),ISNUMBER(T1322)),(T1327-T1322),"")</f>
        <v>-8.5100459336184143E-3</v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>
        <f>IF(AND(ISNUMBER(T1329),ISNUMBER(T1328)),(T1329-T1328),"")</f>
        <v>-5.5164206536062466E-16</v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>
        <f>IF(AND(ISNUMBER(T1341),ISNUMBER(T$1340)),(T1341-T$1340),"")</f>
        <v>1.4278866427038786E-5</v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>
        <f>IF(AND(ISNUMBER(T1342),ISNUMBER(T$1340)),(T1342-T$1340),"")</f>
        <v>5.9195698027313202E-6</v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>
        <f>IF(AND(ISNUMBER(T1343),ISNUMBER(T$1340)),(T1343-T$1340),"")</f>
        <v>-8.357965800898353E-5</v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>
        <f>IF(AND(ISNUMBER(T1343),ISNUMBER(T1342)),(T1343-T1342),"")</f>
        <v>-8.949922781171485E-5</v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>
        <f>IF(AND(ISNUMBER(T1344),ISNUMBER(T$1340)),(T1344-T$1340),"")</f>
        <v>-8.3614310944851548E-5</v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>
        <f>IF(AND(ISNUMBER(T1343),ISNUMBER(T1344)),(T1343-T1344),"")</f>
        <v>3.4652935868018098E-8</v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>
        <f t="shared" ref="H2066:H2073" si="293">IF(AND(ISNUMBER(T1345),ISNUMBER(T$1340)),(T1345-T$1340),"")</f>
        <v>0</v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>
        <f t="shared" si="293"/>
        <v>-2.2360109640587322E-11</v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>
        <f t="shared" si="293"/>
        <v>-3.5849944974436498E-11</v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>
        <f t="shared" si="293"/>
        <v>0</v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>
        <f t="shared" si="293"/>
        <v>0</v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>
        <f t="shared" si="293"/>
        <v>-3.5849944974436498E-11</v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>
        <f t="shared" si="293"/>
        <v>-3.6770954770642961E-11</v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>
        <f t="shared" si="293"/>
        <v>5.0897611047100062E-3</v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>
        <f>IF(AND(ISNUMBER(T1353),ISNUMBER(T1352)),(T1353-T1352),"")</f>
        <v>0</v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>
        <f>IF(AND(ISNUMBER(T1356),ISNUMBER(T1354)),(T1356-T1354),"")</f>
        <v>8.0170627195530302E-4</v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>
        <f>IF(AND(ISNUMBER(T1357),ISNUMBER(T1352)),(T1357-T1352),"")</f>
        <v>-4.1492488989017346E-3</v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>
        <f>IF(AND(ISNUMBER(T1359),ISNUMBER(T1358)),(T1359-T1358),"")</f>
        <v>-1.0408340855860843E-17</v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>
        <f>IF(AND(ISNUMBER(T1371),ISNUMBER(T$1370)),(T1371-T$1370),"")</f>
        <v>10.147822200730317</v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>
        <f>IF(AND(ISNUMBER(T1372),ISNUMBER(T$1370)),(T1372-T$1370),"")</f>
        <v>14.936143784396307</v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>
        <f>IF(AND(ISNUMBER(T1373),ISNUMBER(T$1370)),(T1373-T$1370),"")</f>
        <v>22.293407163334962</v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>
        <f>IF(AND(ISNUMBER(T1373),ISNUMBER(T1372)),(T1373-T1372),"")</f>
        <v>7.3572633789386543</v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>
        <f>IF(AND(ISNUMBER(T1374),ISNUMBER(T$1370)),(T1374-T$1370),"")</f>
        <v>22.939754985274064</v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>
        <f>IF(AND(ISNUMBER(T1373),ISNUMBER(T1374)),(T1373-T1374),"")</f>
        <v>-0.64634782193910212</v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>
        <f t="shared" ref="H2096:H2103" si="302">IF(AND(ISNUMBER(T1375),ISNUMBER(T$1370)),(T1375-T$1370),"")</f>
        <v>1.4210854715202004E-14</v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>
        <f t="shared" si="302"/>
        <v>-1.7316357769914248E-4</v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>
        <f t="shared" si="302"/>
        <v>21.972655674426989</v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>
        <f t="shared" si="302"/>
        <v>0</v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>
        <f t="shared" si="302"/>
        <v>0</v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>
        <f t="shared" si="302"/>
        <v>21.97294138275339</v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>
        <f t="shared" si="302"/>
        <v>4.4195324077457627</v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>
        <f t="shared" si="302"/>
        <v>32.222001029991389</v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>
        <f>IF(AND(ISNUMBER(T1383),ISNUMBER(T1382)),(T1383-T1382),"")</f>
        <v>0</v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>
        <f>IF(AND(ISNUMBER(T1386),ISNUMBER(T1384)),(T1386-T1384),"")</f>
        <v>10.013251752097943</v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>
        <f>IF(AND(ISNUMBER(T1387),ISNUMBER(T1382)),(T1387-T1382),"")</f>
        <v>-58.84143686445212</v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>
        <f>IF(AND(ISNUMBER(T1389),ISNUMBER(T1388)),(T1389-T1388),"")</f>
        <v>-0.57144827439232415</v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>
        <f>IF(AND(ISNUMBER(T1401),ISNUMBER(T$1400)),(T1401-T$1400),"")</f>
        <v>3.7285164381552871</v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>
        <f>IF(AND(ISNUMBER(T1402),ISNUMBER(T$1400)),(T1402-T$1400),"")</f>
        <v>0.40925636946485255</v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>
        <f>IF(AND(ISNUMBER(T1403),ISNUMBER(T$1400)),(T1403-T$1400),"")</f>
        <v>2.1496895354966501</v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>
        <f>IF(AND(ISNUMBER(T1403),ISNUMBER(T1402)),(T1403-T1402),"")</f>
        <v>1.7404331660317975</v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>
        <f>IF(AND(ISNUMBER(T1404),ISNUMBER(T$1400)),(T1404-T$1400),"")</f>
        <v>2.0607431256736941</v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>
        <f>IF(AND(ISNUMBER(T1403),ISNUMBER(T1404)),(T1403-T1404),"")</f>
        <v>8.8946409822955985E-2</v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>
        <f t="shared" ref="H2126:H2133" si="311">IF(AND(ISNUMBER(T1405),ISNUMBER(T$1400)),(T1405-T$1400),"")</f>
        <v>-1.1579251811716258</v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>
        <f t="shared" si="311"/>
        <v>-5.7584536961030608E-5</v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>
        <f t="shared" si="311"/>
        <v>1.94043028038414</v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>
        <f t="shared" si="311"/>
        <v>0</v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>
        <f t="shared" si="311"/>
        <v>0</v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>
        <f t="shared" si="311"/>
        <v>1.9404302798993012</v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>
        <f t="shared" si="311"/>
        <v>1.9404302785314353</v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>
        <f t="shared" si="311"/>
        <v>38.162643118086891</v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>
        <f>IF(AND(ISNUMBER(T1413),ISNUMBER(T1412)),(T1413-T1412),"")</f>
        <v>-1.4085116568196554E-3</v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>
        <f>IF(AND(ISNUMBER(T1416),ISNUMBER(T1414)),(T1416-T1414),"")</f>
        <v>-14.102299806588334</v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>
        <f>IF(AND(ISNUMBER(T1417),ISNUMBER(T1412)),(T1417-T1412),"")</f>
        <v>-38.016104591876399</v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>
        <f>IF(AND(ISNUMBER(T1419),ISNUMBER(T1418)),(T1419-T1418),"")</f>
        <v>-18.824436858801377</v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AB405"/>
  <sheetViews>
    <sheetView zoomScale="50" workbookViewId="0">
      <selection activeCell="A2" sqref="A2"/>
    </sheetView>
  </sheetViews>
  <sheetFormatPr baseColWidth="10" defaultColWidth="8.625" defaultRowHeight="16" x14ac:dyDescent="0"/>
  <cols>
    <col min="1" max="1" width="2" customWidth="1"/>
    <col min="2" max="2" width="21.625" customWidth="1"/>
    <col min="9" max="9" width="15.5" customWidth="1"/>
  </cols>
  <sheetData>
    <row r="1" spans="1:21">
      <c r="A1">
        <f>'Table-Q'!A1</f>
        <v>0</v>
      </c>
      <c r="B1" t="str">
        <f>'Table-Q'!B1</f>
        <v>ASHRAE Standard 140-2014, Informative Annex B16, Section B16.5.2</v>
      </c>
    </row>
    <row r="2" spans="1:21">
      <c r="A2">
        <f>'Table-Q'!A2</f>
        <v>0</v>
      </c>
      <c r="B2" t="str">
        <f>'Table-Q'!B2</f>
        <v>Example Results for Section 5.3 - HVAC Equipment Performance Tests CE300-CE545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5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53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53" t="s">
        <v>433</v>
      </c>
    </row>
    <row r="10" spans="1:21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>
        <f>'Table-Q'!O11</f>
        <v>34997.782850431497</v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23">
        <v>35029</v>
      </c>
      <c r="U10" s="118">
        <f>(MAX(N10:S10)-MIN(N10:S10))/AVERAGE(N10:S10)</f>
        <v>0.16888889870262044</v>
      </c>
    </row>
    <row r="11" spans="1:21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>
        <f>'Table-Q'!O12</f>
        <v>39393.138871772615</v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23">
        <v>39626</v>
      </c>
      <c r="U11" s="118">
        <f t="shared" ref="U11:U30" si="0">(MAX(N11:S11)-MIN(N11:S11))/AVERAGE(N11:S11)</f>
        <v>0.20627288105258443</v>
      </c>
    </row>
    <row r="12" spans="1:21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>
        <f>'Table-Q'!O13</f>
        <v>39325.153538822175</v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23">
        <v>38575</v>
      </c>
      <c r="U12" s="118">
        <f t="shared" si="0"/>
        <v>0.12122346131776564</v>
      </c>
    </row>
    <row r="13" spans="1:21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>
        <f>'Table-Q'!O14</f>
        <v>38614.298550136482</v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23">
        <v>38770</v>
      </c>
      <c r="U13" s="118">
        <f t="shared" si="0"/>
        <v>0.13872394504439789</v>
      </c>
    </row>
    <row r="14" spans="1:21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>
        <f>'Table-Q'!O15</f>
        <v>38773.44927413718</v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23">
        <v>39373</v>
      </c>
      <c r="U14" s="118">
        <f t="shared" si="0"/>
        <v>0.11993092214043381</v>
      </c>
    </row>
    <row r="15" spans="1:21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>
        <f>'Table-Q'!O16</f>
        <v>31355.340879914918</v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23">
        <v>31627</v>
      </c>
      <c r="U15" s="118">
        <f t="shared" si="0"/>
        <v>9.2156348803324434E-2</v>
      </c>
    </row>
    <row r="16" spans="1:21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>
        <f>'Table-Q'!O17</f>
        <v>54912.288316025653</v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23">
        <v>54924</v>
      </c>
      <c r="U16" s="118">
        <f t="shared" si="0"/>
        <v>2.7962430296230589E-2</v>
      </c>
    </row>
    <row r="17" spans="1:28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>
        <f>'Table-Q'!O18</f>
        <v>30732.144793916759</v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23">
        <v>31413</v>
      </c>
      <c r="U17" s="118">
        <f t="shared" si="0"/>
        <v>0.20491414379335088</v>
      </c>
    </row>
    <row r="18" spans="1:28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>
        <f>'Table-Q'!O19</f>
        <v>34997.782850431497</v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23">
        <v>31503</v>
      </c>
      <c r="U18" s="118">
        <f t="shared" si="0"/>
        <v>8.6656264065204103E-2</v>
      </c>
    </row>
    <row r="19" spans="1:28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>
        <f>'Table-Q'!O20</f>
        <v>34997.782850431497</v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23">
        <v>33208</v>
      </c>
      <c r="U19" s="118">
        <f t="shared" si="0"/>
        <v>7.2739967605181199E-2</v>
      </c>
    </row>
    <row r="20" spans="1:28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>
        <f>'Table-Q'!O21</f>
        <v>32069.005609284963</v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23">
        <v>31818</v>
      </c>
      <c r="U20" s="118">
        <f t="shared" si="0"/>
        <v>0.11690542203993634</v>
      </c>
    </row>
    <row r="21" spans="1:28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>
        <f>'Table-Q'!O22</f>
        <v>33232.179162841763</v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23">
        <v>33248</v>
      </c>
      <c r="U21" s="118">
        <f t="shared" si="0"/>
        <v>0.11490601324708996</v>
      </c>
    </row>
    <row r="22" spans="1:28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>
        <f>'Table-Q'!O23</f>
        <v>23053.414210332543</v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23">
        <v>23138</v>
      </c>
      <c r="U22" s="118">
        <f t="shared" si="0"/>
        <v>3.5149487647575868E-2</v>
      </c>
    </row>
    <row r="23" spans="1:28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>
        <f>'Table-Q'!O24</f>
        <v>18030.777835579152</v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23">
        <v>18051</v>
      </c>
      <c r="U23" s="118">
        <f t="shared" si="0"/>
        <v>3.7151424043369997E-2</v>
      </c>
    </row>
    <row r="24" spans="1:28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>
        <f>'Table-Q'!O25</f>
        <v>35791.072551083089</v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23">
        <v>35845</v>
      </c>
      <c r="U24" s="118">
        <f t="shared" si="0"/>
        <v>3.792346315946768E-2</v>
      </c>
    </row>
    <row r="25" spans="1:28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>
        <f>'Table-Q'!O26</f>
        <v>25788.215194031163</v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23">
        <v>25781</v>
      </c>
      <c r="U25" s="118">
        <f t="shared" si="0"/>
        <v>0.1233491591478259</v>
      </c>
    </row>
    <row r="26" spans="1:28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>
        <f>'Table-Q'!O27</f>
        <v>24362.730551355835</v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23">
        <v>24360</v>
      </c>
      <c r="U26" s="118">
        <f t="shared" si="0"/>
        <v>3.8095641372887803E-2</v>
      </c>
    </row>
    <row r="27" spans="1:28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>
        <f>'Table-Q'!O28</f>
        <v>20760.960949552937</v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23">
        <v>21323</v>
      </c>
      <c r="U27" s="118">
        <f t="shared" si="0"/>
        <v>6.1018171008218582E-2</v>
      </c>
    </row>
    <row r="28" spans="1:28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>
        <f>'Table-Q'!O29</f>
        <v>18434.560122231742</v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23">
        <v>17875</v>
      </c>
      <c r="U28" s="118">
        <f t="shared" si="0"/>
        <v>3.3783460596503161E-2</v>
      </c>
    </row>
    <row r="29" spans="1:28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>
        <f>'Table-Q'!O30</f>
        <v>20230.768784891832</v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23">
        <v>20164</v>
      </c>
      <c r="U29" s="118">
        <f t="shared" si="0"/>
        <v>0.19680183798711626</v>
      </c>
    </row>
    <row r="30" spans="1:28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>
        <f>'Table-Q'!O31</f>
        <v>17012.08780708546</v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23">
        <v>16339</v>
      </c>
      <c r="U30" s="118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15"/>
      <c r="Y32" s="115"/>
      <c r="Z32" s="115"/>
      <c r="AA32" s="115"/>
      <c r="AB32" s="115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15"/>
      <c r="Y33" s="115"/>
      <c r="Z33" s="115"/>
      <c r="AA33" s="115"/>
      <c r="AB33" s="115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>
        <f>'Table-Q'!O35</f>
        <v>24135.69092147077</v>
      </c>
      <c r="X34" s="115"/>
      <c r="Y34" s="115"/>
      <c r="Z34" s="115"/>
      <c r="AA34" s="115"/>
      <c r="AB34" s="115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>
        <f>'Table-Q'!O36</f>
        <v>28531.046942810219</v>
      </c>
      <c r="X35" s="115"/>
      <c r="Y35" s="115"/>
      <c r="Z35" s="115"/>
      <c r="AA35" s="115"/>
      <c r="AB35" s="115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>
        <f>'Table-Q'!O37</f>
        <v>28463.061609859742</v>
      </c>
      <c r="X36" s="115"/>
      <c r="Y36" s="115"/>
      <c r="Z36" s="115"/>
      <c r="AA36" s="115"/>
      <c r="AB36" s="115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>
        <f>'Table-Q'!O38</f>
        <v>27752.206621174992</v>
      </c>
      <c r="X37" s="115"/>
      <c r="Y37" s="115"/>
      <c r="Z37" s="115"/>
      <c r="AA37" s="115"/>
      <c r="AB37" s="115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>
        <f>'Table-Q'!O39</f>
        <v>27911.357345175169</v>
      </c>
      <c r="X38" s="115"/>
      <c r="Y38" s="115"/>
      <c r="Z38" s="115"/>
      <c r="AA38" s="115"/>
      <c r="AB38" s="115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>
        <f>'Table-Q'!O40</f>
        <v>20493.248950954385</v>
      </c>
      <c r="X39" s="115"/>
      <c r="Y39" s="115"/>
      <c r="Z39" s="115"/>
      <c r="AA39" s="115"/>
      <c r="AB39" s="115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>
        <f>'Table-Q'!O41</f>
        <v>44050.196387062133</v>
      </c>
      <c r="X40" s="115"/>
      <c r="Y40" s="115"/>
      <c r="Z40" s="115"/>
      <c r="AA40" s="115"/>
      <c r="AB40" s="115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>
        <f>'Table-Q'!O42</f>
        <v>19870.052864956608</v>
      </c>
      <c r="X41" s="115"/>
      <c r="Y41" s="115"/>
      <c r="Z41" s="115"/>
      <c r="AA41" s="115"/>
      <c r="AB41" s="115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>
        <f>'Table-Q'!O43</f>
        <v>24135.69092147077</v>
      </c>
      <c r="X42" s="115"/>
      <c r="Y42" s="115"/>
      <c r="Z42" s="115"/>
      <c r="AA42" s="115"/>
      <c r="AB42" s="115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>
        <f>'Table-Q'!O44</f>
        <v>24135.69092147077</v>
      </c>
      <c r="X43" s="115"/>
      <c r="Y43" s="115"/>
      <c r="Z43" s="115"/>
      <c r="AA43" s="115"/>
      <c r="AB43" s="115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>
        <f>'Table-Q'!O45</f>
        <v>21206.913680324778</v>
      </c>
      <c r="X44" s="115"/>
      <c r="Y44" s="115"/>
      <c r="Z44" s="115"/>
      <c r="AA44" s="115"/>
      <c r="AB44" s="115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>
        <f>'Table-Q'!O46</f>
        <v>22370.087233881408</v>
      </c>
      <c r="X45" s="115"/>
      <c r="Y45" s="115"/>
      <c r="Z45" s="115"/>
      <c r="AA45" s="115"/>
      <c r="AB45" s="115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>
        <f>'Table-Q'!O47</f>
        <v>20423.777478614225</v>
      </c>
      <c r="X46" s="115"/>
      <c r="Y46" s="115"/>
      <c r="Z46" s="115"/>
      <c r="AA46" s="115"/>
      <c r="AB46" s="115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>
        <f>'Table-Q'!O48</f>
        <v>16000.004252944744</v>
      </c>
      <c r="X47" s="115"/>
      <c r="Y47" s="115"/>
      <c r="Z47" s="115"/>
      <c r="AA47" s="115"/>
      <c r="AB47" s="115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>
        <f>'Table-Q'!O49</f>
        <v>31725.211952393744</v>
      </c>
      <c r="X48" s="115"/>
      <c r="Y48" s="115"/>
      <c r="Z48" s="115"/>
      <c r="AA48" s="115"/>
      <c r="AB48" s="115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>
        <f>'Table-Q'!O50</f>
        <v>22648.597254662691</v>
      </c>
      <c r="X49" s="115"/>
      <c r="Y49" s="115"/>
      <c r="Z49" s="115"/>
      <c r="AA49" s="115"/>
      <c r="AB49" s="115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>
        <f>'Table-Q'!O51</f>
        <v>21484.759355393882</v>
      </c>
      <c r="X50" s="115"/>
      <c r="Y50" s="115"/>
      <c r="Z50" s="115"/>
      <c r="AA50" s="115"/>
      <c r="AB50" s="115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>
        <f>'Table-Q'!O52</f>
        <v>18569.464746657719</v>
      </c>
      <c r="X51" s="115"/>
      <c r="Y51" s="115"/>
      <c r="Z51" s="115"/>
      <c r="AA51" s="115"/>
      <c r="AB51" s="115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>
        <f>'Table-Q'!O53</f>
        <v>16229.638068334127</v>
      </c>
      <c r="X52" s="115"/>
      <c r="Y52" s="115"/>
      <c r="Z52" s="115"/>
      <c r="AA52" s="115"/>
      <c r="AB52" s="115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>
        <f>'Table-Q'!O54</f>
        <v>17716.797725405944</v>
      </c>
      <c r="X53" s="115"/>
      <c r="Y53" s="115"/>
      <c r="Z53" s="115"/>
      <c r="AA53" s="115"/>
      <c r="AB53" s="115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>
        <f>'Table-Q'!O55</f>
        <v>15068.844007626718</v>
      </c>
      <c r="X54" s="115"/>
      <c r="Y54" s="115"/>
      <c r="Z54" s="115"/>
      <c r="AA54" s="115"/>
      <c r="AB54" s="115"/>
    </row>
    <row r="55" spans="2:28">
      <c r="X55" s="115"/>
      <c r="Y55" s="115"/>
      <c r="Z55" s="115"/>
      <c r="AA55" s="115"/>
      <c r="AB55" s="115"/>
    </row>
    <row r="56" spans="2:28">
      <c r="X56" s="115"/>
      <c r="Y56" s="115"/>
      <c r="Z56" s="115"/>
      <c r="AA56" s="115"/>
      <c r="AB56" s="115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15"/>
      <c r="Y58" s="115"/>
      <c r="Z58" s="115"/>
      <c r="AA58" s="115"/>
      <c r="AB58" s="115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15"/>
      <c r="Y59" s="115"/>
      <c r="Z59" s="115"/>
      <c r="AA59" s="115"/>
      <c r="AB59" s="115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>
        <f>'Table-Q'!O61</f>
        <v>10862.091928959257</v>
      </c>
      <c r="X60" s="115"/>
      <c r="Y60" s="115"/>
      <c r="Z60" s="115"/>
      <c r="AA60" s="115"/>
      <c r="AB60" s="115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>
        <f>'Table-Q'!O62</f>
        <v>10862.091928959257</v>
      </c>
      <c r="X61" s="115"/>
      <c r="Y61" s="115"/>
      <c r="Z61" s="115"/>
      <c r="AA61" s="115"/>
      <c r="AB61" s="115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>
        <f>'Table-Q'!O63</f>
        <v>10862.091928959257</v>
      </c>
      <c r="X62" s="115"/>
      <c r="Y62" s="115"/>
      <c r="Z62" s="115"/>
      <c r="AA62" s="115"/>
      <c r="AB62" s="115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>
        <f>'Table-Q'!O64</f>
        <v>10862.091928959257</v>
      </c>
      <c r="X63" s="115"/>
      <c r="Y63" s="115"/>
      <c r="Z63" s="115"/>
      <c r="AA63" s="115"/>
      <c r="AB63" s="115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>
        <f>'Table-Q'!O65</f>
        <v>10862.091928959257</v>
      </c>
      <c r="X64" s="115"/>
      <c r="Y64" s="115"/>
      <c r="Z64" s="115"/>
      <c r="AA64" s="115"/>
      <c r="AB64" s="115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>
        <f>'Table-Q'!O66</f>
        <v>10862.091928959257</v>
      </c>
      <c r="X65" s="115"/>
      <c r="Y65" s="115"/>
      <c r="Z65" s="115"/>
      <c r="AA65" s="115"/>
      <c r="AB65" s="115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>
        <f>'Table-Q'!O67</f>
        <v>10862.091928959257</v>
      </c>
      <c r="X66" s="115"/>
      <c r="Y66" s="115"/>
      <c r="Z66" s="115"/>
      <c r="AA66" s="115"/>
      <c r="AB66" s="115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>
        <f>'Table-Q'!O68</f>
        <v>10862.091928959257</v>
      </c>
      <c r="X67" s="115"/>
      <c r="Y67" s="115"/>
      <c r="Z67" s="115"/>
      <c r="AA67" s="115"/>
      <c r="AB67" s="115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>
        <f>'Table-Q'!O69</f>
        <v>10862.091928959257</v>
      </c>
      <c r="X68" s="115"/>
      <c r="Y68" s="115"/>
      <c r="Z68" s="115"/>
      <c r="AA68" s="115"/>
      <c r="AB68" s="115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>
        <f>'Table-Q'!O70</f>
        <v>10862.091928959257</v>
      </c>
      <c r="X69" s="115"/>
      <c r="Y69" s="115"/>
      <c r="Z69" s="115"/>
      <c r="AA69" s="115"/>
      <c r="AB69" s="115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>
        <f>'Table-Q'!O71</f>
        <v>10862.091928959257</v>
      </c>
      <c r="X70" s="115"/>
      <c r="Y70" s="115"/>
      <c r="Z70" s="115"/>
      <c r="AA70" s="115"/>
      <c r="AB70" s="115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>
        <f>'Table-Q'!O72</f>
        <v>10862.091928959257</v>
      </c>
      <c r="X71" s="115"/>
      <c r="Y71" s="115"/>
      <c r="Z71" s="115"/>
      <c r="AA71" s="115"/>
      <c r="AB71" s="115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>
        <f>'Table-Q'!O73</f>
        <v>2629.6367317184104</v>
      </c>
      <c r="X72" s="115"/>
      <c r="Y72" s="115"/>
      <c r="Z72" s="115"/>
      <c r="AA72" s="115"/>
      <c r="AB72" s="115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>
        <f>'Table-Q'!O74</f>
        <v>2030.7735826344633</v>
      </c>
      <c r="X73" s="115"/>
      <c r="Y73" s="115"/>
      <c r="Z73" s="115"/>
      <c r="AA73" s="115"/>
      <c r="AB73" s="115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>
        <f>'Table-Q'!O75</f>
        <v>4065.8605986892976</v>
      </c>
      <c r="X74" s="115"/>
      <c r="Y74" s="115"/>
      <c r="Z74" s="115"/>
      <c r="AA74" s="115"/>
      <c r="AB74" s="115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>
        <f>'Table-Q'!O76</f>
        <v>3139.617939368432</v>
      </c>
      <c r="X75" s="115"/>
      <c r="Y75" s="115"/>
      <c r="Z75" s="115"/>
      <c r="AA75" s="115"/>
      <c r="AB75" s="115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>
        <f>'Table-Q'!O77</f>
        <v>2877.971195962029</v>
      </c>
      <c r="X76" s="115"/>
      <c r="Y76" s="115"/>
      <c r="Z76" s="115"/>
      <c r="AA76" s="115"/>
      <c r="AB76" s="115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>
        <f>'Table-Q'!O78</f>
        <v>2191.4962028951659</v>
      </c>
      <c r="X77" s="115"/>
      <c r="Y77" s="115"/>
      <c r="Z77" s="115"/>
      <c r="AA77" s="115"/>
      <c r="AB77" s="115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>
        <f>'Table-Q'!O79</f>
        <v>2204.9220538975933</v>
      </c>
      <c r="X78" s="115"/>
      <c r="Y78" s="115"/>
      <c r="Z78" s="115"/>
      <c r="AA78" s="115"/>
      <c r="AB78" s="115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>
        <f>'Table-Q'!O80</f>
        <v>2513.9710594858384</v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>
        <f>'Table-Q'!O81</f>
        <v>1943.2437994586953</v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>
        <f>'Table-Q'!O114</f>
        <v>19.914143835616347</v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>
        <f>'Table-Q'!O115</f>
        <v>1.1607902527993237E-2</v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>
        <f>'Table-Q'!O117</f>
        <v>34.774999999999999</v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>
        <f>'Table-Q'!O118</f>
        <v>2.1867908064606263E-2</v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>
      <c r="A129">
        <f>'Table-Q'!A124</f>
        <v>0</v>
      </c>
      <c r="B129" s="434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>
        <f>'Table-Q'!O124</f>
        <v>78253.752773453205</v>
      </c>
    </row>
    <row r="130" spans="1:9">
      <c r="A130">
        <f>'Table-Q'!A125</f>
        <v>0</v>
      </c>
      <c r="B130" s="434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>
        <f>'Table-Q'!O125</f>
        <v>97212.330295705498</v>
      </c>
    </row>
    <row r="131" spans="1:9">
      <c r="A131">
        <f>'Table-Q'!A126</f>
        <v>0</v>
      </c>
      <c r="B131" s="434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>
        <f>'Table-Q'!O126</f>
        <v>97265.840042124706</v>
      </c>
    </row>
    <row r="132" spans="1:9">
      <c r="A132">
        <f>'Table-Q'!A127</f>
        <v>0</v>
      </c>
      <c r="B132" s="434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>
        <f>'Table-Q'!O127</f>
        <v>99785.568700485092</v>
      </c>
    </row>
    <row r="133" spans="1:9">
      <c r="A133">
        <f>'Table-Q'!A128</f>
        <v>0</v>
      </c>
      <c r="B133" s="434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>
        <f>'Table-Q'!O128</f>
        <v>100804.51687629499</v>
      </c>
    </row>
    <row r="134" spans="1:9">
      <c r="A134">
        <f>'Table-Q'!A129</f>
        <v>0</v>
      </c>
      <c r="B134" s="434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>
        <f>'Table-Q'!O129</f>
        <v>66534.720928327006</v>
      </c>
    </row>
    <row r="135" spans="1:9">
      <c r="A135">
        <f>'Table-Q'!A130</f>
        <v>0</v>
      </c>
      <c r="B135" s="434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>
        <f>'Table-Q'!O130</f>
        <v>162125.70500208394</v>
      </c>
    </row>
    <row r="136" spans="1:9">
      <c r="A136">
        <f>'Table-Q'!A131</f>
        <v>0</v>
      </c>
      <c r="B136" s="434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>
        <f>'Table-Q'!O131</f>
        <v>63958.265697257331</v>
      </c>
    </row>
    <row r="137" spans="1:9">
      <c r="A137">
        <f>'Table-Q'!A132</f>
        <v>0</v>
      </c>
      <c r="B137" s="434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>
        <f>'Table-Q'!O132</f>
        <v>78253.752773453205</v>
      </c>
    </row>
    <row r="138" spans="1:9">
      <c r="A138">
        <f>'Table-Q'!A133</f>
        <v>0</v>
      </c>
      <c r="B138" s="434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>
        <f>'Table-Q'!O133</f>
        <v>78253.752773453205</v>
      </c>
    </row>
    <row r="139" spans="1:9">
      <c r="A139">
        <f>'Table-Q'!A134</f>
        <v>0</v>
      </c>
      <c r="B139" s="434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>
        <f>'Table-Q'!O134</f>
        <v>68233.228632148879</v>
      </c>
    </row>
    <row r="140" spans="1:9">
      <c r="A140">
        <f>'Table-Q'!A135</f>
        <v>0</v>
      </c>
      <c r="B140" s="434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>
        <f>'Table-Q'!O135</f>
        <v>72183.912064160555</v>
      </c>
    </row>
    <row r="141" spans="1:9">
      <c r="A141">
        <f>'Table-Q'!A136</f>
        <v>0</v>
      </c>
      <c r="B141" s="434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>
        <f>'Table-Q'!O136</f>
        <v>65587.866207665094</v>
      </c>
    </row>
    <row r="142" spans="1:9">
      <c r="A142">
        <f>'Table-Q'!A137</f>
        <v>0</v>
      </c>
      <c r="B142" s="434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>
        <f>'Table-Q'!O137</f>
        <v>50355.859411144811</v>
      </c>
    </row>
    <row r="143" spans="1:9">
      <c r="A143">
        <f>'Table-Q'!A138</f>
        <v>0</v>
      </c>
      <c r="B143" s="434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>
        <f>'Table-Q'!O138</f>
        <v>112795.07769353074</v>
      </c>
    </row>
    <row r="144" spans="1:9">
      <c r="A144">
        <f>'Table-Q'!A139</f>
        <v>0</v>
      </c>
      <c r="B144" s="434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>
        <f>'Table-Q'!O139</f>
        <v>66212.421246667684</v>
      </c>
    </row>
    <row r="145" spans="1:9">
      <c r="A145">
        <f>'Table-Q'!A140</f>
        <v>0</v>
      </c>
      <c r="B145" s="434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>
        <f>'Table-Q'!O140</f>
        <v>65895.5840496327</v>
      </c>
    </row>
    <row r="146" spans="1:9">
      <c r="A146">
        <f>'Table-Q'!A141</f>
        <v>0</v>
      </c>
      <c r="B146" s="434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>
        <f>'Table-Q'!O141</f>
        <v>65025.294736490418</v>
      </c>
    </row>
    <row r="147" spans="1:9">
      <c r="A147">
        <f>'Table-Q'!A142</f>
        <v>0</v>
      </c>
      <c r="B147" s="434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>
        <f>'Table-Q'!O142</f>
        <v>47069.623673713744</v>
      </c>
    </row>
    <row r="148" spans="1:9">
      <c r="A148">
        <f>'Table-Q'!A143</f>
        <v>0</v>
      </c>
      <c r="B148" s="434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>
        <f>'Table-Q'!O143</f>
        <v>47473.490394096545</v>
      </c>
    </row>
    <row r="149" spans="1:9">
      <c r="A149">
        <f>'Table-Q'!A144</f>
        <v>0</v>
      </c>
      <c r="B149" s="434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>
        <f>'Table-Q'!O144</f>
        <v>46710.390467190773</v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>
        <f>'Table-Q'!O148</f>
        <v>55131.306124950672</v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>
        <f>'Table-Q'!O149</f>
        <v>55031.000880758067</v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>
        <f>'Table-Q'!O150</f>
        <v>61652.671902047157</v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>
        <f>'Table-Q'!O151</f>
        <v>52152.288559888089</v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>
        <f>'Table-Q'!O152</f>
        <v>52916.049844611975</v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>
        <f>'Table-Q'!O153</f>
        <v>48304.765032154421</v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>
        <f>'Table-Q'!O154</f>
        <v>134680.24688640083</v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>
        <f>'Table-Q'!O155</f>
        <v>41821.529969099603</v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>
        <f>'Table-Q'!O156</f>
        <v>55131.306124950672</v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>
        <f>'Table-Q'!O157</f>
        <v>55131.306124950672</v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>
        <f>'Table-Q'!O158</f>
        <v>46862.856773945605</v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>
        <f>'Table-Q'!O159</f>
        <v>49858.834113059202</v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>
        <f>'Table-Q'!O160</f>
        <v>47355.50127284247</v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>
        <f>'Table-Q'!O161</f>
        <v>36365.269914343487</v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>
        <f>'Table-Q'!O162</f>
        <v>81315.6422313972</v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>
        <f>'Table-Q'!O163</f>
        <v>47982.781339435533</v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>
        <f>'Table-Q'!O164</f>
        <v>47663.320548061594</v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>
        <f>'Table-Q'!O165</f>
        <v>46792.893913595901</v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>
        <f>'Table-Q'!O166</f>
        <v>47069.623673713744</v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>
        <f>'Table-Q'!O167</f>
        <v>47473.490394096545</v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>
        <f>'Table-Q'!O168</f>
        <v>46710.390467190773</v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>
        <f>'Table-Q'!O174</f>
        <v>23122.446648502693</v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>
        <f>'Table-Q'!O175</f>
        <v>42181.329414947504</v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>
        <f>'Table-Q'!O176</f>
        <v>35613.168140077498</v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>
        <f>'Table-Q'!O177</f>
        <v>47633.280140597366</v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>
        <f>'Table-Q'!O178</f>
        <v>47888.467031683154</v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>
        <f>'Table-Q'!O179</f>
        <v>18229.955896172622</v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>
        <f>'Table-Q'!O180</f>
        <v>27445.458115682726</v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>
        <f>'Table-Q'!O181</f>
        <v>22136.735728157786</v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>
        <f>'Table-Q'!O182</f>
        <v>23122.446648502693</v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>
        <f>'Table-Q'!O183</f>
        <v>23122.446648502693</v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>
        <f>'Table-Q'!O184</f>
        <v>21370.371858203169</v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>
        <f>'Table-Q'!O185</f>
        <v>22325.07795110127</v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>
        <f>'Table-Q'!O186</f>
        <v>18232.364934822508</v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>
        <f>'Table-Q'!O187</f>
        <v>13990.589496801318</v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>
        <f>'Table-Q'!O188</f>
        <v>31479.43546213345</v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>
        <f>'Table-Q'!O189</f>
        <v>18229.639907232278</v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>
        <f>'Table-Q'!O190</f>
        <v>18232.263501571153</v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>
        <f>'Table-Q'!O191</f>
        <v>18232.400822894397</v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>
        <f>'Table-Q'!O192</f>
        <v>2.5979591014081739E-12</v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>
        <f>'Table-Q'!O193</f>
        <v>1.1344498081674222E-12</v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>
        <f>'Table-Q'!O194</f>
        <v>4.3980949929586391E-12</v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>
        <f>'Table-Q'!O200</f>
        <v>3.2422420815738806</v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>
        <f>'Table-Q'!O201</f>
        <v>3.407247217060251</v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>
        <f>'Table-Q'!O202</f>
        <v>3.4172655554535059</v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>
        <f>'Table-Q'!O203</f>
        <v>3.5955904358375776</v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>
        <f>'Table-Q'!O204</f>
        <v>3.6115949371312221</v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>
        <f>'Table-Q'!O205</f>
        <v>3.2466653329377739</v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>
        <f>'Table-Q'!O206</f>
        <v>3.6804763269954783</v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>
        <f>'Table-Q'!O207</f>
        <v>3.2188271532007824</v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>
        <f>'Table-Q'!O208</f>
        <v>3.2422420815738806</v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>
        <f>'Table-Q'!O209</f>
        <v>3.2422420815738806</v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>
        <f>'Table-Q'!O210</f>
        <v>3.2174992391964086</v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>
        <f>'Table-Q'!O211</f>
        <v>3.2268051219233449</v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>
        <f>'Table-Q'!O212</f>
        <v>3.2113484528678531</v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3.1616336680596278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>
        <f>'Table-Q'!O213</f>
        <v>3.1472403766315873</v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>
        <f>'Table-Q'!O214</f>
        <v>3.5553766469011747</v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>
        <f>'Table-Q'!O215</f>
        <v>2.9234667605313378</v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>
        <f>'Table-Q'!O216</f>
        <v>3.0670850419876454</v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>
        <f>'Table-Q'!O217</f>
        <v>3.5017323128925506</v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>
        <f>'Table-Q'!O218</f>
        <v>2.9002263313284815</v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>
        <f>'Table-Q'!O219</f>
        <v>2.6795751201708087</v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>
        <f>'Table-Q'!O220</f>
        <v>3.0997991912020244</v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>
        <f>'Table-Q'!O224</f>
        <v>24.099969717801184</v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>
        <f>'Table-Q'!O225</f>
        <v>24.102305048706331</v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>
        <f>'Table-Q'!O226</f>
        <v>24.243313891492633</v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>
        <f>'Table-Q'!O227</f>
        <v>20.690638171256222</v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>
        <f>'Table-Q'!O228</f>
        <v>20.75320413314294</v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>
        <f>'Table-Q'!O229</f>
        <v>26.244771809321705</v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>
        <f>'Table-Q'!O230</f>
        <v>25.440603645075463</v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>
        <f>'Table-Q'!O231</f>
        <v>23.179682004175095</v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>
        <f>'Table-Q'!O232</f>
        <v>24.099969717801184</v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>
        <f>'Table-Q'!O233</f>
        <v>24.099969717801184</v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>
        <f>'Table-Q'!O234</f>
        <v>23.210444759156783</v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>
        <f>'Table-Q'!O235</f>
        <v>23.370835509154869</v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>
        <f>'Table-Q'!O236</f>
        <v>20.536861060996166</v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>
        <f>'Table-Q'!O237</f>
        <v>24.982685106272509</v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>
        <f>'Table-Q'!O238</f>
        <v>24.959705933055609</v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>
        <f>'Table-Q'!O239</f>
        <v>13.675253771871583</v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>
        <f>'Table-Q'!O240</f>
        <v>17.127909321253522</v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>
        <f>'Table-Q'!O241</f>
        <v>27.326443624964107</v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>
        <f>'Table-Q'!O242</f>
        <v>20.547848738092608</v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>
        <f>'Table-Q'!O243</f>
        <v>13.682548485107993</v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>
        <f>'Table-Q'!O244</f>
        <v>27.338850055238318</v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>
        <f>'Table-Q'!O250</f>
        <v>9.1712529597124965E-3</v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>
        <f>'Table-Q'!O251</f>
        <v>1.116644505669075E-2</v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>
        <f>'Table-Q'!O252</f>
        <v>1.0041281396213804E-2</v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>
        <f>'Table-Q'!O253</f>
        <v>1.0760343235738072E-2</v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>
        <f>'Table-Q'!O254</f>
        <v>1.0923313223281285E-2</v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>
        <f>'Table-Q'!O255</f>
        <v>9.8004093251258476E-3</v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>
        <f>'Table-Q'!O256</f>
        <v>8.6136113188748833E-3</v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>
        <f>'Table-Q'!O257</f>
        <v>9.7693688102672722E-3</v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>
        <f>'Table-Q'!O258</f>
        <v>9.1712529597124965E-3</v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>
        <f>'Table-Q'!O259</f>
        <v>9.1712529597124965E-3</v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>
        <f>'Table-Q'!O260</f>
        <v>9.3803174264647758E-3</v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>
        <f>'Table-Q'!O261</f>
        <v>9.2284550672210308E-3</v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>
        <f>'Table-Q'!O262</f>
        <v>9.1794149529008263E-3</v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>
        <f>'Table-Q'!O263</f>
        <v>1.0999319598399013E-2</v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>
        <f>'Table-Q'!O264</f>
        <v>1.1007709968026068E-2</v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>
        <f>'Table-Q'!O265</f>
        <v>6.0029256976774298E-3</v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>
        <f>'Table-Q'!O266</f>
        <v>7.485739875481066E-3</v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>
        <f>'Table-Q'!O267</f>
        <v>1.3464409476657257E-2</v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>
        <f>'Table-Q'!O268</f>
        <v>2.8697004143861766E-3</v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>
        <f>'Table-Q'!O269</f>
        <v>2.8697004143861905E-3</v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>
        <f>'Table-Q'!O270</f>
        <v>2.8697004143861766E-3</v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>
        <f>'Table-Q'!O274</f>
        <v>47.9538131904797</v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>
        <f>'Table-Q'!O275</f>
        <v>58.005893986001269</v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>
        <f>'Table-Q'!O276</f>
        <v>51.455053141655128</v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>
        <f>'Table-Q'!O277</f>
        <v>66.353985344670846</v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>
        <f>'Table-Q'!O278</f>
        <v>66.831281928022577</v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>
        <f>'Table-Q'!O279</f>
        <v>44.610167223283916</v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>
        <f>'Table-Q'!O280</f>
        <v>41.383329876514111</v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>
        <f>'Table-Q'!O281</f>
        <v>53.702736845475286</v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>
        <f>'Table-Q'!O282</f>
        <v>47.9538131904797</v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>
        <f>'Table-Q'!O283</f>
        <v>47.9538131904797</v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>
        <f>'Table-Q'!O284</f>
        <v>51.645882143733672</v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>
        <f>'Table-Q'!O285</f>
        <v>50.230511644807947</v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>
        <f>'Table-Q'!O286</f>
        <v>57.756151224285503</v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>
        <f>'Table-Q'!O287</f>
        <v>55.660081589223303</v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>
        <f>'Table-Q'!O288</f>
        <v>55.77799583116164</v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>
        <f>'Table-Q'!O289</f>
        <v>60.624770364746439</v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>
        <f>'Table-Q'!O290</f>
        <v>59.417742675842611</v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>
        <f>'Table-Q'!O291</f>
        <v>53.607354385068902</v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>
        <f>'Table-Q'!O292</f>
        <v>21.474794005067292</v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>
        <f>'Table-Q'!O293</f>
        <v>30.243321104109818</v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>
        <f>'Table-Q'!O294</f>
        <v>16.965653800509251</v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>
        <f>'Table-Q'!O301</f>
        <v>4019.4005179513838</v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>
        <f>'Table-Q'!O302</f>
        <v>5244.4305503927026</v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>
        <f>'Table-Q'!O303</f>
        <v>1225.0300324413188</v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>
        <f>'Table-Q'!O304</f>
        <v>3215.4095280665192</v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>
        <f>'Table-Q'!O305</f>
        <v>4193.0069633784778</v>
      </c>
    </row>
    <row r="326" spans="1:18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>
        <f>'Table-Q'!O306</f>
        <v>977.59743531195863</v>
      </c>
      <c r="K326" s="55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>
        <f>'Table-Q'!O308</f>
        <v>3501.5101758647074</v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>
        <f>'Table-Q'!O309</f>
        <v>4677.8292055465799</v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>
        <f>'Table-Q'!O310</f>
        <v>1176.3190296818725</v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>
        <f>'Table-Q'!O311</f>
        <v>2783.2508417308859</v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>
        <f>'Table-Q'!O312</f>
        <v>3716.5231685054628</v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>
        <f>'Table-Q'!O322</f>
        <v>517.89034208667601</v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>
        <f>'Table-Q'!O313</f>
        <v>933.27232677457687</v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>
        <f>'Table-Q'!O323</f>
        <v>566.60134484612377</v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>
        <f>'Table-Q'!O324</f>
        <v>48.711002759447751</v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>
        <f>'Table-Q'!O325</f>
        <v>432.15868633563349</v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>
        <f>'Table-Q'!O326</f>
        <v>476.48379487301554</v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>
        <f>'Table-Q'!O327</f>
        <v>44.32510853738205</v>
      </c>
    </row>
    <row r="339" spans="1:9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>
        <f>'Table-Q'!O329</f>
        <v>13653.811898903352</v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>
        <f>'Table-Q'!O330</f>
        <v>13734.138977907454</v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>
        <f>'Table-Q'!O331</f>
        <v>80.327079004102416</v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>
        <f>'Table-Q'!O332</f>
        <v>9795.0028106503087</v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>
        <f>'Table-Q'!O333</f>
        <v>9861.5361723056612</v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>
        <f>'Table-Q'!O334</f>
        <v>66.533361655352564</v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>
        <f>'Table-Q'!O336</f>
        <v>9849.8797545516554</v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>
        <f>'Table-Q'!O337</f>
        <v>9923.888363285485</v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>
        <f>'Table-Q'!O338</f>
        <v>74.008608733829533</v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>
        <f>'Table-Q'!O339</f>
        <v>9795.0028106503087</v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>
        <f>'Table-Q'!O340</f>
        <v>9861.5361723056612</v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>
        <f>'Table-Q'!O341</f>
        <v>66.533361655352564</v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>
        <f>'Table-Q'!O343</f>
        <v>3803.932144351696</v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>
        <f>'Table-Q'!O344</f>
        <v>3810.2506146219707</v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>
        <f>'Table-Q'!O345</f>
        <v>6.3184702702747018</v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>
        <f>'Table-Q'!O346</f>
        <v>3.221127068779121E-13</v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>
        <f>'Table-Q'!O347</f>
        <v>6.7264712318622821E-13</v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>
        <f>'Table-Q'!O348</f>
        <v>3.5053441630831611E-13</v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>
        <f>'Table-Q'!O355</f>
        <v>1.0645775663806589E-2</v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>
        <f>'Table-Q'!O356</f>
        <v>1.1143658184264675E-2</v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>
        <f>'Table-Q'!O357</f>
        <v>4.9788252045808619E-4</v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>
        <f>'Table-Q'!O358</f>
        <v>2.8697004143859732E-3</v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>
        <f>'Table-Q'!O359</f>
        <v>2.8697004143864321E-3</v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>
        <f>'Table-Q'!O360</f>
        <v>4.5883435939586548E-16</v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>
        <f>'Table-Q'!O362</f>
        <v>3.2322751581283335</v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>
        <f>'Table-Q'!O363</f>
        <v>2.5061692186996081</v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>
        <f>'Table-Q'!O364</f>
        <v>-0.72610593942872548</v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>
        <f>'Table-Q'!O365</f>
        <v>2.8846127606384226</v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>
        <f>'Table-Q'!O366</f>
        <v>2.2386718122150024</v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>
        <f>'Table-Q'!O367</f>
        <v>-0.6459409484234202</v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>
        <f>'Table-Q'!O369</f>
        <v>16.814583333333328</v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>
        <f>'Table-Q'!O370</f>
        <v>29.516666666666666</v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>
        <f>'Table-Q'!O371</f>
        <v>12.702083333333338</v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>
        <f>'Table-Q'!O372</f>
        <v>16.814583333333328</v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>
        <f>'Table-Q'!O373</f>
        <v>29.516666666666666</v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>
        <f>'Table-Q'!O374</f>
        <v>12.702083333333338</v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>
        <f>'Table-Q'!O376</f>
        <v>13.83565514617996</v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>
        <f>'Table-Q'!O377</f>
        <v>13.883964197977257</v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>
        <f>'Table-Q'!O378</f>
        <v>4.8309051797296831E-2</v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>
        <f>'Table-Q'!O379</f>
        <v>11.186110523774536</v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>
        <f>'Table-Q'!O380</f>
        <v>5.6403307692667779</v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>
        <f>'Table-Q'!O381</f>
        <v>-5.5457797545077581</v>
      </c>
    </row>
    <row r="405" spans="2:9">
      <c r="B405" s="55"/>
    </row>
  </sheetData>
  <phoneticPr fontId="0" type="noConversion"/>
  <pageMargins left="0.75" right="0.75" top="1" bottom="1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P307"/>
  <sheetViews>
    <sheetView zoomScale="50" workbookViewId="0">
      <selection activeCell="I2" sqref="I2"/>
    </sheetView>
  </sheetViews>
  <sheetFormatPr baseColWidth="10" defaultColWidth="8.625" defaultRowHeight="16" x14ac:dyDescent="0"/>
  <cols>
    <col min="2" max="2" width="22.75" customWidth="1"/>
    <col min="3" max="3" width="9.125" bestFit="1" customWidth="1"/>
    <col min="8" max="8" width="9.625" bestFit="1" customWidth="1"/>
    <col min="9" max="9" width="12.75" customWidth="1"/>
  </cols>
  <sheetData>
    <row r="1" spans="1:9">
      <c r="A1">
        <f>'Table-R'!A1</f>
        <v>0</v>
      </c>
      <c r="B1" t="str">
        <f>'Table-R'!B1</f>
        <v>ASHRAE Standard 140-2014, Informative Annex B16, Section B16.5.2</v>
      </c>
    </row>
    <row r="2" spans="1:9">
      <c r="A2">
        <f>'Table-R'!A2</f>
        <v>0</v>
      </c>
      <c r="B2" t="str">
        <f>'Table-R'!B2</f>
        <v>Example Results for Section 5.3 - HVAC Equipment Performance Tests CE300-CE545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Tested Prg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Tested Prg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>
        <f>'Table-R'!Z11</f>
        <v>11996.087101678157</v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>
        <f>'Table-R'!Z12</f>
        <v>12572.142915108285</v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>
        <f>'Table-R'!Z13</f>
        <v>12988.801615115517</v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>
        <f>'Table-R'!Z14</f>
        <v>13356.234896114123</v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>
        <f>'Table-R'!Z15</f>
        <v>13356.234896114123</v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>
        <f>'Table-R'!Z16</f>
        <v>11996.07787695876</v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>
        <f>'Table-R'!Z17</f>
        <v>12776.503103472951</v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>
        <f>'Table-R'!Z18</f>
        <v>11996.087101562398</v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>
        <f>'Table-R'!Z19</f>
        <v>11996.087101678157</v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>
        <f>'Table-R'!Z20</f>
        <v>11996.087101678157</v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>
        <f>'Table-R'!Z21</f>
        <v>11996.0871016781</v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>
        <f>'Table-R'!Z22</f>
        <v>11996.087101678171</v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>
        <f>'Table-R'!Z23</f>
        <v>10438.48225727353</v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>
        <f>'Table-R'!Z24</f>
        <v>11450.749929493639</v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>
        <f>'Table-R'!Z25</f>
        <v>11261.829833117608</v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>
        <f>'Table-R'!Z26</f>
        <v>10902.650610782122</v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>
        <f>'Table-R'!Z27</f>
        <v>9588.252809248972</v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>
        <f>'Table-R'!Z28</f>
        <v>8466.7977177859902</v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>
        <f>'Table-R'!Z29</f>
        <v>9126.9658205244796</v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>
        <f>'Table-R'!Z30</f>
        <v>7932.8215101565011</v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Tested Prg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Tested Prg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>
        <f>'Table-R'!Z59</f>
        <v>23463.694086696138</v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>
        <f>'Table-R'!Z60</f>
        <v>23145.345087517955</v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>
        <f>'Table-R'!Z61</f>
        <v>31528.634540023773</v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>
        <f>'Table-R'!Z62</f>
        <v>34692.601542825563</v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>
        <f>'Table-R'!Z63</f>
        <v>34808.528343332022</v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>
        <f>'Table-R'!Z64</f>
        <v>23463.645735348247</v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>
        <f>'Table-R'!Z65</f>
        <v>32409.637699776766</v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>
        <f>'Table-R'!Z66</f>
        <v>23463.694086185722</v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>
        <f>'Table-R'!Z67</f>
        <v>23463.694086696138</v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>
        <f>'Table-R'!Z68</f>
        <v>23463.694086696138</v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>
        <f>'Table-R'!Z69</f>
        <v>23463.694086696014</v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>
        <f>'Table-R'!Z70</f>
        <v>23463.694086696527</v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>
        <f>'Table-R'!Z71</f>
        <v>19795.778871156166</v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>
        <f>'Table-R'!Z72</f>
        <v>22227.948962597715</v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>
        <f>'Table-R'!Z73</f>
        <v>20012.46101380371</v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>
        <f>'Table-R'!Z74</f>
        <v>19901.788214683849</v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>
        <f>'Table-R'!Z75</f>
        <v>19599.061322804799</v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>
        <f>'Table-R'!Z76</f>
        <v>19688.516857994</v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>
        <f>'Table-R'!Z77</f>
        <v>19820.563697124348</v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>
        <f>'Table-R'!Z78</f>
        <v>19570.147792494641</v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Tested Prg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Tested Prg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>
        <f>'Table-R'!Z82</f>
        <v>10596.29529817346</v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>
        <f>'Table-R'!Z83</f>
        <v>16645.113848390782</v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>
        <f>'Table-R'!Z84</f>
        <v>22755.867250174771</v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>
        <f>'Table-R'!Z85</f>
        <v>27596.700484402732</v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>
        <f>'Table-R'!Z86</f>
        <v>27596.700484402732</v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>
        <f>'Table-R'!Z87</f>
        <v>10596.867715247454</v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>
        <f>'Table-R'!Z88</f>
        <v>8908.3109457046012</v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>
        <f>'Table-R'!Z89</f>
        <v>22715.837179116537</v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>
        <f>'Table-R'!Z90</f>
        <v>10596.29529817346</v>
      </c>
      <c r="K65" s="398"/>
      <c r="L65" s="398"/>
      <c r="M65" s="398"/>
      <c r="N65" s="398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>
        <f>'Table-R'!Z91</f>
        <v>10596.29529817346</v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>
        <f>'Table-R'!Z92</f>
        <v>11373.717900767882</v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>
        <f>'Table-R'!Z93</f>
        <v>10596.295298173616</v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>
        <f>'Table-R'!Z94</f>
        <v>7908.9775784557996</v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>
        <f>'Table-R'!Z95</f>
        <v>9048.2118954287907</v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>
        <f>'Table-R'!Z96</f>
        <v>7785.2374354168951</v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>
        <f>'Table-R'!Z97</f>
        <v>7850.1813418618249</v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>
        <f>'Table-R'!Z98</f>
        <v>8006.5357830712182</v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>
        <f>'Table-R'!Z99</f>
        <v>5.4569682106375694E-12</v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>
        <f>'Table-R'!Z100</f>
        <v>3.637978807091713E-12</v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>
        <f>'Table-R'!Z101</f>
        <v>1.2732925824820995E-11</v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Tested Prg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Tested Prg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>
        <f>'Table-R'!Z34</f>
        <v>33059.131596184387</v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>
        <f>'Table-R'!Z35</f>
        <v>37373.129739375217</v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>
        <f>'Table-R'!Z36</f>
        <v>40096.66450346692</v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>
        <f>'Table-R'!Z37</f>
        <v>43597.944904315256</v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>
        <f>'Table-R'!Z38</f>
        <v>43597.944904315256</v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>
        <f>'Table-R'!Z39</f>
        <v>33059.098195552026</v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>
        <f>'Table-R'!Z40</f>
        <v>38692.080186578118</v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>
        <f>'Table-R'!Z41</f>
        <v>39122.29538524407</v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>
        <f>'Table-R'!Z42</f>
        <v>33059.131596184387</v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>
        <f>'Table-R'!Z43</f>
        <v>33059.131596184387</v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>
        <f>'Table-R'!Z44</f>
        <v>33059.131596184176</v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>
        <f>'Table-R'!Z45</f>
        <v>33059.131596184452</v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>
        <f>'Table-R'!Z46</f>
        <v>27656.384975967103</v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>
        <f>'Table-R'!Z47</f>
        <v>31194.489709234629</v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>
        <f>'Table-R'!Z48</f>
        <v>27731.138064104824</v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>
        <f>'Table-R'!Z49</f>
        <v>27698.350646599745</v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>
        <f>'Table-R'!Z50</f>
        <v>27564.79756733809</v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>
        <f>'Table-R'!Z51</f>
        <v>19688.516857994</v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>
        <f>'Table-R'!Z52</f>
        <v>19820.563697124348</v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>
        <f>'Table-R'!Z53</f>
        <v>19570.147792494645</v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50"/>
      <c r="L101" s="450"/>
      <c r="M101" s="450"/>
      <c r="N101" s="450"/>
      <c r="P101" s="119"/>
    </row>
    <row r="102" spans="1:16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51"/>
    </row>
    <row r="103" spans="1:16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51"/>
    </row>
    <row r="104" spans="1:16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52"/>
    </row>
    <row r="105" spans="1:16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52"/>
    </row>
    <row r="106" spans="1:16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51"/>
    </row>
    <row r="107" spans="1:16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50"/>
      <c r="L107" s="450"/>
      <c r="M107" s="450"/>
      <c r="N107" s="450"/>
    </row>
    <row r="108" spans="1:16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51"/>
    </row>
    <row r="109" spans="1:16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51"/>
    </row>
    <row r="110" spans="1:16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52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51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Tested Prg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Tested Prg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>
        <f>'Table-R'!Z107</f>
        <v>4.9675135951390539</v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>
        <f>'Table-R'!Z108</f>
        <v>7.1412194347789546</v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>
        <f>'Table-R'!Z109</f>
        <v>3.4094536225977099</v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>
        <f>'Table-R'!Z110</f>
        <v>12.421947992600201</v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>
        <f>'Table-R'!Z111</f>
        <v>12.461408953107739</v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>
        <f>'Table-R'!Z112</f>
        <v>5.679212545526898</v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>
        <f>'Table-R'!Z113</f>
        <v>4.9675392627761612</v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>
        <f>'Table-R'!Z114</f>
        <v>10.757010009849626</v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>
        <f>'Table-R'!Z115</f>
        <v>4.9675135951390539</v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>
        <f>'Table-R'!Z116</f>
        <v>4.9675135951390539</v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>
        <f>'Table-R'!Z117</f>
        <v>9.7310188938555804</v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>
        <f>'Table-R'!Z118</f>
        <v>9.7295837289275049</v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>
        <f>'Table-R'!Z119</f>
        <v>3.7940130576400373</v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>
        <f>'Table-R'!Z120</f>
        <v>4.1434285171655425</v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>
        <f>'Table-R'!Z121</f>
        <v>3.3523469831006305</v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>
        <f>'Table-R'!Z122</f>
        <v>3.5724701777539498</v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>
        <f>'Table-R'!Z123</f>
        <v>4.2291707763607223</v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>
        <f>'Table-R'!Z124</f>
        <v>3.4042091199989906</v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>
        <f>'Table-R'!Z125</f>
        <v>3.0650924903653185</v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>
        <f>'Table-R'!Z126</f>
        <v>3.7154419633003037</v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Tested Prg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Tested Prg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>
        <f>'Table-R'!Z130</f>
        <v>0.1098321768525662</v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>
        <f>'Table-R'!Z131</f>
        <v>0.27505591389159728</v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>
        <f>'Table-R'!Z132</f>
        <v>0</v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>
        <f>'Table-R'!Z133</f>
        <v>0</v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>
        <f>'Table-R'!Z134</f>
        <v>0</v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>
        <f>'Table-R'!Z135</f>
        <v>0.10983217685256565</v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>
        <f>'Table-R'!Z136</f>
        <v>2.4791135332113912E-2</v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>
        <f>'Table-R'!Z137</f>
        <v>0</v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>
        <f>'Table-R'!Z138</f>
        <v>0.1098321768525662</v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>
        <f>'Table-R'!Z139</f>
        <v>0.1098321768525662</v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>
        <f>'Table-R'!Z140</f>
        <v>0</v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>
        <f>'Table-R'!Z141</f>
        <v>0</v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>
        <f>'Table-R'!Z142</f>
        <v>0</v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>
        <f>'Table-R'!Z143</f>
        <v>0</v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>
        <f>'Table-R'!Z144</f>
        <v>0</v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>
        <f>'Table-R'!Z145</f>
        <v>0</v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>
        <f>'Table-R'!Z146</f>
        <v>0</v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>
        <f>'Table-R'!Z147</f>
        <v>0</v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>
        <f>'Table-R'!Z148</f>
        <v>0</v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>
        <f>'Table-R'!Z149</f>
        <v>0</v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Tested Prg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Tested Prg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>
        <f>'Table-R'!Z155</f>
        <v>25.003276100065396</v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>
        <f>'Table-R'!Z156</f>
        <v>26.557238656716102</v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>
        <f>'Table-R'!Z157</f>
        <v>31.843651410366398</v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>
        <f>'Table-R'!Z158</f>
        <v>31.496442257038431</v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>
        <f>'Table-R'!Z159</f>
        <v>32.563523195021553</v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>
        <f>'Table-R'!Z160</f>
        <v>35.002091654561404</v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>
        <f>'Table-R'!Z161</f>
        <v>32.820271589568151</v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>
        <f>'Table-R'!Z162</f>
        <v>25.265543940914327</v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>
        <f>'Table-R'!Z163</f>
        <v>25.003276100065396</v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>
        <f>'Table-R'!Z164</f>
        <v>25.003276100065396</v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>
        <f>'Table-R'!Z165</f>
        <v>25.003508559048274</v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>
        <f>'Table-R'!Z166</f>
        <v>25.003276100065477</v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>
        <f>'Table-R'!Z167</f>
        <v>25.001331338324771</v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>
        <f>'Table-R'!Z168</f>
        <v>25.001332188450796</v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>
        <f>'Table-R'!Z169</f>
        <v>15.266824001704343</v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>
        <f>'Table-R'!Z170</f>
        <v>20.002660769698238</v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>
        <f>'Table-R'!Z171</f>
        <v>34.985638203745637</v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>
        <f>'Table-R'!Z172</f>
        <v>25.002607316904118</v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>
        <f>'Table-R'!Z173</f>
        <v>15.003061445630408</v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>
        <f>'Table-R'!Z174</f>
        <v>35.000309971770122</v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Tested Prg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Tested Prg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>
        <f>'Table-R'!Z178</f>
        <v>8.7240160235187183</v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>
        <f>'Table-R'!Z179</f>
        <v>8.7239390216883521</v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>
        <f>'Table-R'!Z180</f>
        <v>7.7576024492006512</v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>
        <f>'Table-R'!Z181</f>
        <v>-2.3321939950018797</v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>
        <f>'Table-R'!Z182</f>
        <v>-2.4745031500041113</v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>
        <f>'Table-R'!Z183</f>
        <v>8.7240160235187183</v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>
        <f>'Table-R'!Z184</f>
        <v>8.7241960349436756</v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>
        <f>'Table-R'!Z185</f>
        <v>8.7240160234684456</v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>
        <f>'Table-R'!Z186</f>
        <v>8.7240160235187183</v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>
        <f>'Table-R'!Z187</f>
        <v>8.7240160235187183</v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>
        <f>'Table-R'!Z188</f>
        <v>8.7240160234684456</v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>
        <f>'Table-R'!Z189</f>
        <v>8.7240160234684456</v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>
        <f>'Table-R'!Z190</f>
        <v>8.9566086349250131</v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>
        <f>'Table-R'!Z191</f>
        <v>8.9566086381445871</v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>
        <f>'Table-R'!Z192</f>
        <v>8.8322686714648242</v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>
        <f>'Table-R'!Z193</f>
        <v>8.9024784150775123</v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>
        <f>'Table-R'!Z194</f>
        <v>9.0357074677325748</v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>
        <f>'Table-R'!Z195</f>
        <v>8.9513067813268634</v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>
        <f>'Table-R'!Z196</f>
        <v>8.8311215790059308</v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>
        <f>'Table-R'!Z197</f>
        <v>9.0310237150420498</v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Tested Prg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Tested Prg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>
        <f>'Table-R'!Z203</f>
        <v>1.3520866237640809E-2</v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>
        <f>'Table-R'!Z204</f>
        <v>1.5501818565085953E-2</v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>
        <f>'Table-R'!Z205</f>
        <v>1.7702467399851082E-2</v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>
        <f>'Table-R'!Z206</f>
        <v>1.7823454426317012E-2</v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>
        <f>'Table-R'!Z207</f>
        <v>1.8887785324858408E-2</v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>
        <f>'Table-R'!Z208</f>
        <v>1.6945411096147237E-2</v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>
        <f>'Table-R'!Z209</f>
        <v>1.3520830942945641E-2</v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>
        <f>'Table-R'!Z210</f>
        <v>1.606520898780775E-2</v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>
        <f>'Table-R'!Z211</f>
        <v>1.3520866237640809E-2</v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>
        <f>'Table-R'!Z212</f>
        <v>1.3520866237640809E-2</v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>
        <f>'Table-R'!Z213</f>
        <v>1.6065208987978377E-2</v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>
        <f>'Table-R'!Z214</f>
        <v>1.3520866236568691E-2</v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>
        <f>'Table-R'!Z215</f>
        <v>1.13797463480063E-2</v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>
        <f>'Table-R'!Z216</f>
        <v>1.1389731481684498E-2</v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>
        <f>'Table-R'!Z217</f>
        <v>7.1039698131051595E-3</v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>
        <f>'Table-R'!Z218</f>
        <v>8.9745219252133721E-3</v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>
        <f>'Table-R'!Z219</f>
        <v>1.7848469652552143E-2</v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>
        <f>'Table-R'!Z220</f>
        <v>2.8697004143878858E-3</v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>
        <f>'Table-R'!Z221</f>
        <v>2.8697004143880362E-3</v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>
        <f>'Table-R'!Z222</f>
        <v>2.8697004143874846E-3</v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Tested Prg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Tested Prg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>
        <f>'Table-R'!Z226</f>
        <v>1.9291882085774371E-3</v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>
        <f>'Table-R'!Z227</f>
        <v>1.9434670750044759E-3</v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>
        <f>'Table-R'!Z228</f>
        <v>1.9351077783801684E-3</v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>
        <f>'Table-R'!Z229</f>
        <v>1.8456085505684536E-3</v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>
        <f>'Table-R'!Z230</f>
        <v>1.8455738976325855E-3</v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>
        <f>'Table-R'!Z231</f>
        <v>1.9291882085774371E-3</v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>
        <f>'Table-R'!Z232</f>
        <v>1.9291881862173274E-3</v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>
        <f>'Table-R'!Z233</f>
        <v>1.9291881727274921E-3</v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>
        <f>'Table-R'!Z234</f>
        <v>1.9291882085774371E-3</v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>
        <f>'Table-R'!Z235</f>
        <v>1.9291882085774371E-3</v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>
        <f>'Table-R'!Z236</f>
        <v>1.9291881727274921E-3</v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>
        <f>'Table-R'!Z237</f>
        <v>1.9291881718064823E-3</v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>
        <f>'Table-R'!Z238</f>
        <v>7.0189493132874429E-3</v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>
        <f>'Table-R'!Z239</f>
        <v>7.0189493132874429E-3</v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>
        <f>'Table-R'!Z240</f>
        <v>6.256190201000475E-3</v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>
        <f>'Table-R'!Z241</f>
        <v>6.9924050082213795E-3</v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>
        <f>'Table-R'!Z242</f>
        <v>7.057896472955778E-3</v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>
        <f>'Table-R'!Z243</f>
        <v>2.8697004143857082E-3</v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>
        <f>'Table-R'!Z244</f>
        <v>2.8697004143857971E-3</v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>
        <f>'Table-R'!Z245</f>
        <v>2.8697004143857867E-3</v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Tested Prg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Tested Prg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>
        <f>'Table-R'!Z251</f>
        <v>67.777998970008611</v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>
        <f>'Table-R'!Z252</f>
        <v>77.925821170738928</v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>
        <f>'Table-R'!Z253</f>
        <v>82.714142754404918</v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>
        <f>'Table-R'!Z254</f>
        <v>90.071406133343572</v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>
        <f>'Table-R'!Z255</f>
        <v>90.717753955282674</v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>
        <f>'Table-R'!Z256</f>
        <v>67.777998970008625</v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>
        <f>'Table-R'!Z257</f>
        <v>67.777825806430911</v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>
        <f>'Table-R'!Z258</f>
        <v>89.750654644435599</v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>
        <f>'Table-R'!Z259</f>
        <v>67.777998970008611</v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>
        <f>'Table-R'!Z260</f>
        <v>67.777998970008611</v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>
        <f>'Table-R'!Z261</f>
        <v>89.750940352762001</v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>
        <f>'Table-R'!Z262</f>
        <v>72.197531377754373</v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>
        <f>'Table-R'!Z263</f>
        <v>100</v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>
        <f>'Table-R'!Z264</f>
        <v>100</v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>
        <f>'Table-R'!Z265</f>
        <v>89.986748247902057</v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>
        <f>'Table-R'!Z266</f>
        <v>100</v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>
        <f>'Table-R'!Z267</f>
        <v>100</v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>
        <f>'Table-R'!Z268</f>
        <v>41.15856313554788</v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>
        <f>'Table-R'!Z269</f>
        <v>41.50364532949451</v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>
        <f>'Table-R'!Z270</f>
        <v>40.932197055102186</v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Tested Prg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Tested Prg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>
        <f>'Table-R'!Z274</f>
        <v>14.3876667941897</v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>
        <f>'Table-R'!Z275</f>
        <v>18.116183232344987</v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>
        <f>'Table-R'!Z276</f>
        <v>14.796923163654553</v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>
        <f>'Table-R'!Z277</f>
        <v>16.53735632968635</v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>
        <f>'Table-R'!Z278</f>
        <v>16.448409919863394</v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>
        <f>'Table-R'!Z279</f>
        <v>13.229741613018074</v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>
        <f>'Table-R'!Z280</f>
        <v>14.387609209652739</v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>
        <f>'Table-R'!Z281</f>
        <v>16.32809707457384</v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>
        <f>'Table-R'!Z282</f>
        <v>14.3876667941897</v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>
        <f>'Table-R'!Z283</f>
        <v>14.3876667941897</v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>
        <f>'Table-R'!Z284</f>
        <v>16.328097074089001</v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>
        <f>'Table-R'!Z285</f>
        <v>16.328097072721135</v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>
        <f>'Table-R'!Z286</f>
        <v>52.550309912276589</v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>
        <f>'Table-R'!Z287</f>
        <v>52.548901400619769</v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>
        <f>'Table-R'!Z288</f>
        <v>59.200640560047859</v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>
        <f>'Table-R'!Z289</f>
        <v>57.139383948125214</v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>
        <f>'Table-R'!Z290</f>
        <v>45.098340753459524</v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>
        <f>'Table-R'!Z291</f>
        <v>14.534205320400186</v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>
        <f>'Table-R'!Z292</f>
        <v>27.009369856365918</v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>
        <f>'Table-R'!Z293</f>
        <v>8.1849329975645411</v>
      </c>
    </row>
  </sheetData>
  <phoneticPr fontId="0" type="noConversion"/>
  <pageMargins left="0.75" right="0.75" top="1" bottom="1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5:W208"/>
  <sheetViews>
    <sheetView zoomScale="75" workbookViewId="0"/>
  </sheetViews>
  <sheetFormatPr baseColWidth="10" defaultColWidth="8.625" defaultRowHeight="16" x14ac:dyDescent="0"/>
  <cols>
    <col min="2" max="2" width="9.12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>
        <f>IF(AND(ISNUMBER(O8),ISNUMBER(W8)),O8+W8,IF(ISNUMBER(O8),O8,IF(ISNUMBER(W8),W8,#N/A)))</f>
        <v>2153.1974930921547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>
        <f>IF(ISNUMBER(A!H490),A!H490,#N/A)</f>
        <v>2153.1974930921547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>
        <f t="shared" ref="H9:H31" si="6">IF(AND(ISNUMBER(O9),ISNUMBER(W9)),O9+W9,IF(ISNUMBER(O9),O9,IF(ISNUMBER(W9),W9,#N/A)))</f>
        <v>2166.8981750680218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>
        <f>IF(ISNUMBER(A!H491),A!H491,#N/A)</f>
        <v>2166.8981750680218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>
        <f t="shared" si="6"/>
        <v>2147.8016522554162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>
        <f>IF(ISNUMBER(A!H492),A!H492,#N/A)</f>
        <v>2147.8016522554162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>
        <f t="shared" si="6"/>
        <v>2109.6896867038581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>
        <f>IF(ISNUMBER(A!H493),A!H493,#N/A)</f>
        <v>2109.6896867038581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>
        <f t="shared" si="6"/>
        <v>2031.5053817816447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>
        <f>IF(ISNUMBER(A!H494),A!H494,#N/A)</f>
        <v>2031.5053817816447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>
        <f t="shared" si="6"/>
        <v>2181.598882712598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>
        <f>IF(ISNUMBER(A!H495),A!H495,#N/A)</f>
        <v>2181.598882712598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>
        <f t="shared" si="6"/>
        <v>2926.9048581068446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>
        <f>IF(ISNUMBER(A!H496),A!H496,#N/A)</f>
        <v>2926.9048581068446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>
        <f t="shared" si="6"/>
        <v>3571.7853543805631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>
        <f>IF(ISNUMBER(A!H497),A!H497,#N/A)</f>
        <v>3571.7853543805631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>
        <f t="shared" si="6"/>
        <v>4771.7192117545865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>
        <f>IF(ISNUMBER(A!H498),A!H498,#N/A)</f>
        <v>4771.7192117545865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>
        <f t="shared" si="6"/>
        <v>5029.2896113763509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>
        <f>IF(ISNUMBER(A!H499),A!H499,#N/A)</f>
        <v>5029.2896113763509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>
        <f t="shared" si="6"/>
        <v>5485.5019499344899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>
        <f>IF(ISNUMBER(A!H500),A!H500,#N/A)</f>
        <v>5485.5019499344899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>
        <f t="shared" si="6"/>
        <v>5708.6427985642003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>
        <f>IF(ISNUMBER(A!H501),A!H501,#N/A)</f>
        <v>5708.6427985642003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>
        <f t="shared" si="6"/>
        <v>7233.1381060986587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>
        <f>IF(ISNUMBER(A!H502),A!H502,#N/A)</f>
        <v>7233.1381060986587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>
        <f t="shared" si="6"/>
        <v>7086.0674340476471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>
        <f>IF(ISNUMBER(A!H503),A!H503,#N/A)</f>
        <v>7086.0674340476471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>
        <f t="shared" si="6"/>
        <v>8690.0984856683717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>
        <f>IF(ISNUMBER(A!H504),A!H504,#N/A)</f>
        <v>8690.0984856683717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>
        <f t="shared" si="6"/>
        <v>8843.0109036850317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>
        <f>IF(ISNUMBER(A!H505),A!H505,#N/A)</f>
        <v>8843.0109036850317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>
        <f t="shared" si="6"/>
        <v>5791.2606503976976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>
        <f>IF(ISNUMBER(A!H506),A!H506,#N/A)</f>
        <v>5791.2606503976976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>
        <f t="shared" si="6"/>
        <v>5952.8977457733863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>
        <f>IF(ISNUMBER(A!H507),A!H507,#N/A)</f>
        <v>5952.8977457733863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>
        <f t="shared" si="6"/>
        <v>5617.9680591131009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>
        <f>IF(ISNUMBER(A!H508),A!H508,#N/A)</f>
        <v>5617.9680591131009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>
        <f t="shared" si="6"/>
        <v>5316.1877161284046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>
        <f>IF(ISNUMBER(A!H509),A!H509,#N/A)</f>
        <v>5316.1877161284046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>
        <f t="shared" si="6"/>
        <v>4369.7605277193097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>
        <f>IF(ISNUMBER(A!H510),A!H510,#N/A)</f>
        <v>4369.7605277193097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>
        <f t="shared" si="6"/>
        <v>4324.0227474500107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>
        <f>IF(ISNUMBER(A!H511),A!H511,#N/A)</f>
        <v>4324.0227474500107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>
        <f t="shared" si="6"/>
        <v>4216.2057752180208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>
        <f>IF(ISNUMBER(A!H512),A!H512,#N/A)</f>
        <v>4216.2057752180208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>
        <f t="shared" si="6"/>
        <v>4194.4797360433977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>
        <f>IF(ISNUMBER(A!H513),A!H513,#N/A)</f>
        <v>4194.4797360433977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>
        <f>IF(ISNUMBER(A!H580),A!H580,#N/A)</f>
        <v>5807.2505911441212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>
        <f>IF(ISNUMBER(A!H610),A!H610,#N/A)</f>
        <v>1795.0819228441862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>
        <f>IF(ISNUMBER(A!H581),A!H581,#N/A)</f>
        <v>5849.7053703629099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>
        <f>IF(ISNUMBER(A!H611),A!H611,#N/A)</f>
        <v>1778.0595576499411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>
        <f>IF(ISNUMBER(A!H582),A!H582,#N/A)</f>
        <v>5806.0059657960892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>
        <f>IF(ISNUMBER(A!H612),A!H612,#N/A)</f>
        <v>1773.206222226408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>
        <f>IF(ISNUMBER(A!H583),A!H583,#N/A)</f>
        <v>5740.2969423232034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>
        <f>IF(ISNUMBER(A!H613),A!H613,#N/A)</f>
        <v>1723.2724620027241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>
        <f>IF(ISNUMBER(A!H584),A!H584,#N/A)</f>
        <v>5611.1240013571114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>
        <f>IF(ISNUMBER(A!H614),A!H614,#N/A)</f>
        <v>1607.4724416170604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>
        <f>IF(ISNUMBER(A!H585),A!H585,#N/A)</f>
        <v>6012.0553229076231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>
        <f>IF(ISNUMBER(A!H615),A!H615,#N/A)</f>
        <v>1551.0094446554963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>
        <f>IF(ISNUMBER(A!H586),A!H586,#N/A)</f>
        <v>7527.9994335477204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>
        <f>IF(ISNUMBER(A!H616),A!H616,#N/A)</f>
        <v>1865.2688549024347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>
        <f>IF(ISNUMBER(A!H587),A!H587,#N/A)</f>
        <v>8751.4776705248751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>
        <f>IF(ISNUMBER(A!H617),A!H617,#N/A)</f>
        <v>2069.4666570079034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>
        <f>IF(ISNUMBER(A!H588),A!H588,#N/A)</f>
        <v>11758.470189949308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>
        <f>IF(ISNUMBER(A!H618),A!H618,#N/A)</f>
        <v>2522.6722068770632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>
        <f>IF(ISNUMBER(A!H589),A!H589,#N/A)</f>
        <v>11985.553870144005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>
        <f>IF(ISNUMBER(A!H619),A!H619,#N/A)</f>
        <v>3019.7566162214325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>
        <f>IF(ISNUMBER(A!H590),A!H590,#N/A)</f>
        <v>12474.143132957011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>
        <f>IF(ISNUMBER(A!H620),A!H620,#N/A)</f>
        <v>3654.4147022762113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>
        <f>IF(ISNUMBER(A!H591),A!H591,#N/A)</f>
        <v>12655.550622841072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>
        <f>IF(ISNUMBER(A!H621),A!H621,#N/A)</f>
        <v>4087.2775557653426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>
        <f>IF(ISNUMBER(A!H592),A!H592,#N/A)</f>
        <v>17378.653053159294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>
        <f>IF(ISNUMBER(A!H622),A!H622,#N/A)</f>
        <v>4495.7309114651107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>
        <f>IF(ISNUMBER(A!H593),A!H593,#N/A)</f>
        <v>17574.86256431225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>
        <f>IF(ISNUMBER(A!H623),A!H623,#N/A)</f>
        <v>3359.0149873398786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>
        <f>IF(ISNUMBER(A!H594),A!H594,#N/A)</f>
        <v>22454.792551172584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>
        <f>IF(ISNUMBER(A!H624),A!H624,#N/A)</f>
        <v>3978.7242798031957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>
        <f>IF(ISNUMBER(A!H595),A!H595,#N/A)</f>
        <v>22528.065067960873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>
        <f>IF(ISNUMBER(A!H625),A!H625,#N/A)</f>
        <v>4416.110639874506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>
        <f>IF(ISNUMBER(A!H596),A!H596,#N/A)</f>
        <v>13047.392756716177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>
        <f>IF(ISNUMBER(A!H626),A!H626,#N/A)</f>
        <v>3479.2090242571421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>
        <f>IF(ISNUMBER(A!H597),A!H597,#N/A)</f>
        <v>12851.897020327926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>
        <f>IF(ISNUMBER(A!H627),A!H627,#N/A)</f>
        <v>4554.6343072542331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>
        <f>IF(ISNUMBER(A!H598),A!H598,#N/A)</f>
        <v>12152.104847572622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>
        <f>IF(ISNUMBER(A!H628),A!H628,#N/A)</f>
        <v>4931.0059118896734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>
        <f>IF(ISNUMBER(A!H599),A!H599,#N/A)</f>
        <v>11537.736074179897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>
        <f>IF(ISNUMBER(A!H629),A!H629,#N/A)</f>
        <v>5206.0213351105158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>
        <f>IF(ISNUMBER(A!H600),A!H600,#N/A)</f>
        <v>9050.1018289498916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>
        <f>IF(ISNUMBER(A!H630),A!H630,#N/A)</f>
        <v>4562.1071183128442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>
        <f>IF(ISNUMBER(A!H601),A!H601,#N/A)</f>
        <v>8939.9600729644699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>
        <f>IF(ISNUMBER(A!H631),A!H631,#N/A)</f>
        <v>4622.1476542037808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>
        <f>IF(ISNUMBER(A!H602),A!H602,#N/A)</f>
        <v>8741.1668936169426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>
        <f>IF(ISNUMBER(A!H632),A!H632,#N/A)</f>
        <v>4624.6117823806399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>
        <f>IF(ISNUMBER(A!H603),A!H603,#N/A)</f>
        <v>8661.4948753171484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>
        <f>IF(ISNUMBER(A!H633),A!H633,#N/A)</f>
        <v>4709.8718607185529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>
        <f>IF(ISNUMBER(A!H640),A!H640,#N/A)</f>
        <v>9.2570841528790467E-3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>
        <f>IF(ISNUMBER(A!H641),A!H641,#N/A)</f>
        <v>9.2203521655446208E-3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>
        <f>IF(ISNUMBER(A!H642),A!H642,#N/A)</f>
        <v>9.2269175740431197E-3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>
        <f>IF(ISNUMBER(A!H643),A!H643,#N/A)</f>
        <v>9.170145126812709E-3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>
        <f>IF(ISNUMBER(A!H644),A!H644,#N/A)</f>
        <v>9.0482354892863319E-3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>
        <f>IF(ISNUMBER(A!H645),A!H645,#N/A)</f>
        <v>8.9019493166082302E-3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>
        <f>IF(ISNUMBER(A!H646),A!H646,#N/A)</f>
        <v>9.1708153823053754E-3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>
        <f>IF(ISNUMBER(A!H647),A!H647,#N/A)</f>
        <v>9.4820123151319186E-3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>
        <f>IF(ISNUMBER(A!H648),A!H648,#N/A)</f>
        <v>9.6210827941317009E-3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>
        <f>IF(ISNUMBER(A!H649),A!H649,#N/A)</f>
        <v>9.9776968727039173E-3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>
        <f>IF(ISNUMBER(A!H650),A!H650,#N/A)</f>
        <v>1.0392127552172916E-2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>
        <f>IF(ISNUMBER(A!H651),A!H651,#N/A)</f>
        <v>1.0700934294568573E-2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>
        <f>IF(ISNUMBER(A!H652),A!H652,#N/A)</f>
        <v>1.0128759142752528E-2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>
        <f>IF(ISNUMBER(A!H653),A!H653,#N/A)</f>
        <v>9.6941587174002083E-3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>
        <f>IF(ISNUMBER(A!H654),A!H654,#N/A)</f>
        <v>9.5211799232267184E-3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>
        <f>IF(ISNUMBER(A!H655),A!H655,#N/A)</f>
        <v>9.6239996786964752E-3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>
        <f>IF(ISNUMBER(A!H656),A!H656,#N/A)</f>
        <v>1.0361614287457587E-2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>
        <f>IF(ISNUMBER(A!H657),A!H657,#N/A)</f>
        <v>1.0924676746329126E-2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>
        <f>IF(ISNUMBER(A!H658),A!H658,#N/A)</f>
        <v>1.107499633196703E-2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>
        <f>IF(ISNUMBER(A!H659),A!H659,#N/A)</f>
        <v>1.1126557130449757E-2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>
        <f>IF(ISNUMBER(A!H660),A!H660,#N/A)</f>
        <v>1.1354851838694908E-2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>
        <f>IF(ISNUMBER(A!H661),A!H661,#N/A)</f>
        <v>1.1403685345879941E-2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>
        <f>IF(ISNUMBER(A!H662),A!H662,#N/A)</f>
        <v>1.1420493577569951E-2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>
        <f>IF(ISNUMBER(A!H663),A!H663,#N/A)</f>
        <v>1.1476604621397836E-2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>
        <f>IF(ISNUMBER(A!H670),A!H670,#N/A)</f>
        <v>2.1036658557314101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>
        <f>IF(ISNUMBER(A!H671),A!H671,#N/A)</f>
        <v>2.0523835516470448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>
        <f>IF(ISNUMBER(A!H672),A!H672,#N/A)</f>
        <v>2.091347031979641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>
        <f>IF(ISNUMBER(A!H673),A!H673,#N/A)</f>
        <v>2.1224838550070628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>
        <f>IF(ISNUMBER(A!H674),A!H674,#N/A)</f>
        <v>2.2682071792019056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>
        <f>IF(ISNUMBER(A!H675),A!H675,#N/A)</f>
        <v>2.0631182130211703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>
        <f>IF(ISNUMBER(A!H676),A!H676,#N/A)</f>
        <v>1.4589632969641888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>
        <f>IF(ISNUMBER(A!H677),A!H677,#N/A)</f>
        <v>1.4625578010786855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>
        <f>IF(ISNUMBER(A!H678),A!H678,#N/A)</f>
        <v>1.683791952377089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>
        <f>IF(ISNUMBER(A!H679),A!H679,#N/A)</f>
        <v>1.6298519269439691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>
        <f>IF(ISNUMBER(A!H680),A!H680,#N/A)</f>
        <v>1.4621212559588401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>
        <f>IF(ISNUMBER(A!H681),A!H681,#N/A)</f>
        <v>1.5541858845059557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>
        <f>IF(ISNUMBER(A!H682),A!H682,#N/A)</f>
        <v>2.0196534364788996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>
        <f>IF(ISNUMBER(A!H683),A!H683,#N/A)</f>
        <v>1.9067132109271845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>
        <f>IF(ISNUMBER(A!H684),A!H684,#N/A)</f>
        <v>2.0688532031699718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>
        <f>IF(ISNUMBER(A!H685),A!H685,#N/A)</f>
        <v>1.9601083752610269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>
        <f>IF(ISNUMBER(A!H686),A!H686,#N/A)</f>
        <v>1.2892800638219797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>
        <f>IF(ISNUMBER(A!H687),A!H687,#N/A)</f>
        <v>1.3983959934454386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>
        <f>IF(ISNUMBER(A!H688),A!H688,#N/A)</f>
        <v>1.6000229013631544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>
        <f>IF(ISNUMBER(A!H689),A!H689,#N/A)</f>
        <v>1.5743090913363429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>
        <f>IF(ISNUMBER(A!H690),A!H690,#N/A)</f>
        <v>1.2177798988286754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>
        <f>IF(ISNUMBER(A!H691),A!H691,#N/A)</f>
        <v>1.255978497926618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>
        <f>IF(ISNUMBER(A!H692),A!H692,#N/A)</f>
        <v>1.2820551407898706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>
        <f>IF(ISNUMBER(A!H693),A!H693,#N/A)</f>
        <v>1.2623377202944284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>
        <f>IF(ISNUMBER(A!H700),A!H700,#N/A)</f>
        <v>17.987500000000001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>
        <f>IF(ISNUMBER(A!H701),A!H701,#N/A)</f>
        <v>18.112500000000001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>
        <f>IF(ISNUMBER(A!H702),A!H702,#N/A)</f>
        <v>17.987500000000001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>
        <f>IF(ISNUMBER(A!H703),A!H703,#N/A)</f>
        <v>17.8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>
        <f>IF(ISNUMBER(A!H704),A!H704,#N/A)</f>
        <v>17.425000000000001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>
        <f>IF(ISNUMBER(A!H705),A!H705,#N/A)</f>
        <v>18.574999999999996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>
        <f>IF(ISNUMBER(A!H706),A!H706,#N/A)</f>
        <v>22.9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>
        <f>IF(ISNUMBER(A!H707),A!H707,#N/A)</f>
        <v>26.375000000000004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>
        <f>IF(ISNUMBER(A!H708),A!H708,#N/A)</f>
        <v>28.262499999999996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>
        <f>IF(ISNUMBER(A!H709),A!H709,#N/A)</f>
        <v>28.9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>
        <f>IF(ISNUMBER(A!H710),A!H710,#N/A)</f>
        <v>30.274999999999999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>
        <f>IF(ISNUMBER(A!H711),A!H711,#N/A)</f>
        <v>30.787500000000001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>
        <f>IF(ISNUMBER(A!H712),A!H712,#N/A)</f>
        <v>30.912500000000001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>
        <f>IF(ISNUMBER(A!H713),A!H713,#N/A)</f>
        <v>31.475000000000001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>
        <f>IF(ISNUMBER(A!H714),A!H714,#N/A)</f>
        <v>32.012500000000003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>
        <f>IF(ISNUMBER(A!H715),A!H715,#N/A)</f>
        <v>32.200000000000003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>
        <f>IF(ISNUMBER(A!H716),A!H716,#N/A)</f>
        <v>31.887500000000003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>
        <f>IF(ISNUMBER(A!H717),A!H717,#N/A)</f>
        <v>31.325000000000003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>
        <f>IF(ISNUMBER(A!H718),A!H718,#N/A)</f>
        <v>29.35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>
        <f>IF(ISNUMBER(A!H719),A!H719,#N/A)</f>
        <v>27.612500000000001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>
        <f>IF(ISNUMBER(A!H720),A!H720,#N/A)</f>
        <v>27.2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>
        <f>IF(ISNUMBER(A!H721),A!H721,#N/A)</f>
        <v>26.887499999999999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>
        <f>IF(ISNUMBER(A!H722),A!H722,#N/A)</f>
        <v>26.325000000000003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>
        <f>IF(ISNUMBER(A!H723),A!H723,#N/A)</f>
        <v>26.1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94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>
        <f>IF(ISNUMBER(A!H730),A!H730,#N/A)</f>
        <v>21.978748659577015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>
        <f>IF(ISNUMBER(A!H760),A!H760,#N/A)</f>
        <v>16.316035878841209</v>
      </c>
      <c r="P155" s="94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>
        <f>IF(ISNUMBER(A!H731),A!H731,#N/A)</f>
        <v>21.978919181019346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>
        <f>IF(ISNUMBER(A!H761),A!H761,#N/A)</f>
        <v>16.288136740038141</v>
      </c>
      <c r="P156" s="94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>
        <f>IF(ISNUMBER(A!H732),A!H732,#N/A)</f>
        <v>21.979205045805486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>
        <f>IF(ISNUMBER(A!H762),A!H762,#N/A)</f>
        <v>16.29424506858383</v>
      </c>
      <c r="P157" s="94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>
        <f>IF(ISNUMBER(A!H733),A!H733,#N/A)</f>
        <v>21.979103164529818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>
        <f>IF(ISNUMBER(A!H763),A!H763,#N/A)</f>
        <v>16.249503313872538</v>
      </c>
      <c r="P158" s="94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>
        <f>IF(ISNUMBER(A!H734),A!H734,#N/A)</f>
        <v>21.978589370730052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>
        <f>IF(ISNUMBER(A!H764),A!H764,#N/A)</f>
        <v>16.129298086803466</v>
      </c>
      <c r="P159" s="94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>
        <f>IF(ISNUMBER(A!H735),A!H735,#N/A)</f>
        <v>21.97773383158383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>
        <f>IF(ISNUMBER(A!H765),A!H765,#N/A)</f>
        <v>16.026452687617546</v>
      </c>
      <c r="P160" s="94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>
        <f>IF(ISNUMBER(A!H736),A!H736,#N/A)</f>
        <v>21.977086969050188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>
        <f>IF(ISNUMBER(A!H766),A!H766,#N/A)</f>
        <v>16.301393327036244</v>
      </c>
      <c r="P161" s="94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>
        <f>IF(ISNUMBER(A!H737),A!H737,#N/A)</f>
        <v>21.975783103552399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>
        <f>IF(ISNUMBER(A!H767),A!H767,#N/A)</f>
        <v>16.522084916518239</v>
      </c>
      <c r="P162" s="94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>
        <f>IF(ISNUMBER(A!H738),A!H738,#N/A)</f>
        <v>20.964032134081307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>
        <f>IF(ISNUMBER(A!H768),A!H768,#N/A)</f>
        <v>16.11052612498986</v>
      </c>
      <c r="P163" s="94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>
        <f>IF(ISNUMBER(A!H739),A!H739,#N/A)</f>
        <v>20.96512482876788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>
        <f>IF(ISNUMBER(A!H769),A!H769,#N/A)</f>
        <v>16.40744334079481</v>
      </c>
      <c r="P164" s="94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>
        <f>IF(ISNUMBER(A!H740),A!H740,#N/A)</f>
        <v>20.967623463274865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>
        <f>IF(ISNUMBER(A!H770),A!H770,#N/A)</f>
        <v>16.775395415490554</v>
      </c>
      <c r="P165" s="94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>
        <f>IF(ISNUMBER(A!H741),A!H741,#N/A)</f>
        <v>20.968472678977481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>
        <f>IF(ISNUMBER(A!H771),A!H771,#N/A)</f>
        <v>16.992832021236595</v>
      </c>
      <c r="P166" s="94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>
        <f>IF(ISNUMBER(A!H742),A!H742,#N/A)</f>
        <v>18.944794908033696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>
        <f>IF(ISNUMBER(A!H772),A!H772,#N/A)</f>
        <v>15.725390545643062</v>
      </c>
      <c r="P167" s="94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>
        <f>IF(ISNUMBER(A!H743),A!H743,#N/A)</f>
        <v>18.939591482172851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>
        <f>IF(ISNUMBER(A!H773),A!H773,#N/A)</f>
        <v>15.38617940447822</v>
      </c>
      <c r="P168" s="94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>
        <f>IF(ISNUMBER(A!H744),A!H744,#N/A)</f>
        <v>16.919061171245367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>
        <f>IF(ISNUMBER(A!H774),A!H774,#N/A)</f>
        <v>14.468231933346862</v>
      </c>
      <c r="P169" s="94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>
        <f>IF(ISNUMBER(A!H745),A!H745,#N/A)</f>
        <v>16.921300170830861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>
        <f>IF(ISNUMBER(A!H775),A!H775,#N/A)</f>
        <v>14.590102467861602</v>
      </c>
      <c r="P170" s="94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>
        <f>IF(ISNUMBER(A!H746),A!H746,#N/A)</f>
        <v>20.965603539872109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>
        <f>IF(ISNUMBER(A!H776),A!H776,#N/A)</f>
        <v>16.75529760498895</v>
      </c>
      <c r="P171" s="94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>
        <f>IF(ISNUMBER(A!H747),A!H747,#N/A)</f>
        <v>20.970321349694231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>
        <f>IF(ISNUMBER(A!H777),A!H777,#N/A)</f>
        <v>17.192067719153009</v>
      </c>
      <c r="P172" s="94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>
        <f>IF(ISNUMBER(A!H748),A!H748,#N/A)</f>
        <v>20.971779952772987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>
        <f>IF(ISNUMBER(A!H778),A!H778,#N/A)</f>
        <v>17.281595970704139</v>
      </c>
      <c r="P173" s="94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>
        <f>IF(ISNUMBER(A!H749),A!H749,#N/A)</f>
        <v>20.973797162080309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>
        <f>IF(ISNUMBER(A!H779),A!H779,#N/A)</f>
        <v>17.363176210884482</v>
      </c>
      <c r="P174" s="94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>
        <f>IF(ISNUMBER(A!H750),A!H750,#N/A)</f>
        <v>21.983882565048724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>
        <f>IF(ISNUMBER(A!H780),A!H780,#N/A)</f>
        <v>18.081727120511815</v>
      </c>
      <c r="P175" s="94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>
        <f>IF(ISNUMBER(A!H751),A!H751,#N/A)</f>
        <v>21.984783899457462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>
        <f>IF(ISNUMBER(A!H781),A!H781,#N/A)</f>
        <v>18.124867990723853</v>
      </c>
      <c r="P176" s="94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>
        <f>IF(ISNUMBER(A!H752),A!H752,#N/A)</f>
        <v>21.984995759527145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>
        <f>IF(ISNUMBER(A!H782),A!H782,#N/A)</f>
        <v>18.142564040463782</v>
      </c>
      <c r="P177" s="94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>
        <f>IF(ISNUMBER(A!H753),A!H753,#N/A)</f>
        <v>21.985560306637041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>
        <f>IF(ISNUMBER(A!H783),A!H783,#N/A)</f>
        <v>18.192911203738021</v>
      </c>
      <c r="P178" s="94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>
        <f>IF(ISNUMBER(A!H790),A!H790,#N/A)</f>
        <v>1.1201933285177858E-2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>
        <f>IF(ISNUMBER(A!H791),A!H791,#N/A)</f>
        <v>1.1296221752077644E-2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>
        <f>IF(ISNUMBER(A!H792),A!H792,#N/A)</f>
        <v>1.1199180694051271E-2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>
        <f>IF(ISNUMBER(A!H793),A!H793,#N/A)</f>
        <v>1.1060818557718021E-2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>
        <f>IF(ISNUMBER(A!H794),A!H794,#N/A)</f>
        <v>1.0484282348367383E-2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>
        <f>IF(ISNUMBER(A!H795),A!H795,#N/A)</f>
        <v>1.0647858623207411E-2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>
        <f>IF(ISNUMBER(A!H796),A!H796,#N/A)</f>
        <v>1.2287852269615058E-2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>
        <f>IF(ISNUMBER(A!H797),A!H797,#N/A)</f>
        <v>1.1848777233207977E-2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>
        <f>IF(ISNUMBER(A!H798),A!H798,#N/A)</f>
        <v>1.1579938656585562E-2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>
        <f>IF(ISNUMBER(A!H799),A!H799,#N/A)</f>
        <v>1.2406033064600289E-2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>
        <f>IF(ISNUMBER(A!H800),A!H800,#N/A)</f>
        <v>1.394889861200563E-2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>
        <f>IF(ISNUMBER(A!H801),A!H801,#N/A)</f>
        <v>1.3760970538394923E-2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>
        <f>IF(ISNUMBER(A!H802),A!H802,#N/A)</f>
        <v>1.1999212912461601E-2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>
        <f>IF(ISNUMBER(A!H803),A!H803,#N/A)</f>
        <v>1.1528114554116958E-2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>
        <f>IF(ISNUMBER(A!H804),A!H804,#N/A)</f>
        <v>1.2085903992729696E-2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>
        <f>IF(ISNUMBER(A!H805),A!H805,#N/A)</f>
        <v>1.3492450429886123E-2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>
        <f>IF(ISNUMBER(A!H806),A!H806,#N/A)</f>
        <v>1.4504382229875695E-2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>
        <f>IF(ISNUMBER(A!H807),A!H807,#N/A)</f>
        <v>1.5287875616144336E-2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>
        <f>IF(ISNUMBER(A!H808),A!H808,#N/A)</f>
        <v>1.492999549486943E-2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>
        <f>IF(ISNUMBER(A!H809),A!H809,#N/A)</f>
        <v>1.5970058198740745E-2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>
        <f>IF(ISNUMBER(A!H810),A!H810,#N/A)</f>
        <v>1.6809735798284518E-2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>
        <f>IF(ISNUMBER(A!H811),A!H811,#N/A)</f>
        <v>1.6771127794541558E-2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>
        <f>IF(ISNUMBER(A!H812),A!H812,#N/A)</f>
        <v>1.6784233128061054E-2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>
        <f>IF(ISNUMBER(A!H813),A!H813,#N/A)</f>
        <v>1.707669006088456E-2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B1:I519"/>
  <sheetViews>
    <sheetView zoomScale="70" workbookViewId="0">
      <selection activeCell="B7" sqref="B7"/>
    </sheetView>
  </sheetViews>
  <sheetFormatPr baseColWidth="10" defaultColWidth="8.625" defaultRowHeight="16" x14ac:dyDescent="0"/>
  <cols>
    <col min="1" max="1" width="4" customWidth="1"/>
    <col min="2" max="2" width="20.875" customWidth="1"/>
    <col min="9" max="9" width="12.5" customWidth="1"/>
  </cols>
  <sheetData>
    <row r="1" spans="2:9">
      <c r="B1" t="str">
        <f>'Table-T'!B1</f>
        <v>ASHRAE Standard 140-2014, Informative Annex B16, Section B16.5.2</v>
      </c>
    </row>
    <row r="2" spans="2:9">
      <c r="B2" t="str">
        <f>'Table-T'!B2</f>
        <v>Example Results for Section 5.3 - HVAC Equipment Performance Tests CE300-CE545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>
        <f>'Table-T'!O11</f>
        <v>4395.3560213411183</v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>
        <f>'Table-T'!O12</f>
        <v>4327.370688390678</v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>
        <f>'Table-T'!O13</f>
        <v>3616.5156997049853</v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>
        <f>'Table-T'!O14</f>
        <v>-710.85498868569266</v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>
        <f>'Table-T'!O15</f>
        <v>3775.666423705683</v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>
        <f>'Table-T'!O16</f>
        <v>-159.15072400069766</v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>
        <f>'Table-T'!O17</f>
        <v>-3642.4419705165783</v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>
        <f>'Table-T'!O18/4</f>
        <v>4978.6263663985392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>
        <f>'Table-T'!O19</f>
        <v>-4265.6380565147374</v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>
        <f>'Table-T'!O20</f>
        <v>0</v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>
        <f>'Table-T'!O21</f>
        <v>0</v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>
        <f>'Table-T'!O22</f>
        <v>-2928.7772411465339</v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>
        <f>'Table-T'!O23</f>
        <v>-1765.6036875897335</v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>
        <f>'Table-T'!O24/2</f>
        <v>-5972.1843200494768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>
        <f>'Table-T'!O25/4</f>
        <v>4440.0736788759841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>
        <f>'Table-T'!O26</f>
        <v>-5027.2542444782266</v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>
        <f>'Table-T'!O27</f>
        <v>-4618.8540881008012</v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>
        <f>'Table-T'!O28</f>
        <v>-3218.6809778063725</v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>
        <f>'Table-T'!O32</f>
        <v>4395.3560213394485</v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>
        <f>'Table-T'!O33</f>
        <v>4327.3706883889718</v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>
        <f>'Table-T'!O34</f>
        <v>3616.5156997042213</v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>
        <f>'Table-T'!O35</f>
        <v>-710.85498868475042</v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>
        <f>'Table-T'!O36</f>
        <v>3775.6664237043988</v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>
        <f>'Table-T'!O37</f>
        <v>-159.15072400017743</v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>
        <f>'Table-T'!O38</f>
        <v>-3642.4419705163855</v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>
        <f>'Table-T'!O39/4</f>
        <v>4978.6263663978407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>
        <f>'Table-T'!O40</f>
        <v>-4265.6380565141626</v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>
        <f>'Table-T'!O41</f>
        <v>0</v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>
        <f>'Table-T'!O42</f>
        <v>0</v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>
        <f>'Table-T'!O43</f>
        <v>-2928.7772411459919</v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>
        <f>'Table-T'!O44</f>
        <v>-1765.6036875893624</v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>
        <f>'Table-T'!O45/2</f>
        <v>-1855.9567214282724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>
        <f>'Table-T'!O46/4</f>
        <v>3931.30192486225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>
        <f>'Table-T'!O47</f>
        <v>-4079.1325080049719</v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>
        <f>'Table-T'!O48</f>
        <v>-4194.1394102800987</v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>
        <f>'Table-T'!O49</f>
        <v>-2647.9537177792263</v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>
        <f>'Table-T'!O56</f>
        <v>0</v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>
        <f>'Table-T'!O57</f>
        <v>0</v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>
        <f>'Table-T'!O58</f>
        <v>0</v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>
        <f>'Table-T'!O59</f>
        <v>0</v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>
        <f>'Table-T'!O60</f>
        <v>0</v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>
        <f>'Table-T'!O61</f>
        <v>0</v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>
        <f>'Table-T'!O62</f>
        <v>0</v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>
        <f>'Table-T'!O63</f>
        <v>0</v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>
        <f>'Table-T'!O64</f>
        <v>0</v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>
        <f>'Table-T'!O65</f>
        <v>0</v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>
        <f>'Table-T'!O66</f>
        <v>0</v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>
        <f>'Table-T'!O67</f>
        <v>0</v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>
        <f>'Table-T'!O68</f>
        <v>0</v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>
        <f>'Table-T'!O69</f>
        <v>-8232.4551972408462</v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>
        <f>'Table-T'!O70</f>
        <v>2035.0870160548343</v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>
        <f>'Table-T'!O71</f>
        <v>-948.12173647326608</v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>
        <f>'Table-T'!O72</f>
        <v>-424.71467782081709</v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>
        <f>'Table-T'!O73</f>
        <v>-570.72726002714307</v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>
        <f>'Table-T'!O104</f>
        <v>-100.30524419260473</v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>
        <f>'Table-T'!O105</f>
        <v>6521.3657770964855</v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>
        <f>'Table-T'!O106</f>
        <v>-2979.0175650625824</v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>
        <f>'Table-T'!O107</f>
        <v>-9500.383342159068</v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>
        <f>'Table-T'!O108</f>
        <v>-2215.2562803386973</v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>
        <f>'Table-T'!O109</f>
        <v>-763.76128472388518</v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>
        <f>'Table-T'!O110/4</f>
        <v>-1706.6352731990628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>
        <f>'Table-T'!O111/4</f>
        <v>19887.235190362539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>
        <f>'Table-T'!O112</f>
        <v>-13309.776155851068</v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>
        <f>'Table-T'!O113</f>
        <v>0</v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>
        <f>'Table-T'!O114</f>
        <v>0</v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>
        <f>'Table-T'!O115</f>
        <v>-8268.449351005067</v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>
        <f>'Table-T'!O116</f>
        <v>-5272.4720118914702</v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>
        <f>'Table-T'!O117</f>
        <v>-7775.8048521082019</v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>
        <f>'Table-T'!O118/4</f>
        <v>11237.593079263428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>
        <f>'Table-T'!O119</f>
        <v>-1189.8874258396318</v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>
        <f>'Table-T'!O120</f>
        <v>-285.87759912872571</v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>
        <f>'Table-T'!O121</f>
        <v>-763.09992690577201</v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>
        <f>'Table-T'!O125</f>
        <v>19058.882766444811</v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>
        <f>'Table-T'!O126</f>
        <v>12490.721491574805</v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>
        <f>'Table-T'!O127</f>
        <v>24510.833492094673</v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>
        <f>'Table-T'!O128</f>
        <v>12020.112000519868</v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>
        <f>'Table-T'!O129</f>
        <v>24766.020383180461</v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>
        <f>'Table-T'!O130</f>
        <v>-255.18689108578837</v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>
        <f>'Table-T'!O131</f>
        <v>-4892.4907523300717</v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>
        <f>'Table-T'!O132</f>
        <v>4323.0114671800329</v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>
        <f>'Table-T'!O133</f>
        <v>-985.71092034490721</v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>
        <f>'Table-T'!O134</f>
        <v>0</v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>
        <f>'Table-T'!O135</f>
        <v>0</v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>
        <f>'Table-T'!O136</f>
        <v>-1752.0747902995245</v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>
        <f>'Table-T'!O137</f>
        <v>-797.36869740142356</v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>
        <f>'Table-T'!O138</f>
        <v>-4890.0817136801852</v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>
        <f>'Table-T'!O139</f>
        <v>17488.845965332133</v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>
        <f>'Table-T'!O140</f>
        <v>2.7609156621183502</v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>
        <f>'Table-T'!O141</f>
        <v>-18232.364934822504</v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>
        <f>'Table-T'!O142</f>
        <v>3.2636451847912167E-12</v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>
        <f>'Table-T'!O150</f>
        <v>0.16500513548637041</v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>
        <f>'Table-T'!O151</f>
        <v>0.17502347387962525</v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>
        <f>'Table-T'!O152</f>
        <v>0.35334835426369704</v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>
        <f>'Table-T'!O153</f>
        <v>0.17832488038407179</v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>
        <f>'Table-T'!O154</f>
        <v>0.36935285555734154</v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>
        <f>'Table-T'!O155</f>
        <v>-1.6004501293644502E-2</v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>
        <f>'Table-T'!O156</f>
        <v>4.4232513638933213E-3</v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>
        <f>'Table-T'!O157</f>
        <v>0.43823424542159772</v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>
        <f>'Table-T'!O158</f>
        <v>-2.3414928373098221E-2</v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>
        <f>'Table-T'!O159</f>
        <v>0</v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>
        <f>'Table-T'!O160</f>
        <v>0</v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>
        <f>'Table-T'!O161</f>
        <v>-2.4742842377472041E-2</v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>
        <f>'Table-T'!O162</f>
        <v>-1.5436959650535709E-2</v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>
        <f>'Table-T'!O163</f>
        <v>-3.0893628706027521E-2</v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0.4157662817379939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>
        <f>'Table-T'!O164</f>
        <v>0.40813627026958743</v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>
        <f>'Table-T'!O165</f>
        <v>0.5782655523612128</v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>
        <f>'Table-T'!O166</f>
        <v>-0.31112212153937158</v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>
        <f>'Table-T'!O167</f>
        <v>0.42022407103121573</v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>
        <f>'Table-T'!O171</f>
        <v>2.3353309051472593E-3</v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>
        <f>'Table-T'!O172</f>
        <v>0.14334417369144958</v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>
        <f>'Table-T'!O173</f>
        <v>-3.4093315465449621</v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>
        <f>'Table-T'!O174</f>
        <v>-3.5526757202364116</v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>
        <f>'Table-T'!O175</f>
        <v>-3.3467655846582431</v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>
        <f>'Table-T'!O176</f>
        <v>-6.2565961886718924E-2</v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>
        <f>'Table-T'!O177</f>
        <v>2.1448020915205213</v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>
        <f>'Table-T'!O178</f>
        <v>1.3406339272742791</v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>
        <f>'Table-T'!O179</f>
        <v>-0.92028771362608808</v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>
        <f>'Table-T'!O180</f>
        <v>0</v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>
        <f>'Table-T'!O181</f>
        <v>0</v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>
        <f>'Table-T'!O182</f>
        <v>-0.88952495864440095</v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>
        <f>'Table-T'!O183</f>
        <v>-0.72913420864631462</v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>
        <f>'Table-T'!O184</f>
        <v>-3.5631086568050172</v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>
        <f>'Table-T'!O185</f>
        <v>-2.2979173216899795E-2</v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>
        <f>'Table-T'!O186</f>
        <v>13.651189853092523</v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>
        <f>'Table-T'!O187</f>
        <v>1.0987677096441217E-2</v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>
        <f>'Table-T'!O188</f>
        <v>13.656301570130324</v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>
        <f>'Table-T'!O196</f>
        <v>1.9951920969782534E-3</v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>
        <f>'Table-T'!O197</f>
        <v>8.7002843650130744E-4</v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>
        <f>'Table-T'!O198</f>
        <v>1.5890902760255753E-3</v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>
        <f>'Table-T'!O199</f>
        <v>7.1906183952426782E-4</v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>
        <f>'Table-T'!O200</f>
        <v>1.7520602635687881E-3</v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>
        <f>'Table-T'!O201</f>
        <v>-1.6296998754321279E-4</v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>
        <f>'Table-T'!O202</f>
        <v>6.2915636541335113E-4</v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>
        <f>'Table-T'!O203</f>
        <v>-5.5764164083761322E-4</v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>
        <f>'Table-T'!O204</f>
        <v>5.9811585055477567E-4</v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>
        <f>'Table-T'!O205</f>
        <v>0</v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>
        <f>'Table-T'!O206</f>
        <v>0</v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>
        <f>'Table-T'!O207</f>
        <v>2.0906446675227931E-4</v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>
        <f>'Table-T'!O208</f>
        <v>5.7202107508534314E-5</v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>
        <f>'Table-T'!O209</f>
        <v>8.1619931883297747E-6</v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>
        <f>'Table-T'!O210</f>
        <v>8.3903696270551387E-6</v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>
        <f>'Table-T'!O211</f>
        <v>7.4614837789798273E-3</v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>
        <f>'Table-T'!O212</f>
        <v>-6.3097145385146497E-3</v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>
        <f>'Table-T'!O213</f>
        <v>-1.3877787807814457E-17</v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>
        <f>'Table-T'!O217</f>
        <v>10.052080795521569</v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>
        <f>'Table-T'!O218</f>
        <v>3.5012399511754282</v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>
        <f>'Table-T'!O219</f>
        <v>18.400172154191146</v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>
        <f>'Table-T'!O220</f>
        <v>14.898932203015718</v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>
        <f>'Table-T'!O221</f>
        <v>18.877468737542877</v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>
        <f>'Table-T'!O222</f>
        <v>-0.47729658335173042</v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>
        <f>'Table-T'!O223</f>
        <v>-3.3436459671957834</v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>
        <f>'Table-T'!O224</f>
        <v>-6.5704833139655889</v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>
        <f>'Table-T'!O225</f>
        <v>5.7489236549955862</v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>
        <f>'Table-T'!O226</f>
        <v>0</v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>
        <f>'Table-T'!O227</f>
        <v>0</v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>
        <f>'Table-T'!O228</f>
        <v>3.6920689532539726</v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>
        <f>'Table-T'!O229</f>
        <v>2.2766984543282476</v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>
        <f>'Table-T'!O230</f>
        <v>9.8023380338058033</v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>
        <f>'Table-T'!O231</f>
        <v>0.11791424193833677</v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>
        <f>'Table-T'!O232</f>
        <v>-7.0174159796775371</v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>
        <f>'Table-T'!O233</f>
        <v>-36.281357219218208</v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>
        <f>'Table-T'!O234</f>
        <v>-13.277667303600566</v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>
        <f>'Table-T'!O247</f>
        <v>576.05581343012818</v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>
        <f>'Table-T'!O248</f>
        <v>992.71451343736044</v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>
        <f>'Table-T'!O249</f>
        <v>1360.1477944359667</v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>
        <f>'Table-T'!O250</f>
        <v>367.43328099860628</v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>
        <f>'Table-T'!O251</f>
        <v>1360.1477944359667</v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>
        <f>'Table-T'!O252</f>
        <v>0</v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>
        <f>'Table-T'!O253</f>
        <v>-9.2247193970251828E-3</v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>
        <f>'Table-T'!O254</f>
        <v>780.41600179479428</v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>
        <f>'Table-T'!O255</f>
        <v>-1.1575866665225476E-7</v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>
        <f>'Table-T'!O256</f>
        <v>0</v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>
        <f>'Table-T'!O257</f>
        <v>0</v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>
        <f>'Table-T'!O258</f>
        <v>-5.6388671509921551E-11</v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>
        <f>'Table-T'!O259</f>
        <v>1.4551915228366852E-11</v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>
        <f>'Table-T'!O260</f>
        <v>-1557.6048444046264</v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>
        <f>'Table-T'!O261</f>
        <v>1012.2676722201086</v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>
        <f>'Table-T'!O262</f>
        <v>-1673.5770238686364</v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>
        <f>'Table-T'!O263</f>
        <v>-1971.68453948754</v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>
        <f>'Table-T'!O264</f>
        <v>-1194.1443103679785</v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>
        <f>'Table-T'!O271</f>
        <v>4313.9981431908309</v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>
        <f>'Table-T'!O272</f>
        <v>7037.5329072825334</v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>
        <f>'Table-T'!O273</f>
        <v>10538.81330813087</v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>
        <f>'Table-T'!O274</f>
        <v>3501.2804008483363</v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>
        <f>'Table-T'!O275</f>
        <v>10538.81330813087</v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>
        <f>'Table-T'!O276</f>
        <v>0</v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>
        <f>'Table-T'!O277</f>
        <v>-3.340063236100832E-2</v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>
        <f>'Table-T'!O278</f>
        <v>5632.9485903937311</v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>
        <f>'Table-T'!O279</f>
        <v>6063.163789059683</v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>
        <f>'Table-T'!O280</f>
        <v>0</v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>
        <f>'Table-T'!O281</f>
        <v>0</v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>
        <f>'Table-T'!O282</f>
        <v>-2.1100277081131935E-10</v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>
        <f>'Table-T'!O283</f>
        <v>6.5483618527650833E-11</v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>
        <f>'Table-T'!O284</f>
        <v>-5402.7466202172836</v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>
        <f>'Table-T'!O285</f>
        <v>3538.1047332675262</v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>
        <f>'Table-T'!O286</f>
        <v>-166.34049676673385</v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>
        <f>'Table-T'!O287</f>
        <v>-7967.8681179731029</v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>
        <f>'Table-T'!O288</f>
        <v>-250.41590462970271</v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>
        <f>'Table-T'!O292</f>
        <v>-318.34899917818257</v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>
        <f>'Table-T'!O293</f>
        <v>8064.9404533276356</v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>
        <f>'Table-T'!O294</f>
        <v>11228.907456129426</v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>
        <f>'Table-T'!O295</f>
        <v>3163.9670028017899</v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>
        <f>'Table-T'!O296</f>
        <v>11344.834256635884</v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>
        <f>'Table-T'!O297</f>
        <v>-115.92680050645868</v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>
        <f>'Table-T'!O298</f>
        <v>-4.8351347890275065E-2</v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>
        <f>'Table-T'!O299</f>
        <v>8945.943613080628</v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>
        <f>'Table-T'!O300</f>
        <v>-5.1041570259258151E-7</v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>
        <f>'Table-T'!O301</f>
        <v>0</v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>
        <f>'Table-T'!O302</f>
        <v>0</v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>
        <f>'Table-T'!O303</f>
        <v>-1.2369127944111824E-10</v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>
        <f>'Table-T'!O304</f>
        <v>3.8926373235881329E-10</v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>
        <f>'Table-T'!O305</f>
        <v>-3667.9152155399715</v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>
        <f>'Table-T'!O306</f>
        <v>2432.1700914415487</v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>
        <f>'Table-T'!O307</f>
        <v>-413.39969099891096</v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>
        <f>'Table-T'!O308</f>
        <v>-107.26201316216611</v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>
        <f>'Table-T'!O309</f>
        <v>-250.41590462970635</v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>
        <f>'Table-T'!O315</f>
        <v>6048.8185502173219</v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>
        <f>'Table-T'!O316</f>
        <v>12159.571952001312</v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>
        <f>'Table-T'!O317</f>
        <v>17000.405186229273</v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>
        <f>'Table-T'!O318</f>
        <v>4840.8332342279609</v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>
        <f>'Table-T'!O319</f>
        <v>17000.405186229273</v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>
        <f>'Table-T'!O320</f>
        <v>0</v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>
        <f>'Table-T'!O321</f>
        <v>0.5724170739940746</v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>
        <f>'Table-T'!O322</f>
        <v>-1687.9843524688586</v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>
        <f>'Table-T'!O323</f>
        <v>12119.541880943078</v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>
        <f>'Table-T'!O324</f>
        <v>0</v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>
        <f>'Table-T'!O325</f>
        <v>0</v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>
        <f>'Table-T'!O326</f>
        <v>777.42260259442264</v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>
        <f>'Table-T'!O327</f>
        <v>1.5643308870494366E-10</v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>
        <f>'Table-T'!O328</f>
        <v>-2687.3177197176601</v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>
        <f>'Table-T'!O329</f>
        <v>1139.2343169729911</v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>
        <f>'Table-T'!O330</f>
        <v>221.29834765432315</v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>
        <f>'Table-T'!O331</f>
        <v>-7908.9775784557942</v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>
        <f>'Table-T'!O332</f>
        <v>9.0949470177292824E-12</v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>
        <f>'Table-T'!O340</f>
        <v>2.1737058396399007</v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>
        <f>'Table-T'!O341</f>
        <v>-1.558059972541344</v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>
        <f>'Table-T'!O342</f>
        <v>7.4544343974611467</v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>
        <f>'Table-T'!O343</f>
        <v>9.0124943700024911</v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>
        <f>'Table-T'!O344</f>
        <v>7.4938953579686851</v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>
        <f>'Table-T'!O345</f>
        <v>-3.9460960507538445E-2</v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>
        <f>'Table-T'!O346</f>
        <v>0.71169895038784414</v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>
        <f>'Table-T'!O347</f>
        <v>2.5667637107318342E-5</v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>
        <f>'Table-T'!O348</f>
        <v>5.7894964147105723</v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>
        <f>'Table-T'!O349</f>
        <v>0</v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>
        <f>'Table-T'!O350</f>
        <v>0</v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>
        <f>'Table-T'!O351</f>
        <v>4.7635052987165265</v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>
        <f>'Table-T'!O352</f>
        <v>4.762070133788451</v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>
        <f>'Table-T'!O353</f>
        <v>-1.1735005374990166</v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>
        <f>'Table-T'!O354</f>
        <v>0.34941545952550523</v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>
        <f>'Table-T'!O355</f>
        <v>0.87682379326009174</v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>
        <f>'Table-T'!O356</f>
        <v>-0.3898039376410467</v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>
        <f>'Table-T'!O357</f>
        <v>0.65034947293498524</v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>
        <f>'Table-T'!O361</f>
        <v>0.16522373703903109</v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>
        <f>'Table-T'!O362</f>
        <v>-0.1098321768525662</v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>
        <f>'Table-T'!O363</f>
        <v>-0.1098321768525662</v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>
        <f>'Table-T'!O364</f>
        <v>0</v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>
        <f>'Table-T'!O365</f>
        <v>-0.1098321768525662</v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>
        <f>'Table-T'!O366</f>
        <v>0</v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>
        <f>'Table-T'!O367</f>
        <v>-5.5511151231257827E-16</v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>
        <f>'Table-T'!O368</f>
        <v>-8.504104152045229E-2</v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>
        <f>'Table-T'!O369</f>
        <v>-0.1098321768525662</v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>
        <f>'Table-T'!O370</f>
        <v>0</v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>
        <f>'Table-T'!O371</f>
        <v>0</v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>
        <f>'Table-T'!O372</f>
        <v>-0.1098321768525662</v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>
        <f>'Table-T'!O373</f>
        <v>-0.1098321768525662</v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>
        <f>'Table-T'!O374</f>
        <v>-0.1098321768525662</v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>
        <f>'Table-T'!O375</f>
        <v>0</v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>
        <f>'Table-T'!O376</f>
        <v>0</v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>
        <f>'Table-T'!O377</f>
        <v>0</v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>
        <f>'Table-T'!O378</f>
        <v>0</v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>
        <f>'Table-T'!O385</f>
        <v>1.5539625566507063</v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>
        <f>'Table-T'!O386</f>
        <v>6.8403753103010025</v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>
        <f>'Table-T'!O387</f>
        <v>6.4931661569730359</v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>
        <f>'Table-T'!O388</f>
        <v>-0.34720915332796665</v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>
        <f>'Table-T'!O389</f>
        <v>7.5602470949561571</v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>
        <f>'Table-T'!O390</f>
        <v>-1.0670809379831212</v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>
        <f>'Table-T'!O391</f>
        <v>9.9988155544960087</v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>
        <f>'Table-T'!O392</f>
        <v>7.8169954895027551</v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>
        <f>'Table-T'!O393</f>
        <v>0.2622678408489314</v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>
        <f>'Table-T'!O394</f>
        <v>0</v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>
        <f>'Table-T'!O395</f>
        <v>0</v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>
        <f>'Table-T'!O396</f>
        <v>2.3245898287882483E-4</v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>
        <f>'Table-T'!O397</f>
        <v>8.1712414612411521E-14</v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>
        <f>'Table-T'!O398</f>
        <v>-1.9447617406243012E-3</v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>
        <f>'Table-T'!O399</f>
        <v>8.5012602468736986E-7</v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>
        <f>'Table-T'!O400</f>
        <v>19.718814202041294</v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>
        <f>'Table-T'!O401</f>
        <v>1.2759785793470257E-3</v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>
        <f>'Table-T'!O402</f>
        <v>19.997248526139714</v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>
        <f>'Table-T'!O406</f>
        <v>-7.7001830366185686E-5</v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>
        <f>'Table-T'!O407</f>
        <v>-0.96641357431806707</v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>
        <f>'Table-T'!O408</f>
        <v>-11.056210018520598</v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>
        <f>'Table-T'!O409</f>
        <v>-10.089796444202531</v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>
        <f>'Table-T'!O410</f>
        <v>-11.198519173522829</v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>
        <f>'Table-T'!O411</f>
        <v>0.14230915500223151</v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>
        <f>'Table-T'!O412</f>
        <v>0</v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>
        <f>'Table-T'!O413</f>
        <v>1.8001142495727152E-4</v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>
        <f>'Table-T'!O414</f>
        <v>-5.0272674911866488E-11</v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>
        <f>'Table-T'!O415</f>
        <v>0</v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>
        <f>'Table-T'!O416</f>
        <v>0</v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>
        <f>'Table-T'!O417</f>
        <v>-5.0272674911866488E-11</v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>
        <f>'Table-T'!O418</f>
        <v>-5.0272674911866488E-11</v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>
        <f>'Table-T'!O419</f>
        <v>0.23259261140629484</v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>
        <f>'Table-T'!O420</f>
        <v>3.2195739407825386E-9</v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>
        <f>'Table-T'!O421</f>
        <v>0.20343879626775063</v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>
        <f>'Table-T'!O422</f>
        <v>-5.3018535981497195E-3</v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>
        <f>'Table-T'!O423</f>
        <v>0.19990213603611906</v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>
        <f>'Table-T'!O430</f>
        <v>1.9809523274451433E-3</v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>
        <f>'Table-T'!O431</f>
        <v>4.1816011622102731E-3</v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>
        <f>'Table-T'!O432</f>
        <v>4.3025881886762027E-3</v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>
        <f>'Table-T'!O433</f>
        <v>1.2098702646592963E-4</v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>
        <f>'Table-T'!O434</f>
        <v>5.366919087217599E-3</v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>
        <f>'Table-T'!O435</f>
        <v>-1.0643308985413963E-3</v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>
        <f>'Table-T'!O436</f>
        <v>3.4245448585064273E-3</v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>
        <f>'Table-T'!O437</f>
        <v>-3.5294695168233692E-8</v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>
        <f>'Table-T'!O438</f>
        <v>2.5443427501669405E-3</v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>
        <f>'Table-T'!O439</f>
        <v>0</v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>
        <f>'Table-T'!O440</f>
        <v>0</v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>
        <f>'Table-T'!O441</f>
        <v>2.5443427503375679E-3</v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>
        <f>'Table-T'!O442</f>
        <v>-1.07211808875185E-12</v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>
        <f>'Table-T'!O443</f>
        <v>-2.1411198896345088E-3</v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>
        <f>'Table-T'!O444</f>
        <v>9.9851336781975331E-6</v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>
        <f>'Table-T'!O445</f>
        <v>1.0744499839446984E-2</v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>
        <f>'Table-T'!O446</f>
        <v>-8.5100459336184143E-3</v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>
        <f>'Table-T'!O447</f>
        <v>-5.5164206536062466E-16</v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>
        <f>'Table-T'!O451</f>
        <v>1.4278866427038786E-5</v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>
        <f>'Table-T'!O452</f>
        <v>5.9195698027313202E-6</v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>
        <f>'Table-T'!O453</f>
        <v>-8.357965800898353E-5</v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>
        <f>'Table-T'!O454</f>
        <v>-8.949922781171485E-5</v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>
        <f>'Table-T'!O455</f>
        <v>-8.3614310944851548E-5</v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>
        <f>'Table-T'!O456</f>
        <v>3.4652935868018098E-8</v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>
        <f>'Table-T'!O457</f>
        <v>0</v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>
        <f>'Table-T'!O458</f>
        <v>-2.2360109640587322E-11</v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>
        <f>'Table-T'!O459</f>
        <v>-3.5849944974436498E-11</v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>
        <f>'Table-T'!O460</f>
        <v>0</v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>
        <f>'Table-T'!O461</f>
        <v>0</v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>
        <f>'Table-T'!O462</f>
        <v>-3.5849944974436498E-11</v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>
        <f>'Table-T'!O463</f>
        <v>-3.6770954770642961E-11</v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>
        <f>'Table-T'!O464</f>
        <v>5.0897611047100062E-3</v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>
        <f>'Table-T'!O465</f>
        <v>0</v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>
        <f>'Table-T'!O466</f>
        <v>8.0170627195530302E-4</v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>
        <f>'Table-T'!O467</f>
        <v>-4.1492488989017346E-3</v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>
        <f>'Table-T'!O468</f>
        <v>-1.0408340855860843E-17</v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>
        <f>'Table-T'!O475</f>
        <v>10.147822200730317</v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>
        <f>'Table-T'!O476</f>
        <v>14.936143784396307</v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>
        <f>'Table-T'!O477</f>
        <v>22.293407163334962</v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>
        <f>'Table-T'!O478</f>
        <v>7.3572633789386543</v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>
        <f>'Table-T'!O479</f>
        <v>22.939754985274064</v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>
        <f>'Table-T'!O480</f>
        <v>-0.64634782193910212</v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>
        <f>'Table-T'!O481</f>
        <v>1.4210854715202004E-14</v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>
        <f>'Table-T'!O482</f>
        <v>-1.7316357769914248E-4</v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>
        <f>'Table-T'!O483</f>
        <v>21.972655674426989</v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>
        <f>'Table-T'!O484</f>
        <v>0</v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>
        <f>'Table-T'!O485</f>
        <v>0</v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>
        <f>'Table-T'!O486</f>
        <v>21.97294138275339</v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>
        <f>'Table-T'!O487</f>
        <v>4.4195324077457627</v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>
        <f>'Table-T'!O488</f>
        <v>32.222001029991389</v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>
        <f>'Table-T'!O489</f>
        <v>0</v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>
        <f>'Table-T'!O490</f>
        <v>10.013251752097943</v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>
        <f>'Table-T'!O491</f>
        <v>-58.84143686445212</v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>
        <f>'Table-T'!O492</f>
        <v>-0.57144827439232415</v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>
        <f>'Table-T'!O496</f>
        <v>3.7285164381552871</v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>
        <f>'Table-T'!O497</f>
        <v>0.40925636946485255</v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>
        <f>'Table-T'!O498</f>
        <v>2.1496895354966501</v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>
        <f>'Table-T'!O499</f>
        <v>1.7404331660317975</v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>
        <f>'Table-T'!O500</f>
        <v>2.0607431256736941</v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>
        <f>'Table-T'!O501</f>
        <v>8.8946409822955985E-2</v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>
        <f>'Table-T'!O502</f>
        <v>-1.1579251811716258</v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>
        <f>'Table-T'!O503</f>
        <v>-5.7584536961030608E-5</v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>
        <f>'Table-T'!O504</f>
        <v>1.94043028038414</v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>
        <f>'Table-T'!O505</f>
        <v>0</v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>
        <f>'Table-T'!O506</f>
        <v>0</v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>
        <f>'Table-T'!O507</f>
        <v>1.9404302798993012</v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>
        <f>'Table-T'!O508</f>
        <v>1.9404302785314353</v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>
        <f>'Table-T'!O509</f>
        <v>38.162643118086891</v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>
        <f>'Table-T'!O510</f>
        <v>-1.4085116568196554E-3</v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>
        <f>'Table-T'!O511</f>
        <v>-14.102299806588334</v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>
        <f>'Table-T'!O512</f>
        <v>-38.016104591876399</v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>
        <f>'Table-T'!O513</f>
        <v>-18.824436858801377</v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 enableFormatConditionsCalculation="0">
    <pageSetUpPr fitToPage="1"/>
  </sheetPr>
  <dimension ref="A1:AO130"/>
  <sheetViews>
    <sheetView defaultGridColor="0" colorId="22" workbookViewId="0">
      <selection activeCell="G14" sqref="G14"/>
    </sheetView>
  </sheetViews>
  <sheetFormatPr baseColWidth="10" defaultColWidth="9.625" defaultRowHeight="16" x14ac:dyDescent="0"/>
  <sheetData>
    <row r="1" spans="1:4">
      <c r="A1" t="s">
        <v>327</v>
      </c>
    </row>
    <row r="2" spans="1:4">
      <c r="A2" t="s">
        <v>30</v>
      </c>
    </row>
    <row r="3" spans="1:4">
      <c r="A3" s="70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41">
      <c r="B49" s="46" t="s">
        <v>75</v>
      </c>
      <c r="C49" s="46"/>
      <c r="D49" s="71" t="s">
        <v>76</v>
      </c>
    </row>
    <row r="51" spans="1:41">
      <c r="B51" s="72">
        <v>36388</v>
      </c>
      <c r="C51" s="72"/>
      <c r="D51" s="71" t="s">
        <v>77</v>
      </c>
    </row>
    <row r="52" spans="1:41">
      <c r="A52" s="70" t="s">
        <v>380</v>
      </c>
    </row>
    <row r="53" spans="1:41">
      <c r="A53" s="453" t="s">
        <v>409</v>
      </c>
    </row>
    <row r="54" spans="1:41">
      <c r="A54" s="453" t="s">
        <v>407</v>
      </c>
    </row>
    <row r="55" spans="1:41">
      <c r="A55" t="s">
        <v>408</v>
      </c>
    </row>
    <row r="56" spans="1:41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41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41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41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41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41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41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41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>
      <c r="A64" s="454" t="s">
        <v>96</v>
      </c>
      <c r="B64" s="455">
        <f t="shared" si="0"/>
        <v>40059.657032557334</v>
      </c>
      <c r="C64" s="456">
        <v>26433.137388696625</v>
      </c>
      <c r="D64" s="457">
        <v>2746.5996438607058</v>
      </c>
      <c r="E64" s="457">
        <v>10879.92</v>
      </c>
      <c r="F64" s="455">
        <f t="shared" si="1"/>
        <v>99791.677967264899</v>
      </c>
      <c r="G64" s="456">
        <v>62859.205321999878</v>
      </c>
      <c r="H64" s="457">
        <v>36932.472645265028</v>
      </c>
      <c r="I64" s="60">
        <f t="shared" si="2"/>
        <v>3.419896411537986</v>
      </c>
      <c r="J64" s="458">
        <v>23.90049940753422</v>
      </c>
      <c r="K64" s="459">
        <v>9.9880373253424821E-3</v>
      </c>
      <c r="L64" s="458">
        <v>52.00530301369875</v>
      </c>
      <c r="M64" s="460"/>
      <c r="N64" s="459"/>
      <c r="O64" s="459"/>
      <c r="P64" s="454" t="s">
        <v>96</v>
      </c>
      <c r="Q64" s="455">
        <v>13028.198604878649</v>
      </c>
      <c r="R64" s="459" t="s">
        <v>90</v>
      </c>
      <c r="S64" s="459">
        <v>15</v>
      </c>
      <c r="T64" s="455">
        <v>31315.599999999999</v>
      </c>
      <c r="U64" s="459" t="s">
        <v>98</v>
      </c>
      <c r="V64" s="459">
        <v>16</v>
      </c>
      <c r="W64" s="455">
        <v>23147.3</v>
      </c>
      <c r="X64" s="459" t="s">
        <v>99</v>
      </c>
      <c r="Y64" s="459">
        <v>10</v>
      </c>
      <c r="Z64" s="455">
        <v>40317.599999999999</v>
      </c>
      <c r="AA64" s="459" t="s">
        <v>93</v>
      </c>
      <c r="AB64" s="461">
        <v>16</v>
      </c>
      <c r="AC64" s="462"/>
      <c r="AD64" s="462"/>
      <c r="AE64" s="462"/>
      <c r="AF64" s="462"/>
      <c r="AG64" s="462"/>
      <c r="AH64" s="462"/>
      <c r="AI64" s="462"/>
      <c r="AJ64" s="462"/>
      <c r="AK64" s="462"/>
      <c r="AL64" s="462"/>
      <c r="AM64" s="462"/>
      <c r="AN64" s="462"/>
      <c r="AO64" s="462"/>
    </row>
    <row r="65" spans="1:41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>
      <c r="A66" s="454" t="s">
        <v>287</v>
      </c>
      <c r="B66" s="455">
        <f t="shared" si="0"/>
        <v>40619.295122139025</v>
      </c>
      <c r="C66" s="456">
        <v>26962.93733737541</v>
      </c>
      <c r="D66" s="457">
        <v>2776.4377847636142</v>
      </c>
      <c r="E66" s="457">
        <v>10879.92</v>
      </c>
      <c r="F66" s="455">
        <f t="shared" si="1"/>
        <v>102727.97891432175</v>
      </c>
      <c r="G66" s="456">
        <v>63032.606061999933</v>
      </c>
      <c r="H66" s="457">
        <v>39695.372852321809</v>
      </c>
      <c r="I66" s="60">
        <f t="shared" si="2"/>
        <v>3.4542749634926753</v>
      </c>
      <c r="J66" s="458">
        <v>23.875627816210084</v>
      </c>
      <c r="K66" s="459">
        <v>9.7914059041095854E-3</v>
      </c>
      <c r="L66" s="458">
        <v>51.085032043379037</v>
      </c>
      <c r="M66" s="460"/>
      <c r="N66" s="459"/>
      <c r="O66" s="459"/>
      <c r="P66" s="454" t="s">
        <v>287</v>
      </c>
      <c r="Q66" s="455">
        <v>13180.901834486</v>
      </c>
      <c r="R66" s="459" t="s">
        <v>90</v>
      </c>
      <c r="S66" s="459">
        <v>15</v>
      </c>
      <c r="T66" s="455">
        <v>32828.9</v>
      </c>
      <c r="U66" s="459" t="s">
        <v>98</v>
      </c>
      <c r="V66" s="459">
        <v>15</v>
      </c>
      <c r="W66" s="455">
        <v>24848.3</v>
      </c>
      <c r="X66" s="459" t="s">
        <v>99</v>
      </c>
      <c r="Y66" s="459">
        <v>9</v>
      </c>
      <c r="Z66" s="455">
        <v>41651.699999999997</v>
      </c>
      <c r="AA66" s="459" t="s">
        <v>99</v>
      </c>
      <c r="AB66" s="461">
        <v>10</v>
      </c>
      <c r="AC66" s="462"/>
      <c r="AD66" s="462"/>
      <c r="AE66" s="462"/>
      <c r="AF66" s="462"/>
      <c r="AG66" s="462"/>
      <c r="AH66" s="462"/>
      <c r="AI66" s="462"/>
      <c r="AJ66" s="462"/>
      <c r="AK66" s="462"/>
      <c r="AL66" s="462"/>
      <c r="AM66" s="462"/>
      <c r="AN66" s="462"/>
      <c r="AO66" s="462"/>
    </row>
    <row r="67" spans="1:41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41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41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41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41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41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41">
      <c r="A73" s="41" t="s">
        <v>112</v>
      </c>
      <c r="B73" s="586">
        <v>33691.321017245209</v>
      </c>
      <c r="C73" s="587">
        <v>20629.133255656114</v>
      </c>
      <c r="D73" s="588">
        <v>2182.2677615890984</v>
      </c>
      <c r="E73" s="588">
        <v>10879.92</v>
      </c>
      <c r="F73" s="586">
        <v>73711.363480827218</v>
      </c>
      <c r="G73" s="587">
        <v>50876.072483000105</v>
      </c>
      <c r="H73" s="588">
        <v>22835.290997827113</v>
      </c>
      <c r="I73" s="60">
        <f t="shared" si="2"/>
        <v>3.2313387251007555</v>
      </c>
      <c r="J73" s="589">
        <v>23.91177118379002</v>
      </c>
      <c r="K73" s="442">
        <v>9.1578199486301911E-3</v>
      </c>
      <c r="L73" s="590">
        <v>48.329768664383728</v>
      </c>
      <c r="M73" s="73"/>
      <c r="N73" s="58"/>
      <c r="O73" s="58"/>
      <c r="P73" s="41" t="s">
        <v>112</v>
      </c>
      <c r="Q73" s="586">
        <v>11626.03706926033</v>
      </c>
      <c r="R73" s="442" t="s">
        <v>90</v>
      </c>
      <c r="S73" s="442">
        <v>15</v>
      </c>
      <c r="T73" s="586">
        <v>23277.4</v>
      </c>
      <c r="U73" s="442" t="s">
        <v>90</v>
      </c>
      <c r="V73" s="442">
        <v>16</v>
      </c>
      <c r="W73" s="586">
        <v>9635.7000000000007</v>
      </c>
      <c r="X73" s="442" t="s">
        <v>93</v>
      </c>
      <c r="Y73" s="442">
        <v>16</v>
      </c>
      <c r="Z73" s="586">
        <v>32174.05</v>
      </c>
      <c r="AA73" s="442" t="s">
        <v>91</v>
      </c>
      <c r="AB73" s="444">
        <v>15</v>
      </c>
    </row>
    <row r="74" spans="1:41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41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41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41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41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41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41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41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41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1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1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1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>
      <c r="A91" s="454" t="s">
        <v>167</v>
      </c>
      <c r="B91" s="455">
        <v>2054.4922521461531</v>
      </c>
      <c r="C91" s="456">
        <v>256.53561454728344</v>
      </c>
      <c r="D91" s="455">
        <f t="shared" si="3"/>
        <v>8127.89</v>
      </c>
      <c r="E91" s="456">
        <v>6194.38</v>
      </c>
      <c r="F91" s="457">
        <v>1933.51</v>
      </c>
      <c r="G91" s="463">
        <v>9.0643900000000003E-3</v>
      </c>
      <c r="H91" s="464">
        <v>3.5170021604409261</v>
      </c>
      <c r="I91" s="465">
        <v>18.05</v>
      </c>
      <c r="J91" s="465">
        <v>23.383299999999998</v>
      </c>
      <c r="K91" s="466">
        <v>16.941800000000001</v>
      </c>
      <c r="L91" s="467">
        <v>1.1255100000000001E-2</v>
      </c>
      <c r="M91" s="462"/>
      <c r="N91" s="462"/>
      <c r="O91" s="462"/>
      <c r="P91" s="454" t="s">
        <v>96</v>
      </c>
      <c r="Q91" s="468">
        <v>4.1683375374401095</v>
      </c>
      <c r="R91" s="459" t="s">
        <v>158</v>
      </c>
      <c r="S91" s="459">
        <v>3</v>
      </c>
      <c r="T91" s="468">
        <v>2.8252032267490548</v>
      </c>
      <c r="U91" s="459" t="s">
        <v>168</v>
      </c>
      <c r="V91" s="459">
        <v>14</v>
      </c>
      <c r="W91" s="468">
        <v>32.360399999999998</v>
      </c>
      <c r="X91" s="459" t="s">
        <v>90</v>
      </c>
      <c r="Y91" s="459">
        <v>15</v>
      </c>
      <c r="Z91" s="468">
        <v>7.9299799999999996</v>
      </c>
      <c r="AA91" s="459" t="s">
        <v>160</v>
      </c>
      <c r="AB91" s="459">
        <v>6</v>
      </c>
      <c r="AC91" s="469">
        <v>1.8016899999999999E-2</v>
      </c>
      <c r="AD91" s="459" t="s">
        <v>115</v>
      </c>
      <c r="AE91" s="459">
        <v>13</v>
      </c>
      <c r="AF91" s="469">
        <v>1.87685E-3</v>
      </c>
      <c r="AG91" s="459" t="s">
        <v>162</v>
      </c>
      <c r="AH91" s="459">
        <v>3</v>
      </c>
      <c r="AI91" s="468">
        <v>81.835800000000006</v>
      </c>
      <c r="AJ91" s="470" t="s">
        <v>102</v>
      </c>
      <c r="AK91" s="459">
        <v>10</v>
      </c>
      <c r="AL91" s="468">
        <v>13.331200000000001</v>
      </c>
      <c r="AM91" s="459" t="s">
        <v>163</v>
      </c>
      <c r="AN91" s="461">
        <v>5</v>
      </c>
      <c r="AO91" s="462"/>
    </row>
    <row r="92" spans="1:41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1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1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1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1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40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40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40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40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9" t="s">
        <v>141</v>
      </c>
      <c r="C117" s="1080"/>
      <c r="D117" s="1080"/>
      <c r="E117" s="1081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9" t="s">
        <v>141</v>
      </c>
      <c r="C126" s="1080"/>
      <c r="D126" s="1080"/>
      <c r="E126" s="1081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AP214"/>
  <sheetViews>
    <sheetView workbookViewId="0">
      <selection activeCell="A7" sqref="A7"/>
    </sheetView>
  </sheetViews>
  <sheetFormatPr baseColWidth="10" defaultColWidth="8.625" defaultRowHeight="16" x14ac:dyDescent="0"/>
  <cols>
    <col min="6" max="6" width="9.125" bestFit="1" customWidth="1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40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40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9" t="s">
        <v>141</v>
      </c>
      <c r="C117" s="1080"/>
      <c r="D117" s="1080"/>
      <c r="E117" s="1081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9" t="s">
        <v>141</v>
      </c>
      <c r="C126" s="1080"/>
      <c r="D126" s="1080"/>
      <c r="E126" s="1081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40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40">
      <c r="A136" s="70" t="s">
        <v>427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/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6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12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2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3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2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3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2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3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2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3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2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3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2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2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2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2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2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2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2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628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5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5" t="s">
        <v>324</v>
      </c>
      <c r="L175" s="250">
        <v>1.14E-2</v>
      </c>
      <c r="M175" s="636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7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7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9">
        <v>31.61</v>
      </c>
      <c r="X177" s="79">
        <v>37810</v>
      </c>
      <c r="Y177" s="58">
        <v>16</v>
      </c>
      <c r="Z177" s="629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7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7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7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7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7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7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7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7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7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7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7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7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7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30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33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7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30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33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7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31">
        <v>35</v>
      </c>
      <c r="X192" s="632">
        <v>37732</v>
      </c>
      <c r="Y192" s="296">
        <v>15</v>
      </c>
      <c r="Z192" s="65">
        <v>8.17</v>
      </c>
      <c r="AA192" s="81">
        <v>38341</v>
      </c>
      <c r="AB192" s="637">
        <v>13</v>
      </c>
      <c r="AC192" s="634">
        <v>1.2200000000000001E-2</v>
      </c>
      <c r="AD192" s="632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7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7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7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638" t="s">
        <v>209</v>
      </c>
      <c r="B196" s="80">
        <v>4287</v>
      </c>
      <c r="C196" s="63">
        <v>407</v>
      </c>
      <c r="D196" s="80">
        <v>46825</v>
      </c>
      <c r="E196" s="626"/>
      <c r="F196" s="63">
        <v>16804</v>
      </c>
      <c r="G196" s="97">
        <v>1.17E-2</v>
      </c>
      <c r="H196" s="93">
        <f t="shared" si="29"/>
        <v>3.2014013296011199</v>
      </c>
      <c r="I196" s="414">
        <v>79</v>
      </c>
      <c r="J196" s="627">
        <v>77.2</v>
      </c>
      <c r="K196" s="418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099" t="s">
        <v>141</v>
      </c>
      <c r="C201" s="1100"/>
      <c r="D201" s="1100"/>
      <c r="E201" s="1101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099" t="s">
        <v>141</v>
      </c>
      <c r="C210" s="1100"/>
      <c r="D210" s="1100"/>
      <c r="E210" s="1101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AO214"/>
  <sheetViews>
    <sheetView workbookViewId="0">
      <selection activeCell="A30" sqref="A30"/>
    </sheetView>
  </sheetViews>
  <sheetFormatPr baseColWidth="10" defaultColWidth="8.625" defaultRowHeight="16" x14ac:dyDescent="0"/>
  <sheetData>
    <row r="1" spans="1:4">
      <c r="A1" t="s">
        <v>327</v>
      </c>
    </row>
    <row r="2" spans="1:4">
      <c r="A2" t="s">
        <v>30</v>
      </c>
    </row>
    <row r="3" spans="1:4">
      <c r="A3" s="70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3.1616336680596278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93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93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93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93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93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93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93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93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93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93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93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93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93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93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93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93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93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93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93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93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93">
        <f t="shared" si="20"/>
        <v>1.21E-2</v>
      </c>
      <c r="N109" s="377">
        <f t="shared" si="21"/>
        <v>101593.51037732697</v>
      </c>
    </row>
    <row r="110" spans="1:40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93">
        <f t="shared" si="20"/>
        <v>1.2200000000000001E-2</v>
      </c>
      <c r="N110" s="377">
        <f t="shared" si="21"/>
        <v>101593.51037732697</v>
      </c>
    </row>
    <row r="111" spans="1:40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93">
        <f t="shared" si="20"/>
        <v>1.23E-2</v>
      </c>
      <c r="N111" s="377">
        <f t="shared" si="21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93">
        <f t="shared" si="20"/>
        <v>1.26E-2</v>
      </c>
      <c r="N112" s="377">
        <f t="shared" si="21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9" t="s">
        <v>141</v>
      </c>
      <c r="C117" s="1080"/>
      <c r="D117" s="1080"/>
      <c r="E117" s="1081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9" t="s">
        <v>141</v>
      </c>
      <c r="C126" s="1080"/>
      <c r="D126" s="1080"/>
      <c r="E126" s="1081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40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 t="s">
        <v>216</v>
      </c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12"/>
      <c r="L158" s="413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3.1616336680596278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1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3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1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3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1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3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1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3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1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3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1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1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1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1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1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1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1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7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7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7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7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7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7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7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7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7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7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7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94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5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7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24">
        <v>12</v>
      </c>
      <c r="W191" s="594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5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7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6">
        <v>35</v>
      </c>
      <c r="X192" s="597">
        <v>38098</v>
      </c>
      <c r="Y192" s="598">
        <v>15</v>
      </c>
      <c r="Z192" s="60">
        <v>7.94</v>
      </c>
      <c r="AA192" s="79">
        <v>37975</v>
      </c>
      <c r="AB192" s="58">
        <v>12</v>
      </c>
      <c r="AC192" s="599">
        <v>1.2200000000000001E-2</v>
      </c>
      <c r="AD192" s="597">
        <v>38188</v>
      </c>
      <c r="AE192" s="598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7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7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7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600">
        <v>79</v>
      </c>
      <c r="J196" s="408">
        <v>77.2</v>
      </c>
      <c r="K196" s="418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099" t="s">
        <v>141</v>
      </c>
      <c r="C201" s="1100"/>
      <c r="D201" s="1100"/>
      <c r="E201" s="1101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419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099" t="s">
        <v>141</v>
      </c>
      <c r="C210" s="1100"/>
      <c r="D210" s="1100"/>
      <c r="E210" s="1101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419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AO100"/>
  <sheetViews>
    <sheetView workbookViewId="0">
      <selection activeCell="A10" sqref="A10"/>
    </sheetView>
  </sheetViews>
  <sheetFormatPr baseColWidth="10" defaultColWidth="8.625" defaultRowHeight="16" x14ac:dyDescent="0"/>
  <cols>
    <col min="1" max="1" width="20" customWidth="1"/>
    <col min="9" max="9" width="14.5" customWidth="1"/>
    <col min="10" max="10" width="10.5" customWidth="1"/>
  </cols>
  <sheetData>
    <row r="1" spans="1:6">
      <c r="A1" s="55" t="s">
        <v>439</v>
      </c>
    </row>
    <row r="2" spans="1:6">
      <c r="A2" s="1041" t="s">
        <v>2192</v>
      </c>
    </row>
    <row r="3" spans="1:6">
      <c r="A3" s="1045"/>
    </row>
    <row r="4" spans="1:6">
      <c r="A4" s="1043" t="s">
        <v>2154</v>
      </c>
    </row>
    <row r="5" spans="1:6">
      <c r="A5" s="1053"/>
    </row>
    <row r="6" spans="1:6">
      <c r="A6" s="1044" t="s">
        <v>2155</v>
      </c>
    </row>
    <row r="7" spans="1:6">
      <c r="A7" s="434" t="s">
        <v>2172</v>
      </c>
    </row>
    <row r="8" spans="1:6">
      <c r="A8" s="1043" t="s">
        <v>2156</v>
      </c>
    </row>
    <row r="9" spans="1:6">
      <c r="A9" s="1054" t="s">
        <v>2173</v>
      </c>
    </row>
    <row r="10" spans="1:6">
      <c r="A10" s="1054" t="s">
        <v>2168</v>
      </c>
      <c r="B10" s="46"/>
      <c r="C10" s="46"/>
    </row>
    <row r="11" spans="1:6">
      <c r="A11" s="1054"/>
      <c r="B11" s="46"/>
      <c r="C11" s="46"/>
    </row>
    <row r="12" spans="1:6">
      <c r="A12" s="434"/>
      <c r="C12" s="46"/>
    </row>
    <row r="13" spans="1:6">
      <c r="A13" s="1052"/>
      <c r="C13" s="46"/>
    </row>
    <row r="14" spans="1:6">
      <c r="A14" s="1046" t="s">
        <v>2163</v>
      </c>
      <c r="B14" s="46"/>
    </row>
    <row r="15" spans="1:6">
      <c r="A15" s="1042"/>
      <c r="B15" s="686" t="s">
        <v>594</v>
      </c>
      <c r="C15" s="687"/>
      <c r="D15" s="687"/>
      <c r="E15" s="687"/>
      <c r="F15" s="687"/>
    </row>
    <row r="16" spans="1:6">
      <c r="A16" s="1042"/>
      <c r="B16" s="1076" t="s">
        <v>2157</v>
      </c>
      <c r="C16" s="1077"/>
      <c r="D16" s="1077"/>
      <c r="E16" s="1077"/>
      <c r="F16" s="1078"/>
    </row>
    <row r="17" spans="1:34">
      <c r="A17" s="1042"/>
      <c r="B17" s="1048" t="s">
        <v>595</v>
      </c>
      <c r="C17" s="1047"/>
      <c r="D17" s="1047"/>
      <c r="E17" s="1041"/>
      <c r="F17" s="1050">
        <v>39814</v>
      </c>
    </row>
    <row r="18" spans="1:34">
      <c r="A18" s="1042"/>
      <c r="B18" s="1048" t="s">
        <v>2158</v>
      </c>
      <c r="C18" s="1047"/>
      <c r="D18" s="1047"/>
      <c r="E18" s="1047"/>
      <c r="F18" s="1051" t="s">
        <v>2159</v>
      </c>
    </row>
    <row r="19" spans="1:34">
      <c r="A19" s="1042"/>
      <c r="B19" s="1048" t="s">
        <v>596</v>
      </c>
      <c r="C19" s="1047"/>
      <c r="D19" s="1047"/>
      <c r="E19" s="1041"/>
      <c r="F19" s="1050">
        <v>40179</v>
      </c>
    </row>
    <row r="20" spans="1:34">
      <c r="B20" s="1048" t="s">
        <v>597</v>
      </c>
      <c r="C20" s="1041"/>
      <c r="D20" s="1041"/>
      <c r="E20" s="1041"/>
      <c r="F20" s="1049"/>
    </row>
    <row r="21" spans="1:34">
      <c r="B21" s="1076" t="s">
        <v>2160</v>
      </c>
      <c r="C21" s="1077"/>
      <c r="D21" s="1077"/>
      <c r="E21" s="1077"/>
      <c r="F21" s="1078"/>
    </row>
    <row r="22" spans="1:34">
      <c r="B22" s="1048" t="s">
        <v>598</v>
      </c>
      <c r="C22" s="1047"/>
      <c r="D22" s="1047"/>
      <c r="E22" s="1047"/>
      <c r="F22" s="1051" t="s">
        <v>2161</v>
      </c>
    </row>
    <row r="23" spans="1:34">
      <c r="A23" s="1040"/>
    </row>
    <row r="24" spans="1:34">
      <c r="A24" s="1052" t="s">
        <v>2162</v>
      </c>
    </row>
    <row r="26" spans="1:34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>
      <c r="A32" s="41" t="s">
        <v>445</v>
      </c>
      <c r="B32" s="996" t="s">
        <v>887</v>
      </c>
      <c r="C32" s="889" t="s">
        <v>888</v>
      </c>
      <c r="D32" s="400" t="s">
        <v>889</v>
      </c>
      <c r="E32" s="995" t="s">
        <v>890</v>
      </c>
      <c r="F32" s="996" t="s">
        <v>891</v>
      </c>
      <c r="G32" s="889" t="s">
        <v>892</v>
      </c>
      <c r="H32" s="995" t="s">
        <v>893</v>
      </c>
      <c r="I32" s="997" t="s">
        <v>894</v>
      </c>
      <c r="J32" s="998" t="s">
        <v>895</v>
      </c>
      <c r="K32" s="999" t="s">
        <v>896</v>
      </c>
      <c r="L32" s="1000" t="s">
        <v>897</v>
      </c>
      <c r="M32" s="1006" t="s">
        <v>1118</v>
      </c>
      <c r="N32" s="1007" t="s">
        <v>1119</v>
      </c>
      <c r="O32" s="96"/>
      <c r="P32" s="41" t="s">
        <v>445</v>
      </c>
      <c r="Q32" s="996" t="s">
        <v>1120</v>
      </c>
      <c r="R32" s="400" t="s">
        <v>1121</v>
      </c>
      <c r="S32" s="1008" t="s">
        <v>1122</v>
      </c>
      <c r="T32" s="996" t="s">
        <v>1123</v>
      </c>
      <c r="U32" s="400" t="s">
        <v>1124</v>
      </c>
      <c r="V32" s="1008" t="s">
        <v>1125</v>
      </c>
      <c r="W32" s="996" t="s">
        <v>1126</v>
      </c>
      <c r="X32" s="400" t="s">
        <v>1127</v>
      </c>
      <c r="Y32" s="1008" t="s">
        <v>1128</v>
      </c>
      <c r="Z32" s="996" t="s">
        <v>1129</v>
      </c>
      <c r="AA32" s="400" t="s">
        <v>1130</v>
      </c>
      <c r="AB32" s="1009" t="s">
        <v>1131</v>
      </c>
      <c r="AC32" s="420" t="s">
        <v>2148</v>
      </c>
      <c r="AD32" s="420" t="s">
        <v>2149</v>
      </c>
      <c r="AE32" s="1013" t="s">
        <v>2150</v>
      </c>
      <c r="AF32" s="1014" t="s">
        <v>2151</v>
      </c>
      <c r="AG32" s="420" t="s">
        <v>2152</v>
      </c>
      <c r="AH32" s="1013" t="s">
        <v>2153</v>
      </c>
    </row>
    <row r="33" spans="1:28">
      <c r="A33" s="41" t="s">
        <v>446</v>
      </c>
      <c r="B33" s="996" t="s">
        <v>898</v>
      </c>
      <c r="C33" s="889" t="s">
        <v>899</v>
      </c>
      <c r="D33" s="400" t="s">
        <v>900</v>
      </c>
      <c r="E33" s="995" t="s">
        <v>901</v>
      </c>
      <c r="F33" s="996" t="s">
        <v>902</v>
      </c>
      <c r="G33" s="889" t="s">
        <v>903</v>
      </c>
      <c r="H33" s="995" t="s">
        <v>904</v>
      </c>
      <c r="I33" s="997" t="s">
        <v>905</v>
      </c>
      <c r="J33" s="998" t="s">
        <v>906</v>
      </c>
      <c r="K33" s="999" t="s">
        <v>907</v>
      </c>
      <c r="L33" s="1000" t="s">
        <v>908</v>
      </c>
      <c r="M33" s="1039"/>
      <c r="N33" s="400"/>
      <c r="O33" s="58"/>
      <c r="P33" s="41" t="s">
        <v>446</v>
      </c>
      <c r="Q33" s="996" t="s">
        <v>1132</v>
      </c>
      <c r="R33" s="400" t="s">
        <v>1133</v>
      </c>
      <c r="S33" s="1008" t="s">
        <v>1134</v>
      </c>
      <c r="T33" s="996" t="s">
        <v>1135</v>
      </c>
      <c r="U33" s="400" t="s">
        <v>1136</v>
      </c>
      <c r="V33" s="1008" t="s">
        <v>1137</v>
      </c>
      <c r="W33" s="996" t="s">
        <v>1138</v>
      </c>
      <c r="X33" s="400" t="s">
        <v>1139</v>
      </c>
      <c r="Y33" s="1008" t="s">
        <v>1140</v>
      </c>
      <c r="Z33" s="996" t="s">
        <v>1141</v>
      </c>
      <c r="AA33" s="400" t="s">
        <v>1142</v>
      </c>
      <c r="AB33" s="1010" t="s">
        <v>1143</v>
      </c>
    </row>
    <row r="34" spans="1:28">
      <c r="A34" s="41" t="s">
        <v>447</v>
      </c>
      <c r="B34" s="996" t="s">
        <v>909</v>
      </c>
      <c r="C34" s="889" t="s">
        <v>910</v>
      </c>
      <c r="D34" s="400" t="s">
        <v>911</v>
      </c>
      <c r="E34" s="995" t="s">
        <v>912</v>
      </c>
      <c r="F34" s="996" t="s">
        <v>913</v>
      </c>
      <c r="G34" s="889" t="s">
        <v>914</v>
      </c>
      <c r="H34" s="995" t="s">
        <v>915</v>
      </c>
      <c r="I34" s="997" t="s">
        <v>916</v>
      </c>
      <c r="J34" s="998" t="s">
        <v>917</v>
      </c>
      <c r="K34" s="999" t="s">
        <v>918</v>
      </c>
      <c r="L34" s="1000" t="s">
        <v>919</v>
      </c>
      <c r="M34" s="1039"/>
      <c r="N34" s="400"/>
      <c r="O34" s="58"/>
      <c r="P34" s="41" t="s">
        <v>447</v>
      </c>
      <c r="Q34" s="996" t="s">
        <v>1144</v>
      </c>
      <c r="R34" s="400" t="s">
        <v>1145</v>
      </c>
      <c r="S34" s="1008" t="s">
        <v>1146</v>
      </c>
      <c r="T34" s="996" t="s">
        <v>1147</v>
      </c>
      <c r="U34" s="400" t="s">
        <v>1148</v>
      </c>
      <c r="V34" s="1008" t="s">
        <v>1149</v>
      </c>
      <c r="W34" s="996" t="s">
        <v>1150</v>
      </c>
      <c r="X34" s="400" t="s">
        <v>1151</v>
      </c>
      <c r="Y34" s="1008" t="s">
        <v>1152</v>
      </c>
      <c r="Z34" s="996" t="s">
        <v>1153</v>
      </c>
      <c r="AA34" s="400" t="s">
        <v>1154</v>
      </c>
      <c r="AB34" s="1010" t="s">
        <v>1155</v>
      </c>
    </row>
    <row r="35" spans="1:28">
      <c r="A35" s="41" t="s">
        <v>448</v>
      </c>
      <c r="B35" s="996" t="s">
        <v>920</v>
      </c>
      <c r="C35" s="889" t="s">
        <v>921</v>
      </c>
      <c r="D35" s="400" t="s">
        <v>922</v>
      </c>
      <c r="E35" s="995" t="s">
        <v>923</v>
      </c>
      <c r="F35" s="996" t="s">
        <v>924</v>
      </c>
      <c r="G35" s="889" t="s">
        <v>925</v>
      </c>
      <c r="H35" s="995" t="s">
        <v>926</v>
      </c>
      <c r="I35" s="997" t="s">
        <v>927</v>
      </c>
      <c r="J35" s="998" t="s">
        <v>928</v>
      </c>
      <c r="K35" s="999" t="s">
        <v>929</v>
      </c>
      <c r="L35" s="1000" t="s">
        <v>930</v>
      </c>
      <c r="M35" s="1039"/>
      <c r="N35" s="400"/>
      <c r="O35" s="58"/>
      <c r="P35" s="41" t="s">
        <v>448</v>
      </c>
      <c r="Q35" s="996" t="s">
        <v>1156</v>
      </c>
      <c r="R35" s="400" t="s">
        <v>1157</v>
      </c>
      <c r="S35" s="1008" t="s">
        <v>1158</v>
      </c>
      <c r="T35" s="996" t="s">
        <v>1159</v>
      </c>
      <c r="U35" s="400" t="s">
        <v>1160</v>
      </c>
      <c r="V35" s="1008" t="s">
        <v>1161</v>
      </c>
      <c r="W35" s="996" t="s">
        <v>1162</v>
      </c>
      <c r="X35" s="400" t="s">
        <v>1163</v>
      </c>
      <c r="Y35" s="1008" t="s">
        <v>1164</v>
      </c>
      <c r="Z35" s="996" t="s">
        <v>1165</v>
      </c>
      <c r="AA35" s="400" t="s">
        <v>1166</v>
      </c>
      <c r="AB35" s="1010" t="s">
        <v>1167</v>
      </c>
    </row>
    <row r="36" spans="1:28">
      <c r="A36" s="41" t="s">
        <v>449</v>
      </c>
      <c r="B36" s="996" t="s">
        <v>931</v>
      </c>
      <c r="C36" s="889" t="s">
        <v>932</v>
      </c>
      <c r="D36" s="400" t="s">
        <v>933</v>
      </c>
      <c r="E36" s="995" t="s">
        <v>934</v>
      </c>
      <c r="F36" s="996" t="s">
        <v>935</v>
      </c>
      <c r="G36" s="889" t="s">
        <v>936</v>
      </c>
      <c r="H36" s="995" t="s">
        <v>937</v>
      </c>
      <c r="I36" s="997" t="s">
        <v>938</v>
      </c>
      <c r="J36" s="998" t="s">
        <v>939</v>
      </c>
      <c r="K36" s="999" t="s">
        <v>940</v>
      </c>
      <c r="L36" s="1000" t="s">
        <v>941</v>
      </c>
      <c r="M36" s="1039"/>
      <c r="N36" s="400"/>
      <c r="O36" s="58"/>
      <c r="P36" s="41" t="s">
        <v>449</v>
      </c>
      <c r="Q36" s="996" t="s">
        <v>1168</v>
      </c>
      <c r="R36" s="400" t="s">
        <v>1169</v>
      </c>
      <c r="S36" s="1008" t="s">
        <v>1170</v>
      </c>
      <c r="T36" s="996" t="s">
        <v>1171</v>
      </c>
      <c r="U36" s="400" t="s">
        <v>1172</v>
      </c>
      <c r="V36" s="1008" t="s">
        <v>1173</v>
      </c>
      <c r="W36" s="996" t="s">
        <v>1174</v>
      </c>
      <c r="X36" s="400" t="s">
        <v>1175</v>
      </c>
      <c r="Y36" s="1008" t="s">
        <v>1176</v>
      </c>
      <c r="Z36" s="996" t="s">
        <v>1177</v>
      </c>
      <c r="AA36" s="400" t="s">
        <v>1178</v>
      </c>
      <c r="AB36" s="1010" t="s">
        <v>1179</v>
      </c>
    </row>
    <row r="37" spans="1:28">
      <c r="A37" s="41" t="s">
        <v>450</v>
      </c>
      <c r="B37" s="996" t="s">
        <v>942</v>
      </c>
      <c r="C37" s="889" t="s">
        <v>943</v>
      </c>
      <c r="D37" s="400" t="s">
        <v>944</v>
      </c>
      <c r="E37" s="995" t="s">
        <v>945</v>
      </c>
      <c r="F37" s="996" t="s">
        <v>946</v>
      </c>
      <c r="G37" s="889" t="s">
        <v>947</v>
      </c>
      <c r="H37" s="995" t="s">
        <v>948</v>
      </c>
      <c r="I37" s="997" t="s">
        <v>949</v>
      </c>
      <c r="J37" s="998" t="s">
        <v>950</v>
      </c>
      <c r="K37" s="999" t="s">
        <v>951</v>
      </c>
      <c r="L37" s="1000" t="s">
        <v>952</v>
      </c>
      <c r="M37" s="1039"/>
      <c r="N37" s="400"/>
      <c r="O37" s="58"/>
      <c r="P37" s="41" t="s">
        <v>450</v>
      </c>
      <c r="Q37" s="996" t="s">
        <v>1180</v>
      </c>
      <c r="R37" s="400" t="s">
        <v>1181</v>
      </c>
      <c r="S37" s="1008" t="s">
        <v>1182</v>
      </c>
      <c r="T37" s="996" t="s">
        <v>1183</v>
      </c>
      <c r="U37" s="400" t="s">
        <v>1184</v>
      </c>
      <c r="V37" s="1008" t="s">
        <v>1185</v>
      </c>
      <c r="W37" s="996" t="s">
        <v>1186</v>
      </c>
      <c r="X37" s="400" t="s">
        <v>1187</v>
      </c>
      <c r="Y37" s="1008" t="s">
        <v>1188</v>
      </c>
      <c r="Z37" s="996" t="s">
        <v>1189</v>
      </c>
      <c r="AA37" s="400" t="s">
        <v>1190</v>
      </c>
      <c r="AB37" s="1010" t="s">
        <v>1191</v>
      </c>
    </row>
    <row r="38" spans="1:28">
      <c r="A38" s="42" t="s">
        <v>451</v>
      </c>
      <c r="B38" s="1001" t="s">
        <v>953</v>
      </c>
      <c r="C38" s="890" t="s">
        <v>954</v>
      </c>
      <c r="D38" s="407" t="s">
        <v>955</v>
      </c>
      <c r="E38" s="890" t="s">
        <v>956</v>
      </c>
      <c r="F38" s="1001" t="s">
        <v>957</v>
      </c>
      <c r="G38" s="890" t="s">
        <v>958</v>
      </c>
      <c r="H38" s="890" t="s">
        <v>959</v>
      </c>
      <c r="I38" s="1002" t="s">
        <v>960</v>
      </c>
      <c r="J38" s="1003" t="s">
        <v>961</v>
      </c>
      <c r="K38" s="1004" t="s">
        <v>962</v>
      </c>
      <c r="L38" s="1005" t="s">
        <v>963</v>
      </c>
      <c r="M38" s="1039"/>
      <c r="N38" s="400"/>
      <c r="O38" s="58"/>
      <c r="P38" s="42" t="s">
        <v>451</v>
      </c>
      <c r="Q38" s="1001" t="s">
        <v>1192</v>
      </c>
      <c r="R38" s="407" t="s">
        <v>1193</v>
      </c>
      <c r="S38" s="1011" t="s">
        <v>1194</v>
      </c>
      <c r="T38" s="1001" t="s">
        <v>1195</v>
      </c>
      <c r="U38" s="407" t="s">
        <v>1196</v>
      </c>
      <c r="V38" s="1011" t="s">
        <v>1197</v>
      </c>
      <c r="W38" s="1001" t="s">
        <v>1198</v>
      </c>
      <c r="X38" s="407" t="s">
        <v>1199</v>
      </c>
      <c r="Y38" s="1011" t="s">
        <v>1200</v>
      </c>
      <c r="Z38" s="1001" t="s">
        <v>1201</v>
      </c>
      <c r="AA38" s="407" t="s">
        <v>1202</v>
      </c>
      <c r="AB38" s="1012" t="s">
        <v>1203</v>
      </c>
    </row>
    <row r="39" spans="1:28">
      <c r="A39" s="41" t="s">
        <v>462</v>
      </c>
      <c r="B39" s="996" t="s">
        <v>964</v>
      </c>
      <c r="C39" s="889" t="s">
        <v>965</v>
      </c>
      <c r="D39" s="400" t="s">
        <v>966</v>
      </c>
      <c r="E39" s="995" t="s">
        <v>967</v>
      </c>
      <c r="F39" s="996" t="s">
        <v>968</v>
      </c>
      <c r="G39" s="889" t="s">
        <v>969</v>
      </c>
      <c r="H39" s="995" t="s">
        <v>970</v>
      </c>
      <c r="I39" s="997" t="s">
        <v>971</v>
      </c>
      <c r="J39" s="998" t="s">
        <v>972</v>
      </c>
      <c r="K39" s="999" t="s">
        <v>973</v>
      </c>
      <c r="L39" s="1000" t="s">
        <v>974</v>
      </c>
      <c r="M39" s="1039"/>
      <c r="N39" s="400"/>
      <c r="O39" s="58"/>
      <c r="P39" s="41" t="s">
        <v>462</v>
      </c>
      <c r="Q39" s="996" t="s">
        <v>1204</v>
      </c>
      <c r="R39" s="400" t="s">
        <v>1205</v>
      </c>
      <c r="S39" s="1008" t="s">
        <v>1206</v>
      </c>
      <c r="T39" s="996" t="s">
        <v>1207</v>
      </c>
      <c r="U39" s="400" t="s">
        <v>1208</v>
      </c>
      <c r="V39" s="1008" t="s">
        <v>1209</v>
      </c>
      <c r="W39" s="996" t="s">
        <v>1210</v>
      </c>
      <c r="X39" s="400" t="s">
        <v>1211</v>
      </c>
      <c r="Y39" s="1008" t="s">
        <v>1212</v>
      </c>
      <c r="Z39" s="996" t="s">
        <v>1213</v>
      </c>
      <c r="AA39" s="400" t="s">
        <v>1214</v>
      </c>
      <c r="AB39" s="1010" t="s">
        <v>1215</v>
      </c>
    </row>
    <row r="40" spans="1:28">
      <c r="A40" s="41" t="s">
        <v>463</v>
      </c>
      <c r="B40" s="996" t="s">
        <v>975</v>
      </c>
      <c r="C40" s="889" t="s">
        <v>976</v>
      </c>
      <c r="D40" s="400" t="s">
        <v>977</v>
      </c>
      <c r="E40" s="995" t="s">
        <v>978</v>
      </c>
      <c r="F40" s="996" t="s">
        <v>979</v>
      </c>
      <c r="G40" s="889" t="s">
        <v>980</v>
      </c>
      <c r="H40" s="995" t="s">
        <v>981</v>
      </c>
      <c r="I40" s="997" t="s">
        <v>982</v>
      </c>
      <c r="J40" s="998" t="s">
        <v>983</v>
      </c>
      <c r="K40" s="999" t="s">
        <v>984</v>
      </c>
      <c r="L40" s="1000" t="s">
        <v>985</v>
      </c>
      <c r="M40" s="1039"/>
      <c r="N40" s="400"/>
      <c r="O40" s="58"/>
      <c r="P40" s="41" t="s">
        <v>463</v>
      </c>
      <c r="Q40" s="996" t="s">
        <v>1216</v>
      </c>
      <c r="R40" s="400" t="s">
        <v>1217</v>
      </c>
      <c r="S40" s="1008" t="s">
        <v>1218</v>
      </c>
      <c r="T40" s="996" t="s">
        <v>1219</v>
      </c>
      <c r="U40" s="400" t="s">
        <v>1220</v>
      </c>
      <c r="V40" s="1008" t="s">
        <v>1221</v>
      </c>
      <c r="W40" s="996" t="s">
        <v>1222</v>
      </c>
      <c r="X40" s="400" t="s">
        <v>1223</v>
      </c>
      <c r="Y40" s="1008" t="s">
        <v>1224</v>
      </c>
      <c r="Z40" s="996" t="s">
        <v>1225</v>
      </c>
      <c r="AA40" s="400" t="s">
        <v>1226</v>
      </c>
      <c r="AB40" s="1010" t="s">
        <v>1227</v>
      </c>
    </row>
    <row r="41" spans="1:28">
      <c r="A41" s="41" t="s">
        <v>464</v>
      </c>
      <c r="B41" s="996" t="s">
        <v>986</v>
      </c>
      <c r="C41" s="889" t="s">
        <v>987</v>
      </c>
      <c r="D41" s="400" t="s">
        <v>988</v>
      </c>
      <c r="E41" s="995" t="s">
        <v>989</v>
      </c>
      <c r="F41" s="996" t="s">
        <v>990</v>
      </c>
      <c r="G41" s="889" t="s">
        <v>991</v>
      </c>
      <c r="H41" s="995" t="s">
        <v>992</v>
      </c>
      <c r="I41" s="997" t="s">
        <v>993</v>
      </c>
      <c r="J41" s="998" t="s">
        <v>994</v>
      </c>
      <c r="K41" s="999" t="s">
        <v>995</v>
      </c>
      <c r="L41" s="1000" t="s">
        <v>996</v>
      </c>
      <c r="M41" s="1039"/>
      <c r="N41" s="400"/>
      <c r="O41" s="58"/>
      <c r="P41" s="41" t="s">
        <v>464</v>
      </c>
      <c r="Q41" s="996" t="s">
        <v>1228</v>
      </c>
      <c r="R41" s="400" t="s">
        <v>1229</v>
      </c>
      <c r="S41" s="1008" t="s">
        <v>1230</v>
      </c>
      <c r="T41" s="996" t="s">
        <v>1231</v>
      </c>
      <c r="U41" s="400" t="s">
        <v>1232</v>
      </c>
      <c r="V41" s="1008" t="s">
        <v>1233</v>
      </c>
      <c r="W41" s="996" t="s">
        <v>1234</v>
      </c>
      <c r="X41" s="400" t="s">
        <v>1235</v>
      </c>
      <c r="Y41" s="1008" t="s">
        <v>1236</v>
      </c>
      <c r="Z41" s="996" t="s">
        <v>1237</v>
      </c>
      <c r="AA41" s="400" t="s">
        <v>1238</v>
      </c>
      <c r="AB41" s="1010" t="s">
        <v>1239</v>
      </c>
    </row>
    <row r="42" spans="1:28">
      <c r="A42" s="41" t="s">
        <v>465</v>
      </c>
      <c r="B42" s="996" t="s">
        <v>997</v>
      </c>
      <c r="C42" s="889" t="s">
        <v>998</v>
      </c>
      <c r="D42" s="400" t="s">
        <v>999</v>
      </c>
      <c r="E42" s="995" t="s">
        <v>1000</v>
      </c>
      <c r="F42" s="996" t="s">
        <v>1001</v>
      </c>
      <c r="G42" s="889" t="s">
        <v>1002</v>
      </c>
      <c r="H42" s="995" t="s">
        <v>1003</v>
      </c>
      <c r="I42" s="997" t="s">
        <v>1004</v>
      </c>
      <c r="J42" s="998" t="s">
        <v>1005</v>
      </c>
      <c r="K42" s="999" t="s">
        <v>1006</v>
      </c>
      <c r="L42" s="1000" t="s">
        <v>1007</v>
      </c>
      <c r="M42" s="1039"/>
      <c r="N42" s="400"/>
      <c r="O42" s="58"/>
      <c r="P42" s="41" t="s">
        <v>465</v>
      </c>
      <c r="Q42" s="996" t="s">
        <v>1240</v>
      </c>
      <c r="R42" s="400" t="s">
        <v>1241</v>
      </c>
      <c r="S42" s="1008" t="s">
        <v>1242</v>
      </c>
      <c r="T42" s="996" t="s">
        <v>1243</v>
      </c>
      <c r="U42" s="400" t="s">
        <v>1244</v>
      </c>
      <c r="V42" s="1008" t="s">
        <v>1245</v>
      </c>
      <c r="W42" s="996" t="s">
        <v>1246</v>
      </c>
      <c r="X42" s="400" t="s">
        <v>1247</v>
      </c>
      <c r="Y42" s="1008" t="s">
        <v>1248</v>
      </c>
      <c r="Z42" s="996" t="s">
        <v>1249</v>
      </c>
      <c r="AA42" s="400" t="s">
        <v>1250</v>
      </c>
      <c r="AB42" s="1010" t="s">
        <v>1251</v>
      </c>
    </row>
    <row r="43" spans="1:28">
      <c r="A43" s="42" t="s">
        <v>466</v>
      </c>
      <c r="B43" s="1001" t="s">
        <v>1008</v>
      </c>
      <c r="C43" s="890" t="s">
        <v>1009</v>
      </c>
      <c r="D43" s="407" t="s">
        <v>1010</v>
      </c>
      <c r="E43" s="890" t="s">
        <v>1011</v>
      </c>
      <c r="F43" s="1001" t="s">
        <v>1012</v>
      </c>
      <c r="G43" s="890" t="s">
        <v>1013</v>
      </c>
      <c r="H43" s="890" t="s">
        <v>1014</v>
      </c>
      <c r="I43" s="1002" t="s">
        <v>1015</v>
      </c>
      <c r="J43" s="1003" t="s">
        <v>1016</v>
      </c>
      <c r="K43" s="1004" t="s">
        <v>1017</v>
      </c>
      <c r="L43" s="1005" t="s">
        <v>1018</v>
      </c>
      <c r="M43" s="1039"/>
      <c r="N43" s="400"/>
      <c r="O43" s="58"/>
      <c r="P43" s="42" t="s">
        <v>466</v>
      </c>
      <c r="Q43" s="1001" t="s">
        <v>1252</v>
      </c>
      <c r="R43" s="407" t="s">
        <v>1253</v>
      </c>
      <c r="S43" s="1011" t="s">
        <v>1254</v>
      </c>
      <c r="T43" s="1001" t="s">
        <v>1255</v>
      </c>
      <c r="U43" s="407" t="s">
        <v>1256</v>
      </c>
      <c r="V43" s="1011" t="s">
        <v>1257</v>
      </c>
      <c r="W43" s="1001" t="s">
        <v>1258</v>
      </c>
      <c r="X43" s="407" t="s">
        <v>1259</v>
      </c>
      <c r="Y43" s="1011" t="s">
        <v>1260</v>
      </c>
      <c r="Z43" s="1001" t="s">
        <v>1261</v>
      </c>
      <c r="AA43" s="407" t="s">
        <v>1262</v>
      </c>
      <c r="AB43" s="1012" t="s">
        <v>1263</v>
      </c>
    </row>
    <row r="44" spans="1:28">
      <c r="A44" s="41" t="s">
        <v>473</v>
      </c>
      <c r="B44" s="996" t="s">
        <v>1019</v>
      </c>
      <c r="C44" s="889" t="s">
        <v>1020</v>
      </c>
      <c r="D44" s="400" t="s">
        <v>1021</v>
      </c>
      <c r="E44" s="995" t="s">
        <v>1022</v>
      </c>
      <c r="F44" s="996" t="s">
        <v>1023</v>
      </c>
      <c r="G44" s="889" t="s">
        <v>1024</v>
      </c>
      <c r="H44" s="995" t="s">
        <v>1025</v>
      </c>
      <c r="I44" s="997" t="s">
        <v>1026</v>
      </c>
      <c r="J44" s="998" t="s">
        <v>1027</v>
      </c>
      <c r="K44" s="999" t="s">
        <v>1028</v>
      </c>
      <c r="L44" s="1000" t="s">
        <v>1029</v>
      </c>
      <c r="M44" s="1039"/>
      <c r="N44" s="400"/>
      <c r="O44" s="58"/>
      <c r="P44" s="41" t="s">
        <v>474</v>
      </c>
      <c r="Q44" s="996" t="s">
        <v>1264</v>
      </c>
      <c r="R44" s="400" t="s">
        <v>1265</v>
      </c>
      <c r="S44" s="1008" t="s">
        <v>1266</v>
      </c>
      <c r="T44" s="996" t="s">
        <v>1267</v>
      </c>
      <c r="U44" s="400" t="s">
        <v>1268</v>
      </c>
      <c r="V44" s="1008" t="s">
        <v>1269</v>
      </c>
      <c r="W44" s="996" t="s">
        <v>1270</v>
      </c>
      <c r="X44" s="400" t="s">
        <v>1271</v>
      </c>
      <c r="Y44" s="1008" t="s">
        <v>1272</v>
      </c>
      <c r="Z44" s="996" t="s">
        <v>1273</v>
      </c>
      <c r="AA44" s="400" t="s">
        <v>1274</v>
      </c>
      <c r="AB44" s="1010" t="s">
        <v>1275</v>
      </c>
    </row>
    <row r="45" spans="1:28">
      <c r="A45" s="41" t="s">
        <v>475</v>
      </c>
      <c r="B45" s="996" t="s">
        <v>1030</v>
      </c>
      <c r="C45" s="889" t="s">
        <v>1031</v>
      </c>
      <c r="D45" s="400" t="s">
        <v>1032</v>
      </c>
      <c r="E45" s="995" t="s">
        <v>1033</v>
      </c>
      <c r="F45" s="996" t="s">
        <v>1034</v>
      </c>
      <c r="G45" s="889" t="s">
        <v>1035</v>
      </c>
      <c r="H45" s="995" t="s">
        <v>1036</v>
      </c>
      <c r="I45" s="997" t="s">
        <v>1037</v>
      </c>
      <c r="J45" s="998" t="s">
        <v>1038</v>
      </c>
      <c r="K45" s="999" t="s">
        <v>1039</v>
      </c>
      <c r="L45" s="1000" t="s">
        <v>1040</v>
      </c>
      <c r="M45" s="1039"/>
      <c r="N45" s="400"/>
      <c r="O45" s="58"/>
      <c r="P45" s="41" t="s">
        <v>476</v>
      </c>
      <c r="Q45" s="996" t="s">
        <v>1276</v>
      </c>
      <c r="R45" s="400" t="s">
        <v>1277</v>
      </c>
      <c r="S45" s="1008" t="s">
        <v>1278</v>
      </c>
      <c r="T45" s="996" t="s">
        <v>1279</v>
      </c>
      <c r="U45" s="400" t="s">
        <v>1280</v>
      </c>
      <c r="V45" s="1008" t="s">
        <v>1281</v>
      </c>
      <c r="W45" s="996" t="s">
        <v>1282</v>
      </c>
      <c r="X45" s="400" t="s">
        <v>1283</v>
      </c>
      <c r="Y45" s="1008" t="s">
        <v>1284</v>
      </c>
      <c r="Z45" s="996" t="s">
        <v>1285</v>
      </c>
      <c r="AA45" s="400" t="s">
        <v>1286</v>
      </c>
      <c r="AB45" s="1010" t="s">
        <v>1287</v>
      </c>
    </row>
    <row r="46" spans="1:28">
      <c r="A46" s="41" t="s">
        <v>477</v>
      </c>
      <c r="B46" s="996" t="s">
        <v>1041</v>
      </c>
      <c r="C46" s="889" t="s">
        <v>1042</v>
      </c>
      <c r="D46" s="400" t="s">
        <v>1043</v>
      </c>
      <c r="E46" s="995" t="s">
        <v>1044</v>
      </c>
      <c r="F46" s="996" t="s">
        <v>1045</v>
      </c>
      <c r="G46" s="889" t="s">
        <v>1046</v>
      </c>
      <c r="H46" s="995" t="s">
        <v>1047</v>
      </c>
      <c r="I46" s="997" t="s">
        <v>1048</v>
      </c>
      <c r="J46" s="998" t="s">
        <v>1049</v>
      </c>
      <c r="K46" s="999" t="s">
        <v>1050</v>
      </c>
      <c r="L46" s="1000" t="s">
        <v>1051</v>
      </c>
      <c r="M46" s="1039"/>
      <c r="N46" s="400"/>
      <c r="O46" s="58"/>
      <c r="P46" s="41" t="s">
        <v>478</v>
      </c>
      <c r="Q46" s="996" t="s">
        <v>1288</v>
      </c>
      <c r="R46" s="400" t="s">
        <v>1289</v>
      </c>
      <c r="S46" s="1008" t="s">
        <v>1290</v>
      </c>
      <c r="T46" s="996" t="s">
        <v>1291</v>
      </c>
      <c r="U46" s="400" t="s">
        <v>1292</v>
      </c>
      <c r="V46" s="1008" t="s">
        <v>1293</v>
      </c>
      <c r="W46" s="996" t="s">
        <v>1294</v>
      </c>
      <c r="X46" s="400" t="s">
        <v>1295</v>
      </c>
      <c r="Y46" s="1008" t="s">
        <v>1296</v>
      </c>
      <c r="Z46" s="996" t="s">
        <v>1297</v>
      </c>
      <c r="AA46" s="400" t="s">
        <v>1298</v>
      </c>
      <c r="AB46" s="1010" t="s">
        <v>1299</v>
      </c>
    </row>
    <row r="47" spans="1:28">
      <c r="A47" s="41" t="s">
        <v>478</v>
      </c>
      <c r="B47" s="996" t="s">
        <v>1052</v>
      </c>
      <c r="C47" s="889" t="s">
        <v>1053</v>
      </c>
      <c r="D47" s="400" t="s">
        <v>1054</v>
      </c>
      <c r="E47" s="995" t="s">
        <v>1055</v>
      </c>
      <c r="F47" s="996" t="s">
        <v>1056</v>
      </c>
      <c r="G47" s="889" t="s">
        <v>1057</v>
      </c>
      <c r="H47" s="995" t="s">
        <v>1058</v>
      </c>
      <c r="I47" s="997" t="s">
        <v>1059</v>
      </c>
      <c r="J47" s="998" t="s">
        <v>1060</v>
      </c>
      <c r="K47" s="999" t="s">
        <v>1061</v>
      </c>
      <c r="L47" s="1000" t="s">
        <v>1062</v>
      </c>
      <c r="M47" s="1039"/>
      <c r="N47" s="400"/>
      <c r="O47" s="58"/>
      <c r="P47" s="41" t="s">
        <v>479</v>
      </c>
      <c r="Q47" s="996" t="s">
        <v>1300</v>
      </c>
      <c r="R47" s="400" t="s">
        <v>1301</v>
      </c>
      <c r="S47" s="1008" t="s">
        <v>1302</v>
      </c>
      <c r="T47" s="996" t="s">
        <v>1303</v>
      </c>
      <c r="U47" s="400" t="s">
        <v>1304</v>
      </c>
      <c r="V47" s="1008" t="s">
        <v>1305</v>
      </c>
      <c r="W47" s="996" t="s">
        <v>1306</v>
      </c>
      <c r="X47" s="400" t="s">
        <v>1307</v>
      </c>
      <c r="Y47" s="1008" t="s">
        <v>1308</v>
      </c>
      <c r="Z47" s="996" t="s">
        <v>1309</v>
      </c>
      <c r="AA47" s="400" t="s">
        <v>1310</v>
      </c>
      <c r="AB47" s="1010" t="s">
        <v>1311</v>
      </c>
    </row>
    <row r="48" spans="1:28">
      <c r="A48" s="41" t="s">
        <v>479</v>
      </c>
      <c r="B48" s="996" t="s">
        <v>1063</v>
      </c>
      <c r="C48" s="889" t="s">
        <v>1064</v>
      </c>
      <c r="D48" s="400" t="s">
        <v>1065</v>
      </c>
      <c r="E48" s="995" t="s">
        <v>1066</v>
      </c>
      <c r="F48" s="996" t="s">
        <v>1067</v>
      </c>
      <c r="G48" s="889" t="s">
        <v>1068</v>
      </c>
      <c r="H48" s="995" t="s">
        <v>1069</v>
      </c>
      <c r="I48" s="997" t="s">
        <v>1070</v>
      </c>
      <c r="J48" s="998" t="s">
        <v>1071</v>
      </c>
      <c r="K48" s="999" t="s">
        <v>1072</v>
      </c>
      <c r="L48" s="1000" t="s">
        <v>1073</v>
      </c>
      <c r="M48" s="1039"/>
      <c r="N48" s="400"/>
      <c r="O48" s="58"/>
      <c r="P48" s="41" t="s">
        <v>480</v>
      </c>
      <c r="Q48" s="996" t="s">
        <v>1312</v>
      </c>
      <c r="R48" s="400" t="s">
        <v>1313</v>
      </c>
      <c r="S48" s="1008" t="s">
        <v>1314</v>
      </c>
      <c r="T48" s="996" t="s">
        <v>1315</v>
      </c>
      <c r="U48" s="400" t="s">
        <v>1316</v>
      </c>
      <c r="V48" s="1008" t="s">
        <v>1317</v>
      </c>
      <c r="W48" s="996" t="s">
        <v>1318</v>
      </c>
      <c r="X48" s="400" t="s">
        <v>1319</v>
      </c>
      <c r="Y48" s="1008" t="s">
        <v>1320</v>
      </c>
      <c r="Z48" s="996" t="s">
        <v>1321</v>
      </c>
      <c r="AA48" s="400" t="s">
        <v>1322</v>
      </c>
      <c r="AB48" s="1010" t="s">
        <v>1323</v>
      </c>
    </row>
    <row r="49" spans="1:41">
      <c r="A49" s="41" t="s">
        <v>480</v>
      </c>
      <c r="B49" s="996" t="s">
        <v>1074</v>
      </c>
      <c r="C49" s="889" t="s">
        <v>1075</v>
      </c>
      <c r="D49" s="400" t="s">
        <v>1076</v>
      </c>
      <c r="E49" s="995" t="s">
        <v>1077</v>
      </c>
      <c r="F49" s="996" t="s">
        <v>1078</v>
      </c>
      <c r="G49" s="889" t="s">
        <v>1079</v>
      </c>
      <c r="H49" s="995" t="s">
        <v>1080</v>
      </c>
      <c r="I49" s="997" t="s">
        <v>1081</v>
      </c>
      <c r="J49" s="998" t="s">
        <v>1082</v>
      </c>
      <c r="K49" s="999" t="s">
        <v>1083</v>
      </c>
      <c r="L49" s="1000" t="s">
        <v>1084</v>
      </c>
      <c r="M49" s="1039"/>
      <c r="N49" s="400"/>
      <c r="O49" s="58"/>
      <c r="P49" s="41" t="s">
        <v>481</v>
      </c>
      <c r="Q49" s="996" t="s">
        <v>1324</v>
      </c>
      <c r="R49" s="400" t="s">
        <v>1325</v>
      </c>
      <c r="S49" s="1008" t="s">
        <v>1326</v>
      </c>
      <c r="T49" s="996" t="s">
        <v>1327</v>
      </c>
      <c r="U49" s="400" t="s">
        <v>1328</v>
      </c>
      <c r="V49" s="1008" t="s">
        <v>1329</v>
      </c>
      <c r="W49" s="996" t="s">
        <v>1330</v>
      </c>
      <c r="X49" s="400" t="s">
        <v>1331</v>
      </c>
      <c r="Y49" s="1008" t="s">
        <v>1332</v>
      </c>
      <c r="Z49" s="996" t="s">
        <v>1333</v>
      </c>
      <c r="AA49" s="400" t="s">
        <v>1334</v>
      </c>
      <c r="AB49" s="1010" t="s">
        <v>1335</v>
      </c>
    </row>
    <row r="50" spans="1:41">
      <c r="A50" s="41" t="s">
        <v>481</v>
      </c>
      <c r="B50" s="996" t="s">
        <v>1085</v>
      </c>
      <c r="C50" s="889" t="s">
        <v>1086</v>
      </c>
      <c r="D50" s="400" t="s">
        <v>1087</v>
      </c>
      <c r="E50" s="995" t="s">
        <v>1088</v>
      </c>
      <c r="F50" s="996" t="s">
        <v>1089</v>
      </c>
      <c r="G50" s="889" t="s">
        <v>1090</v>
      </c>
      <c r="H50" s="995" t="s">
        <v>1091</v>
      </c>
      <c r="I50" s="997" t="s">
        <v>1092</v>
      </c>
      <c r="J50" s="998" t="s">
        <v>1093</v>
      </c>
      <c r="K50" s="999" t="s">
        <v>1094</v>
      </c>
      <c r="L50" s="1000" t="s">
        <v>1095</v>
      </c>
      <c r="M50" s="1039"/>
      <c r="N50" s="400"/>
      <c r="O50" s="58"/>
      <c r="P50" s="41" t="s">
        <v>482</v>
      </c>
      <c r="Q50" s="996" t="s">
        <v>1336</v>
      </c>
      <c r="R50" s="400" t="s">
        <v>1337</v>
      </c>
      <c r="S50" s="1008" t="s">
        <v>1338</v>
      </c>
      <c r="T50" s="996" t="s">
        <v>1339</v>
      </c>
      <c r="U50" s="400" t="s">
        <v>1340</v>
      </c>
      <c r="V50" s="1008" t="s">
        <v>1341</v>
      </c>
      <c r="W50" s="996" t="s">
        <v>1342</v>
      </c>
      <c r="X50" s="400" t="s">
        <v>1343</v>
      </c>
      <c r="Y50" s="1008" t="s">
        <v>1344</v>
      </c>
      <c r="Z50" s="996" t="s">
        <v>1345</v>
      </c>
      <c r="AA50" s="400" t="s">
        <v>1346</v>
      </c>
      <c r="AB50" s="1010" t="s">
        <v>1347</v>
      </c>
    </row>
    <row r="51" spans="1:41">
      <c r="A51" s="41" t="s">
        <v>482</v>
      </c>
      <c r="B51" s="996" t="s">
        <v>1096</v>
      </c>
      <c r="C51" s="889" t="s">
        <v>1097</v>
      </c>
      <c r="D51" s="400" t="s">
        <v>1098</v>
      </c>
      <c r="E51" s="995" t="s">
        <v>1099</v>
      </c>
      <c r="F51" s="996" t="s">
        <v>1100</v>
      </c>
      <c r="G51" s="889" t="s">
        <v>1101</v>
      </c>
      <c r="H51" s="995" t="s">
        <v>1102</v>
      </c>
      <c r="I51" s="997" t="s">
        <v>1103</v>
      </c>
      <c r="J51" s="998" t="s">
        <v>1104</v>
      </c>
      <c r="K51" s="999" t="s">
        <v>1105</v>
      </c>
      <c r="L51" s="1000" t="s">
        <v>1106</v>
      </c>
      <c r="M51" s="1039"/>
      <c r="N51" s="400"/>
      <c r="O51" s="58"/>
      <c r="P51" s="42" t="s">
        <v>483</v>
      </c>
      <c r="Q51" s="1001" t="s">
        <v>1348</v>
      </c>
      <c r="R51" s="471" t="s">
        <v>1349</v>
      </c>
      <c r="S51" s="1012" t="s">
        <v>1350</v>
      </c>
      <c r="T51" s="1001" t="s">
        <v>1351</v>
      </c>
      <c r="U51" s="407" t="s">
        <v>1352</v>
      </c>
      <c r="V51" s="1011" t="s">
        <v>1353</v>
      </c>
      <c r="W51" s="1001" t="s">
        <v>1354</v>
      </c>
      <c r="X51" s="407" t="s">
        <v>1355</v>
      </c>
      <c r="Y51" s="1011" t="s">
        <v>1356</v>
      </c>
      <c r="Z51" s="1001" t="s">
        <v>1357</v>
      </c>
      <c r="AA51" s="407" t="s">
        <v>1358</v>
      </c>
      <c r="AB51" s="1012" t="s">
        <v>1359</v>
      </c>
    </row>
    <row r="52" spans="1:41">
      <c r="A52" s="42" t="s">
        <v>483</v>
      </c>
      <c r="B52" s="1001" t="s">
        <v>1107</v>
      </c>
      <c r="C52" s="890" t="s">
        <v>1108</v>
      </c>
      <c r="D52" s="407" t="s">
        <v>1109</v>
      </c>
      <c r="E52" s="890" t="s">
        <v>1110</v>
      </c>
      <c r="F52" s="1001" t="s">
        <v>1111</v>
      </c>
      <c r="G52" s="890" t="s">
        <v>1112</v>
      </c>
      <c r="H52" s="890" t="s">
        <v>1113</v>
      </c>
      <c r="I52" s="1002" t="s">
        <v>1114</v>
      </c>
      <c r="J52" s="1003" t="s">
        <v>1115</v>
      </c>
      <c r="K52" s="1004" t="s">
        <v>1116</v>
      </c>
      <c r="L52" s="1005" t="s">
        <v>1117</v>
      </c>
      <c r="M52" s="1039"/>
      <c r="N52" s="405"/>
      <c r="O52" s="96"/>
    </row>
    <row r="54" spans="1:41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91"/>
    </row>
    <row r="55" spans="1:41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92"/>
    </row>
    <row r="59" spans="1:41">
      <c r="A59" s="41" t="s">
        <v>157</v>
      </c>
      <c r="B59" s="996" t="s">
        <v>1360</v>
      </c>
      <c r="C59" s="889" t="s">
        <v>1361</v>
      </c>
      <c r="D59" s="996" t="s">
        <v>1362</v>
      </c>
      <c r="E59" s="889" t="s">
        <v>1363</v>
      </c>
      <c r="F59" s="995" t="s">
        <v>1364</v>
      </c>
      <c r="G59" s="1015" t="s">
        <v>1365</v>
      </c>
      <c r="H59" s="1016" t="s">
        <v>1366</v>
      </c>
      <c r="I59" s="1017" t="s">
        <v>1367</v>
      </c>
      <c r="J59" s="1017" t="s">
        <v>1368</v>
      </c>
      <c r="K59" s="1018" t="s">
        <v>1369</v>
      </c>
      <c r="L59" s="1019" t="s">
        <v>1370</v>
      </c>
      <c r="P59" s="41" t="s">
        <v>445</v>
      </c>
      <c r="Q59" s="997" t="s">
        <v>1624</v>
      </c>
      <c r="R59" s="400" t="s">
        <v>1625</v>
      </c>
      <c r="S59" s="1008" t="s">
        <v>1626</v>
      </c>
      <c r="T59" s="997" t="s">
        <v>1627</v>
      </c>
      <c r="U59" s="400" t="s">
        <v>1628</v>
      </c>
      <c r="V59" s="1008" t="s">
        <v>1629</v>
      </c>
      <c r="W59" s="1026" t="s">
        <v>1630</v>
      </c>
      <c r="X59" s="400" t="s">
        <v>1631</v>
      </c>
      <c r="Y59" s="1008" t="s">
        <v>1632</v>
      </c>
      <c r="Z59" s="1026" t="s">
        <v>1633</v>
      </c>
      <c r="AA59" s="400" t="s">
        <v>1634</v>
      </c>
      <c r="AB59" s="1008" t="s">
        <v>1635</v>
      </c>
      <c r="AC59" s="1015" t="s">
        <v>1636</v>
      </c>
      <c r="AD59" s="400" t="s">
        <v>1637</v>
      </c>
      <c r="AE59" s="1008" t="s">
        <v>1638</v>
      </c>
      <c r="AF59" s="1015" t="s">
        <v>1639</v>
      </c>
      <c r="AG59" s="400" t="s">
        <v>1640</v>
      </c>
      <c r="AH59" s="1008" t="s">
        <v>1641</v>
      </c>
      <c r="AI59" s="1026" t="s">
        <v>1642</v>
      </c>
      <c r="AJ59" s="400" t="s">
        <v>1643</v>
      </c>
      <c r="AK59" s="1008" t="s">
        <v>1644</v>
      </c>
      <c r="AL59" s="1026" t="s">
        <v>1645</v>
      </c>
      <c r="AM59" s="400" t="s">
        <v>1646</v>
      </c>
      <c r="AN59" s="1009" t="s">
        <v>1647</v>
      </c>
      <c r="AO59" s="88" t="s">
        <v>445</v>
      </c>
    </row>
    <row r="60" spans="1:41">
      <c r="A60" s="41" t="s">
        <v>164</v>
      </c>
      <c r="B60" s="996" t="s">
        <v>1371</v>
      </c>
      <c r="C60" s="889" t="s">
        <v>1372</v>
      </c>
      <c r="D60" s="996" t="s">
        <v>1373</v>
      </c>
      <c r="E60" s="889" t="s">
        <v>1374</v>
      </c>
      <c r="F60" s="995" t="s">
        <v>1375</v>
      </c>
      <c r="G60" s="1015" t="s">
        <v>1376</v>
      </c>
      <c r="H60" s="1016" t="s">
        <v>1377</v>
      </c>
      <c r="I60" s="1017" t="s">
        <v>1378</v>
      </c>
      <c r="J60" s="1017" t="s">
        <v>1379</v>
      </c>
      <c r="K60" s="1020" t="s">
        <v>1380</v>
      </c>
      <c r="L60" s="1019" t="s">
        <v>1381</v>
      </c>
      <c r="P60" s="41" t="s">
        <v>446</v>
      </c>
      <c r="Q60" s="997" t="s">
        <v>1648</v>
      </c>
      <c r="R60" s="400" t="s">
        <v>1649</v>
      </c>
      <c r="S60" s="1008" t="s">
        <v>1650</v>
      </c>
      <c r="T60" s="997" t="s">
        <v>1651</v>
      </c>
      <c r="U60" s="400" t="s">
        <v>1652</v>
      </c>
      <c r="V60" s="1008" t="s">
        <v>1653</v>
      </c>
      <c r="W60" s="1026" t="s">
        <v>1654</v>
      </c>
      <c r="X60" s="400" t="s">
        <v>1655</v>
      </c>
      <c r="Y60" s="1008" t="s">
        <v>1656</v>
      </c>
      <c r="Z60" s="1026" t="s">
        <v>1657</v>
      </c>
      <c r="AA60" s="400" t="s">
        <v>1658</v>
      </c>
      <c r="AB60" s="1008" t="s">
        <v>1659</v>
      </c>
      <c r="AC60" s="1015" t="s">
        <v>1660</v>
      </c>
      <c r="AD60" s="400" t="s">
        <v>1661</v>
      </c>
      <c r="AE60" s="1008" t="s">
        <v>1662</v>
      </c>
      <c r="AF60" s="1015" t="s">
        <v>1663</v>
      </c>
      <c r="AG60" s="400" t="s">
        <v>1664</v>
      </c>
      <c r="AH60" s="1008" t="s">
        <v>1665</v>
      </c>
      <c r="AI60" s="1026" t="s">
        <v>1666</v>
      </c>
      <c r="AJ60" s="400" t="s">
        <v>1667</v>
      </c>
      <c r="AK60" s="1008" t="s">
        <v>1668</v>
      </c>
      <c r="AL60" s="1026" t="s">
        <v>1669</v>
      </c>
      <c r="AM60" s="400" t="s">
        <v>1670</v>
      </c>
      <c r="AN60" s="1027" t="s">
        <v>1671</v>
      </c>
      <c r="AO60" s="88" t="s">
        <v>446</v>
      </c>
    </row>
    <row r="61" spans="1:41">
      <c r="A61" s="41" t="s">
        <v>167</v>
      </c>
      <c r="B61" s="996" t="s">
        <v>1382</v>
      </c>
      <c r="C61" s="889" t="s">
        <v>1383</v>
      </c>
      <c r="D61" s="996" t="s">
        <v>1384</v>
      </c>
      <c r="E61" s="889" t="s">
        <v>1385</v>
      </c>
      <c r="F61" s="995" t="s">
        <v>1386</v>
      </c>
      <c r="G61" s="1015" t="s">
        <v>1387</v>
      </c>
      <c r="H61" s="1016" t="s">
        <v>1388</v>
      </c>
      <c r="I61" s="1017" t="s">
        <v>1389</v>
      </c>
      <c r="J61" s="1017" t="s">
        <v>1390</v>
      </c>
      <c r="K61" s="1020" t="s">
        <v>1391</v>
      </c>
      <c r="L61" s="1019" t="s">
        <v>1392</v>
      </c>
      <c r="P61" s="41" t="s">
        <v>447</v>
      </c>
      <c r="Q61" s="997" t="s">
        <v>1672</v>
      </c>
      <c r="R61" s="400" t="s">
        <v>1673</v>
      </c>
      <c r="S61" s="1008" t="s">
        <v>1674</v>
      </c>
      <c r="T61" s="997" t="s">
        <v>1675</v>
      </c>
      <c r="U61" s="400" t="s">
        <v>1676</v>
      </c>
      <c r="V61" s="1008" t="s">
        <v>1677</v>
      </c>
      <c r="W61" s="1026" t="s">
        <v>1678</v>
      </c>
      <c r="X61" s="400" t="s">
        <v>1679</v>
      </c>
      <c r="Y61" s="1008" t="s">
        <v>1680</v>
      </c>
      <c r="Z61" s="1026" t="s">
        <v>1681</v>
      </c>
      <c r="AA61" s="400" t="s">
        <v>1682</v>
      </c>
      <c r="AB61" s="1008" t="s">
        <v>1683</v>
      </c>
      <c r="AC61" s="1015" t="s">
        <v>1684</v>
      </c>
      <c r="AD61" s="400" t="s">
        <v>1685</v>
      </c>
      <c r="AE61" s="1008" t="s">
        <v>1686</v>
      </c>
      <c r="AF61" s="1015" t="s">
        <v>1687</v>
      </c>
      <c r="AG61" s="400" t="s">
        <v>1688</v>
      </c>
      <c r="AH61" s="1008" t="s">
        <v>1689</v>
      </c>
      <c r="AI61" s="1026" t="s">
        <v>1690</v>
      </c>
      <c r="AJ61" s="400" t="s">
        <v>1691</v>
      </c>
      <c r="AK61" s="1008" t="s">
        <v>1692</v>
      </c>
      <c r="AL61" s="1026" t="s">
        <v>1693</v>
      </c>
      <c r="AM61" s="400" t="s">
        <v>1694</v>
      </c>
      <c r="AN61" s="1027" t="s">
        <v>1695</v>
      </c>
      <c r="AO61" s="88" t="s">
        <v>447</v>
      </c>
    </row>
    <row r="62" spans="1:41">
      <c r="A62" s="41" t="s">
        <v>169</v>
      </c>
      <c r="B62" s="996" t="s">
        <v>1393</v>
      </c>
      <c r="C62" s="889" t="s">
        <v>1394</v>
      </c>
      <c r="D62" s="996" t="s">
        <v>1395</v>
      </c>
      <c r="E62" s="889" t="s">
        <v>1396</v>
      </c>
      <c r="F62" s="995" t="s">
        <v>1397</v>
      </c>
      <c r="G62" s="1015" t="s">
        <v>1398</v>
      </c>
      <c r="H62" s="1016" t="s">
        <v>1399</v>
      </c>
      <c r="I62" s="1017" t="s">
        <v>1400</v>
      </c>
      <c r="J62" s="1017" t="s">
        <v>1401</v>
      </c>
      <c r="K62" s="1020" t="s">
        <v>1402</v>
      </c>
      <c r="L62" s="1019" t="s">
        <v>1403</v>
      </c>
      <c r="P62" s="41" t="s">
        <v>448</v>
      </c>
      <c r="Q62" s="997" t="s">
        <v>1696</v>
      </c>
      <c r="R62" s="400" t="s">
        <v>1697</v>
      </c>
      <c r="S62" s="1008" t="s">
        <v>1698</v>
      </c>
      <c r="T62" s="997" t="s">
        <v>1699</v>
      </c>
      <c r="U62" s="400" t="s">
        <v>1700</v>
      </c>
      <c r="V62" s="1008" t="s">
        <v>1701</v>
      </c>
      <c r="W62" s="1026" t="s">
        <v>1702</v>
      </c>
      <c r="X62" s="400" t="s">
        <v>1703</v>
      </c>
      <c r="Y62" s="1008" t="s">
        <v>1704</v>
      </c>
      <c r="Z62" s="1026" t="s">
        <v>1705</v>
      </c>
      <c r="AA62" s="400" t="s">
        <v>1706</v>
      </c>
      <c r="AB62" s="1008" t="s">
        <v>1707</v>
      </c>
      <c r="AC62" s="1015" t="s">
        <v>1708</v>
      </c>
      <c r="AD62" s="400" t="s">
        <v>1709</v>
      </c>
      <c r="AE62" s="1008" t="s">
        <v>1710</v>
      </c>
      <c r="AF62" s="1015" t="s">
        <v>1711</v>
      </c>
      <c r="AG62" s="400" t="s">
        <v>1712</v>
      </c>
      <c r="AH62" s="1008" t="s">
        <v>1713</v>
      </c>
      <c r="AI62" s="1026" t="s">
        <v>1714</v>
      </c>
      <c r="AJ62" s="400" t="s">
        <v>1715</v>
      </c>
      <c r="AK62" s="1008" t="s">
        <v>1716</v>
      </c>
      <c r="AL62" s="1026" t="s">
        <v>1717</v>
      </c>
      <c r="AM62" s="400" t="s">
        <v>1718</v>
      </c>
      <c r="AN62" s="1027" t="s">
        <v>1719</v>
      </c>
      <c r="AO62" s="88" t="s">
        <v>448</v>
      </c>
    </row>
    <row r="63" spans="1:41">
      <c r="A63" s="41" t="s">
        <v>171</v>
      </c>
      <c r="B63" s="996" t="s">
        <v>1404</v>
      </c>
      <c r="C63" s="889" t="s">
        <v>1405</v>
      </c>
      <c r="D63" s="996" t="s">
        <v>1406</v>
      </c>
      <c r="E63" s="889" t="s">
        <v>1407</v>
      </c>
      <c r="F63" s="995" t="s">
        <v>1408</v>
      </c>
      <c r="G63" s="1015" t="s">
        <v>1409</v>
      </c>
      <c r="H63" s="1016" t="s">
        <v>1410</v>
      </c>
      <c r="I63" s="1017" t="s">
        <v>1411</v>
      </c>
      <c r="J63" s="1017" t="s">
        <v>1412</v>
      </c>
      <c r="K63" s="1020" t="s">
        <v>1413</v>
      </c>
      <c r="L63" s="1019" t="s">
        <v>1414</v>
      </c>
      <c r="P63" s="41" t="s">
        <v>449</v>
      </c>
      <c r="Q63" s="997" t="s">
        <v>1720</v>
      </c>
      <c r="R63" s="400" t="s">
        <v>1721</v>
      </c>
      <c r="S63" s="1008" t="s">
        <v>1722</v>
      </c>
      <c r="T63" s="997" t="s">
        <v>1723</v>
      </c>
      <c r="U63" s="400" t="s">
        <v>1724</v>
      </c>
      <c r="V63" s="1008" t="s">
        <v>1725</v>
      </c>
      <c r="W63" s="1026" t="s">
        <v>1726</v>
      </c>
      <c r="X63" s="400" t="s">
        <v>1727</v>
      </c>
      <c r="Y63" s="1008" t="s">
        <v>1728</v>
      </c>
      <c r="Z63" s="1026" t="s">
        <v>1729</v>
      </c>
      <c r="AA63" s="400" t="s">
        <v>1730</v>
      </c>
      <c r="AB63" s="1008" t="s">
        <v>1731</v>
      </c>
      <c r="AC63" s="1015" t="s">
        <v>1732</v>
      </c>
      <c r="AD63" s="400" t="s">
        <v>1733</v>
      </c>
      <c r="AE63" s="1008" t="s">
        <v>1734</v>
      </c>
      <c r="AF63" s="1015" t="s">
        <v>1735</v>
      </c>
      <c r="AG63" s="400" t="s">
        <v>1736</v>
      </c>
      <c r="AH63" s="1008" t="s">
        <v>1737</v>
      </c>
      <c r="AI63" s="1026" t="s">
        <v>1738</v>
      </c>
      <c r="AJ63" s="400" t="s">
        <v>1739</v>
      </c>
      <c r="AK63" s="1008" t="s">
        <v>1740</v>
      </c>
      <c r="AL63" s="1026" t="s">
        <v>1741</v>
      </c>
      <c r="AM63" s="400" t="s">
        <v>1742</v>
      </c>
      <c r="AN63" s="1027" t="s">
        <v>1743</v>
      </c>
      <c r="AO63" s="88" t="s">
        <v>449</v>
      </c>
    </row>
    <row r="64" spans="1:41">
      <c r="A64" s="41" t="s">
        <v>172</v>
      </c>
      <c r="B64" s="996" t="s">
        <v>1415</v>
      </c>
      <c r="C64" s="889" t="s">
        <v>1416</v>
      </c>
      <c r="D64" s="996" t="s">
        <v>1417</v>
      </c>
      <c r="E64" s="889" t="s">
        <v>1418</v>
      </c>
      <c r="F64" s="995" t="s">
        <v>1419</v>
      </c>
      <c r="G64" s="1015" t="s">
        <v>1420</v>
      </c>
      <c r="H64" s="1016" t="s">
        <v>1421</v>
      </c>
      <c r="I64" s="1017" t="s">
        <v>1422</v>
      </c>
      <c r="J64" s="1017" t="s">
        <v>1423</v>
      </c>
      <c r="K64" s="1020" t="s">
        <v>1424</v>
      </c>
      <c r="L64" s="1019" t="s">
        <v>1425</v>
      </c>
      <c r="P64" s="41" t="s">
        <v>450</v>
      </c>
      <c r="Q64" s="997" t="s">
        <v>1744</v>
      </c>
      <c r="R64" s="400" t="s">
        <v>1745</v>
      </c>
      <c r="S64" s="1008" t="s">
        <v>1746</v>
      </c>
      <c r="T64" s="997" t="s">
        <v>1747</v>
      </c>
      <c r="U64" s="400" t="s">
        <v>1748</v>
      </c>
      <c r="V64" s="1008" t="s">
        <v>1749</v>
      </c>
      <c r="W64" s="1026" t="s">
        <v>1750</v>
      </c>
      <c r="X64" s="400" t="s">
        <v>1751</v>
      </c>
      <c r="Y64" s="1008" t="s">
        <v>1752</v>
      </c>
      <c r="Z64" s="1026" t="s">
        <v>1753</v>
      </c>
      <c r="AA64" s="400" t="s">
        <v>1754</v>
      </c>
      <c r="AB64" s="1008" t="s">
        <v>1755</v>
      </c>
      <c r="AC64" s="1015" t="s">
        <v>1756</v>
      </c>
      <c r="AD64" s="400" t="s">
        <v>1757</v>
      </c>
      <c r="AE64" s="1008" t="s">
        <v>1758</v>
      </c>
      <c r="AF64" s="1015" t="s">
        <v>1759</v>
      </c>
      <c r="AG64" s="400" t="s">
        <v>1760</v>
      </c>
      <c r="AH64" s="1008" t="s">
        <v>1761</v>
      </c>
      <c r="AI64" s="1026" t="s">
        <v>1762</v>
      </c>
      <c r="AJ64" s="400" t="s">
        <v>1763</v>
      </c>
      <c r="AK64" s="1008" t="s">
        <v>1764</v>
      </c>
      <c r="AL64" s="1026" t="s">
        <v>1765</v>
      </c>
      <c r="AM64" s="400" t="s">
        <v>1766</v>
      </c>
      <c r="AN64" s="1027" t="s">
        <v>1767</v>
      </c>
      <c r="AO64" s="88" t="s">
        <v>450</v>
      </c>
    </row>
    <row r="65" spans="1:41">
      <c r="A65" s="41" t="s">
        <v>174</v>
      </c>
      <c r="B65" s="996" t="s">
        <v>1426</v>
      </c>
      <c r="C65" s="889" t="s">
        <v>1427</v>
      </c>
      <c r="D65" s="996" t="s">
        <v>1428</v>
      </c>
      <c r="E65" s="889" t="s">
        <v>1429</v>
      </c>
      <c r="F65" s="995" t="s">
        <v>1430</v>
      </c>
      <c r="G65" s="1015" t="s">
        <v>1431</v>
      </c>
      <c r="H65" s="1016" t="s">
        <v>1432</v>
      </c>
      <c r="I65" s="1017" t="s">
        <v>1433</v>
      </c>
      <c r="J65" s="1017" t="s">
        <v>1434</v>
      </c>
      <c r="K65" s="1020" t="s">
        <v>1435</v>
      </c>
      <c r="L65" s="1019" t="s">
        <v>1436</v>
      </c>
      <c r="P65" s="42" t="s">
        <v>451</v>
      </c>
      <c r="Q65" s="1002" t="s">
        <v>1768</v>
      </c>
      <c r="R65" s="407" t="s">
        <v>1769</v>
      </c>
      <c r="S65" s="1011" t="s">
        <v>1770</v>
      </c>
      <c r="T65" s="1002" t="s">
        <v>1771</v>
      </c>
      <c r="U65" s="407" t="s">
        <v>1772</v>
      </c>
      <c r="V65" s="1011" t="s">
        <v>1773</v>
      </c>
      <c r="W65" s="1028" t="s">
        <v>1774</v>
      </c>
      <c r="X65" s="407" t="s">
        <v>1775</v>
      </c>
      <c r="Y65" s="1011" t="s">
        <v>1776</v>
      </c>
      <c r="Z65" s="1028" t="s">
        <v>1777</v>
      </c>
      <c r="AA65" s="407" t="s">
        <v>1778</v>
      </c>
      <c r="AB65" s="1011" t="s">
        <v>1779</v>
      </c>
      <c r="AC65" s="1021" t="s">
        <v>1780</v>
      </c>
      <c r="AD65" s="407" t="s">
        <v>1781</v>
      </c>
      <c r="AE65" s="1011" t="s">
        <v>1782</v>
      </c>
      <c r="AF65" s="1021" t="s">
        <v>1783</v>
      </c>
      <c r="AG65" s="407" t="s">
        <v>1784</v>
      </c>
      <c r="AH65" s="1011" t="s">
        <v>1785</v>
      </c>
      <c r="AI65" s="1028" t="s">
        <v>1786</v>
      </c>
      <c r="AJ65" s="407" t="s">
        <v>1787</v>
      </c>
      <c r="AK65" s="1011" t="s">
        <v>1788</v>
      </c>
      <c r="AL65" s="1028" t="s">
        <v>1789</v>
      </c>
      <c r="AM65" s="407" t="s">
        <v>1790</v>
      </c>
      <c r="AN65" s="1029" t="s">
        <v>1791</v>
      </c>
      <c r="AO65" s="592" t="s">
        <v>451</v>
      </c>
    </row>
    <row r="66" spans="1:41">
      <c r="A66" s="41" t="s">
        <v>176</v>
      </c>
      <c r="B66" s="996" t="s">
        <v>1437</v>
      </c>
      <c r="C66" s="889" t="s">
        <v>1438</v>
      </c>
      <c r="D66" s="996" t="s">
        <v>1439</v>
      </c>
      <c r="E66" s="889" t="s">
        <v>1440</v>
      </c>
      <c r="F66" s="995" t="s">
        <v>1441</v>
      </c>
      <c r="G66" s="1015" t="s">
        <v>1442</v>
      </c>
      <c r="H66" s="1016" t="s">
        <v>1443</v>
      </c>
      <c r="I66" s="1017" t="s">
        <v>1444</v>
      </c>
      <c r="J66" s="1017" t="s">
        <v>1445</v>
      </c>
      <c r="K66" s="1020" t="s">
        <v>1446</v>
      </c>
      <c r="L66" s="1019" t="s">
        <v>1447</v>
      </c>
      <c r="P66" s="41" t="s">
        <v>462</v>
      </c>
      <c r="Q66" s="997" t="s">
        <v>1792</v>
      </c>
      <c r="R66" s="400" t="s">
        <v>1793</v>
      </c>
      <c r="S66" s="1008" t="s">
        <v>1794</v>
      </c>
      <c r="T66" s="997" t="s">
        <v>1795</v>
      </c>
      <c r="U66" s="400" t="s">
        <v>1796</v>
      </c>
      <c r="V66" s="1008" t="s">
        <v>1797</v>
      </c>
      <c r="W66" s="1026" t="s">
        <v>1798</v>
      </c>
      <c r="X66" s="400" t="s">
        <v>1799</v>
      </c>
      <c r="Y66" s="1008" t="s">
        <v>1800</v>
      </c>
      <c r="Z66" s="1026" t="s">
        <v>1801</v>
      </c>
      <c r="AA66" s="400" t="s">
        <v>1802</v>
      </c>
      <c r="AB66" s="1008" t="s">
        <v>1803</v>
      </c>
      <c r="AC66" s="1015" t="s">
        <v>1804</v>
      </c>
      <c r="AD66" s="400" t="s">
        <v>1805</v>
      </c>
      <c r="AE66" s="1008" t="s">
        <v>1806</v>
      </c>
      <c r="AF66" s="1015" t="s">
        <v>1807</v>
      </c>
      <c r="AG66" s="400" t="s">
        <v>1808</v>
      </c>
      <c r="AH66" s="1008" t="s">
        <v>1809</v>
      </c>
      <c r="AI66" s="1026" t="s">
        <v>1810</v>
      </c>
      <c r="AJ66" s="400" t="s">
        <v>1811</v>
      </c>
      <c r="AK66" s="1008" t="s">
        <v>1812</v>
      </c>
      <c r="AL66" s="1026" t="s">
        <v>1813</v>
      </c>
      <c r="AM66" s="400" t="s">
        <v>1814</v>
      </c>
      <c r="AN66" s="1027" t="s">
        <v>1815</v>
      </c>
      <c r="AO66" s="88" t="s">
        <v>462</v>
      </c>
    </row>
    <row r="67" spans="1:41">
      <c r="A67" s="41" t="s">
        <v>178</v>
      </c>
      <c r="B67" s="996" t="s">
        <v>1448</v>
      </c>
      <c r="C67" s="889" t="s">
        <v>1449</v>
      </c>
      <c r="D67" s="996" t="s">
        <v>1450</v>
      </c>
      <c r="E67" s="889" t="s">
        <v>1451</v>
      </c>
      <c r="F67" s="995" t="s">
        <v>1452</v>
      </c>
      <c r="G67" s="1015" t="s">
        <v>1453</v>
      </c>
      <c r="H67" s="1016" t="s">
        <v>1454</v>
      </c>
      <c r="I67" s="1017" t="s">
        <v>1455</v>
      </c>
      <c r="J67" s="1017" t="s">
        <v>1456</v>
      </c>
      <c r="K67" s="1020" t="s">
        <v>1457</v>
      </c>
      <c r="L67" s="1019" t="s">
        <v>1458</v>
      </c>
      <c r="P67" s="41" t="s">
        <v>463</v>
      </c>
      <c r="Q67" s="997" t="s">
        <v>1816</v>
      </c>
      <c r="R67" s="400" t="s">
        <v>1817</v>
      </c>
      <c r="S67" s="1008" t="s">
        <v>1818</v>
      </c>
      <c r="T67" s="997" t="s">
        <v>1819</v>
      </c>
      <c r="U67" s="400" t="s">
        <v>1820</v>
      </c>
      <c r="V67" s="1008" t="s">
        <v>1821</v>
      </c>
      <c r="W67" s="1026" t="s">
        <v>1822</v>
      </c>
      <c r="X67" s="400" t="s">
        <v>1823</v>
      </c>
      <c r="Y67" s="1008" t="s">
        <v>1824</v>
      </c>
      <c r="Z67" s="1026" t="s">
        <v>1825</v>
      </c>
      <c r="AA67" s="400" t="s">
        <v>1826</v>
      </c>
      <c r="AB67" s="1008" t="s">
        <v>1827</v>
      </c>
      <c r="AC67" s="1015" t="s">
        <v>1828</v>
      </c>
      <c r="AD67" s="400" t="s">
        <v>1829</v>
      </c>
      <c r="AE67" s="1008" t="s">
        <v>1830</v>
      </c>
      <c r="AF67" s="1015" t="s">
        <v>1831</v>
      </c>
      <c r="AG67" s="400" t="s">
        <v>1832</v>
      </c>
      <c r="AH67" s="1008" t="s">
        <v>1833</v>
      </c>
      <c r="AI67" s="1026" t="s">
        <v>1834</v>
      </c>
      <c r="AJ67" s="400" t="s">
        <v>1835</v>
      </c>
      <c r="AK67" s="1008" t="s">
        <v>1836</v>
      </c>
      <c r="AL67" s="1026" t="s">
        <v>1837</v>
      </c>
      <c r="AM67" s="400" t="s">
        <v>1838</v>
      </c>
      <c r="AN67" s="1027" t="s">
        <v>1839</v>
      </c>
      <c r="AO67" s="88" t="s">
        <v>463</v>
      </c>
    </row>
    <row r="68" spans="1:41">
      <c r="A68" s="41" t="s">
        <v>181</v>
      </c>
      <c r="B68" s="996" t="s">
        <v>1459</v>
      </c>
      <c r="C68" s="889" t="s">
        <v>1460</v>
      </c>
      <c r="D68" s="996" t="s">
        <v>1461</v>
      </c>
      <c r="E68" s="889" t="s">
        <v>1462</v>
      </c>
      <c r="F68" s="995" t="s">
        <v>1463</v>
      </c>
      <c r="G68" s="1015" t="s">
        <v>1464</v>
      </c>
      <c r="H68" s="1016" t="s">
        <v>1465</v>
      </c>
      <c r="I68" s="1017" t="s">
        <v>1466</v>
      </c>
      <c r="J68" s="1017" t="s">
        <v>1467</v>
      </c>
      <c r="K68" s="1020" t="s">
        <v>1468</v>
      </c>
      <c r="L68" s="1019" t="s">
        <v>1469</v>
      </c>
      <c r="P68" s="41" t="s">
        <v>464</v>
      </c>
      <c r="Q68" s="997" t="s">
        <v>1840</v>
      </c>
      <c r="R68" s="400" t="s">
        <v>1841</v>
      </c>
      <c r="S68" s="1008" t="s">
        <v>1842</v>
      </c>
      <c r="T68" s="997" t="s">
        <v>1843</v>
      </c>
      <c r="U68" s="400" t="s">
        <v>1844</v>
      </c>
      <c r="V68" s="1008" t="s">
        <v>1845</v>
      </c>
      <c r="W68" s="1026" t="s">
        <v>1846</v>
      </c>
      <c r="X68" s="400" t="s">
        <v>1847</v>
      </c>
      <c r="Y68" s="1008" t="s">
        <v>1848</v>
      </c>
      <c r="Z68" s="1026" t="s">
        <v>1849</v>
      </c>
      <c r="AA68" s="400" t="s">
        <v>1850</v>
      </c>
      <c r="AB68" s="1008" t="s">
        <v>1851</v>
      </c>
      <c r="AC68" s="1015" t="s">
        <v>1852</v>
      </c>
      <c r="AD68" s="400" t="s">
        <v>1853</v>
      </c>
      <c r="AE68" s="1008" t="s">
        <v>1854</v>
      </c>
      <c r="AF68" s="1015" t="s">
        <v>1855</v>
      </c>
      <c r="AG68" s="400" t="s">
        <v>1856</v>
      </c>
      <c r="AH68" s="1008" t="s">
        <v>1857</v>
      </c>
      <c r="AI68" s="1026" t="s">
        <v>1858</v>
      </c>
      <c r="AJ68" s="400" t="s">
        <v>1859</v>
      </c>
      <c r="AK68" s="1008" t="s">
        <v>1860</v>
      </c>
      <c r="AL68" s="1026" t="s">
        <v>1861</v>
      </c>
      <c r="AM68" s="400" t="s">
        <v>1862</v>
      </c>
      <c r="AN68" s="1027" t="s">
        <v>1863</v>
      </c>
      <c r="AO68" s="88" t="s">
        <v>464</v>
      </c>
    </row>
    <row r="69" spans="1:41">
      <c r="A69" s="41" t="s">
        <v>184</v>
      </c>
      <c r="B69" s="996" t="s">
        <v>1470</v>
      </c>
      <c r="C69" s="889" t="s">
        <v>1471</v>
      </c>
      <c r="D69" s="996" t="s">
        <v>1472</v>
      </c>
      <c r="E69" s="889" t="s">
        <v>1473</v>
      </c>
      <c r="F69" s="995" t="s">
        <v>1474</v>
      </c>
      <c r="G69" s="1015" t="s">
        <v>1475</v>
      </c>
      <c r="H69" s="1016" t="s">
        <v>1476</v>
      </c>
      <c r="I69" s="1017" t="s">
        <v>1477</v>
      </c>
      <c r="J69" s="1017" t="s">
        <v>1478</v>
      </c>
      <c r="K69" s="1020" t="s">
        <v>1479</v>
      </c>
      <c r="L69" s="1019" t="s">
        <v>1480</v>
      </c>
      <c r="P69" s="41" t="s">
        <v>465</v>
      </c>
      <c r="Q69" s="997" t="s">
        <v>1864</v>
      </c>
      <c r="R69" s="400" t="s">
        <v>1865</v>
      </c>
      <c r="S69" s="1008" t="s">
        <v>1866</v>
      </c>
      <c r="T69" s="997" t="s">
        <v>1867</v>
      </c>
      <c r="U69" s="400" t="s">
        <v>1868</v>
      </c>
      <c r="V69" s="1008" t="s">
        <v>1869</v>
      </c>
      <c r="W69" s="1026" t="s">
        <v>1870</v>
      </c>
      <c r="X69" s="400" t="s">
        <v>1871</v>
      </c>
      <c r="Y69" s="1008" t="s">
        <v>1872</v>
      </c>
      <c r="Z69" s="1026" t="s">
        <v>1873</v>
      </c>
      <c r="AA69" s="400" t="s">
        <v>1874</v>
      </c>
      <c r="AB69" s="1008" t="s">
        <v>1875</v>
      </c>
      <c r="AC69" s="1015" t="s">
        <v>1876</v>
      </c>
      <c r="AD69" s="400" t="s">
        <v>1877</v>
      </c>
      <c r="AE69" s="1008" t="s">
        <v>1878</v>
      </c>
      <c r="AF69" s="1015" t="s">
        <v>1879</v>
      </c>
      <c r="AG69" s="400" t="s">
        <v>1880</v>
      </c>
      <c r="AH69" s="1008" t="s">
        <v>1881</v>
      </c>
      <c r="AI69" s="1026" t="s">
        <v>1882</v>
      </c>
      <c r="AJ69" s="400" t="s">
        <v>1883</v>
      </c>
      <c r="AK69" s="1008" t="s">
        <v>1884</v>
      </c>
      <c r="AL69" s="1026" t="s">
        <v>1885</v>
      </c>
      <c r="AM69" s="400" t="s">
        <v>1886</v>
      </c>
      <c r="AN69" s="1027" t="s">
        <v>1887</v>
      </c>
      <c r="AO69" s="88" t="s">
        <v>465</v>
      </c>
    </row>
    <row r="70" spans="1:41">
      <c r="A70" s="41" t="s">
        <v>185</v>
      </c>
      <c r="B70" s="996" t="s">
        <v>1481</v>
      </c>
      <c r="C70" s="889" t="s">
        <v>1482</v>
      </c>
      <c r="D70" s="996" t="s">
        <v>1483</v>
      </c>
      <c r="E70" s="889" t="s">
        <v>1484</v>
      </c>
      <c r="F70" s="995" t="s">
        <v>1485</v>
      </c>
      <c r="G70" s="1015" t="s">
        <v>1486</v>
      </c>
      <c r="H70" s="1016" t="s">
        <v>1487</v>
      </c>
      <c r="I70" s="1017" t="s">
        <v>1488</v>
      </c>
      <c r="J70" s="1017" t="s">
        <v>1489</v>
      </c>
      <c r="K70" s="1020" t="s">
        <v>1490</v>
      </c>
      <c r="L70" s="1019" t="s">
        <v>1491</v>
      </c>
      <c r="P70" s="42" t="s">
        <v>466</v>
      </c>
      <c r="Q70" s="1002" t="s">
        <v>1888</v>
      </c>
      <c r="R70" s="407" t="s">
        <v>1889</v>
      </c>
      <c r="S70" s="1011" t="s">
        <v>1890</v>
      </c>
      <c r="T70" s="1002" t="s">
        <v>1891</v>
      </c>
      <c r="U70" s="407" t="s">
        <v>1892</v>
      </c>
      <c r="V70" s="1012" t="s">
        <v>1893</v>
      </c>
      <c r="W70" s="1028" t="s">
        <v>1894</v>
      </c>
      <c r="X70" s="407" t="s">
        <v>1895</v>
      </c>
      <c r="Y70" s="1011" t="s">
        <v>1896</v>
      </c>
      <c r="Z70" s="1028" t="s">
        <v>1897</v>
      </c>
      <c r="AA70" s="407" t="s">
        <v>1898</v>
      </c>
      <c r="AB70" s="1011" t="s">
        <v>1899</v>
      </c>
      <c r="AC70" s="1021" t="s">
        <v>1900</v>
      </c>
      <c r="AD70" s="407" t="s">
        <v>1901</v>
      </c>
      <c r="AE70" s="1011" t="s">
        <v>1902</v>
      </c>
      <c r="AF70" s="1021" t="s">
        <v>1903</v>
      </c>
      <c r="AG70" s="407" t="s">
        <v>1904</v>
      </c>
      <c r="AH70" s="1011" t="s">
        <v>1905</v>
      </c>
      <c r="AI70" s="1028" t="s">
        <v>1906</v>
      </c>
      <c r="AJ70" s="407" t="s">
        <v>1907</v>
      </c>
      <c r="AK70" s="1011" t="s">
        <v>1908</v>
      </c>
      <c r="AL70" s="1028" t="s">
        <v>1909</v>
      </c>
      <c r="AM70" s="407" t="s">
        <v>1910</v>
      </c>
      <c r="AN70" s="1029" t="s">
        <v>1911</v>
      </c>
      <c r="AO70" s="592" t="s">
        <v>466</v>
      </c>
    </row>
    <row r="71" spans="1:41">
      <c r="A71" s="41" t="s">
        <v>189</v>
      </c>
      <c r="B71" s="996" t="s">
        <v>1492</v>
      </c>
      <c r="C71" s="889" t="s">
        <v>1493</v>
      </c>
      <c r="D71" s="996" t="s">
        <v>1494</v>
      </c>
      <c r="E71" s="889" t="s">
        <v>1495</v>
      </c>
      <c r="F71" s="995" t="s">
        <v>1496</v>
      </c>
      <c r="G71" s="1015" t="s">
        <v>1497</v>
      </c>
      <c r="H71" s="1016" t="s">
        <v>1498</v>
      </c>
      <c r="I71" s="1017" t="s">
        <v>1499</v>
      </c>
      <c r="J71" s="1017" t="s">
        <v>1500</v>
      </c>
      <c r="K71" s="1020" t="s">
        <v>1501</v>
      </c>
      <c r="L71" s="1019" t="s">
        <v>1502</v>
      </c>
      <c r="P71" s="41" t="s">
        <v>474</v>
      </c>
      <c r="Q71" s="997" t="s">
        <v>1912</v>
      </c>
      <c r="R71" s="400" t="s">
        <v>1913</v>
      </c>
      <c r="S71" s="1008" t="s">
        <v>1914</v>
      </c>
      <c r="T71" s="997" t="s">
        <v>1915</v>
      </c>
      <c r="U71" s="400" t="s">
        <v>1916</v>
      </c>
      <c r="V71" s="1008" t="s">
        <v>1917</v>
      </c>
      <c r="W71" s="1026" t="s">
        <v>1918</v>
      </c>
      <c r="X71" s="400" t="s">
        <v>1919</v>
      </c>
      <c r="Y71" s="1008" t="s">
        <v>1920</v>
      </c>
      <c r="Z71" s="1026" t="s">
        <v>1921</v>
      </c>
      <c r="AA71" s="400" t="s">
        <v>1922</v>
      </c>
      <c r="AB71" s="1008" t="s">
        <v>1923</v>
      </c>
      <c r="AC71" s="1015" t="s">
        <v>1924</v>
      </c>
      <c r="AD71" s="400" t="s">
        <v>1925</v>
      </c>
      <c r="AE71" s="1008" t="s">
        <v>1926</v>
      </c>
      <c r="AF71" s="1015" t="s">
        <v>1927</v>
      </c>
      <c r="AG71" s="400" t="s">
        <v>1928</v>
      </c>
      <c r="AH71" s="1008" t="s">
        <v>1929</v>
      </c>
      <c r="AI71" s="1026" t="s">
        <v>1930</v>
      </c>
      <c r="AJ71" s="400" t="s">
        <v>1931</v>
      </c>
      <c r="AK71" s="1008" t="s">
        <v>1932</v>
      </c>
      <c r="AL71" s="1026" t="s">
        <v>1933</v>
      </c>
      <c r="AM71" s="400" t="s">
        <v>1934</v>
      </c>
      <c r="AN71" s="1027" t="s">
        <v>1935</v>
      </c>
      <c r="AO71" s="88" t="s">
        <v>474</v>
      </c>
    </row>
    <row r="72" spans="1:41">
      <c r="A72" s="41" t="s">
        <v>192</v>
      </c>
      <c r="B72" s="996" t="s">
        <v>1503</v>
      </c>
      <c r="C72" s="889" t="s">
        <v>1504</v>
      </c>
      <c r="D72" s="996" t="s">
        <v>1505</v>
      </c>
      <c r="E72" s="889" t="s">
        <v>1506</v>
      </c>
      <c r="F72" s="995" t="s">
        <v>1507</v>
      </c>
      <c r="G72" s="1015" t="s">
        <v>1508</v>
      </c>
      <c r="H72" s="1016" t="s">
        <v>1509</v>
      </c>
      <c r="I72" s="1017" t="s">
        <v>1510</v>
      </c>
      <c r="J72" s="1017" t="s">
        <v>1511</v>
      </c>
      <c r="K72" s="1020" t="s">
        <v>1512</v>
      </c>
      <c r="L72" s="1019" t="s">
        <v>1513</v>
      </c>
      <c r="P72" s="41" t="s">
        <v>476</v>
      </c>
      <c r="Q72" s="997" t="s">
        <v>1936</v>
      </c>
      <c r="R72" s="400" t="s">
        <v>1937</v>
      </c>
      <c r="S72" s="1008" t="s">
        <v>1938</v>
      </c>
      <c r="T72" s="997" t="s">
        <v>1939</v>
      </c>
      <c r="U72" s="400" t="s">
        <v>1940</v>
      </c>
      <c r="V72" s="1008" t="s">
        <v>1941</v>
      </c>
      <c r="W72" s="1026" t="s">
        <v>1942</v>
      </c>
      <c r="X72" s="400" t="s">
        <v>1943</v>
      </c>
      <c r="Y72" s="1008" t="s">
        <v>1944</v>
      </c>
      <c r="Z72" s="1026" t="s">
        <v>1945</v>
      </c>
      <c r="AA72" s="400" t="s">
        <v>1946</v>
      </c>
      <c r="AB72" s="1008" t="s">
        <v>1947</v>
      </c>
      <c r="AC72" s="1015" t="s">
        <v>1948</v>
      </c>
      <c r="AD72" s="400" t="s">
        <v>1949</v>
      </c>
      <c r="AE72" s="1008" t="s">
        <v>1950</v>
      </c>
      <c r="AF72" s="1015" t="s">
        <v>1951</v>
      </c>
      <c r="AG72" s="400" t="s">
        <v>1952</v>
      </c>
      <c r="AH72" s="1008" t="s">
        <v>1953</v>
      </c>
      <c r="AI72" s="1026" t="s">
        <v>1954</v>
      </c>
      <c r="AJ72" s="400" t="s">
        <v>1955</v>
      </c>
      <c r="AK72" s="1008" t="s">
        <v>1956</v>
      </c>
      <c r="AL72" s="1026" t="s">
        <v>1957</v>
      </c>
      <c r="AM72" s="400" t="s">
        <v>1958</v>
      </c>
      <c r="AN72" s="1027" t="s">
        <v>1959</v>
      </c>
      <c r="AO72" s="88" t="s">
        <v>476</v>
      </c>
    </row>
    <row r="73" spans="1:41">
      <c r="A73" s="41" t="s">
        <v>77</v>
      </c>
      <c r="B73" s="996" t="s">
        <v>1514</v>
      </c>
      <c r="C73" s="889" t="s">
        <v>1515</v>
      </c>
      <c r="D73" s="996" t="s">
        <v>1516</v>
      </c>
      <c r="E73" s="889" t="s">
        <v>1517</v>
      </c>
      <c r="F73" s="995" t="s">
        <v>1518</v>
      </c>
      <c r="G73" s="1015" t="s">
        <v>1519</v>
      </c>
      <c r="H73" s="1016" t="s">
        <v>1520</v>
      </c>
      <c r="I73" s="1017" t="s">
        <v>1521</v>
      </c>
      <c r="J73" s="1017" t="s">
        <v>1522</v>
      </c>
      <c r="K73" s="1020" t="s">
        <v>1523</v>
      </c>
      <c r="L73" s="1019" t="s">
        <v>1524</v>
      </c>
      <c r="P73" s="41" t="s">
        <v>478</v>
      </c>
      <c r="Q73" s="997" t="s">
        <v>1960</v>
      </c>
      <c r="R73" s="400" t="s">
        <v>1961</v>
      </c>
      <c r="S73" s="1008" t="s">
        <v>1962</v>
      </c>
      <c r="T73" s="997" t="s">
        <v>1963</v>
      </c>
      <c r="U73" s="400" t="s">
        <v>1964</v>
      </c>
      <c r="V73" s="1008" t="s">
        <v>1965</v>
      </c>
      <c r="W73" s="1026" t="s">
        <v>1966</v>
      </c>
      <c r="X73" s="400" t="s">
        <v>1967</v>
      </c>
      <c r="Y73" s="1008" t="s">
        <v>1968</v>
      </c>
      <c r="Z73" s="1026" t="s">
        <v>1969</v>
      </c>
      <c r="AA73" s="400" t="s">
        <v>1970</v>
      </c>
      <c r="AB73" s="1008" t="s">
        <v>1971</v>
      </c>
      <c r="AC73" s="1015" t="s">
        <v>1972</v>
      </c>
      <c r="AD73" s="400" t="s">
        <v>1973</v>
      </c>
      <c r="AE73" s="1008" t="s">
        <v>1974</v>
      </c>
      <c r="AF73" s="1015" t="s">
        <v>1975</v>
      </c>
      <c r="AG73" s="400" t="s">
        <v>1976</v>
      </c>
      <c r="AH73" s="1008" t="s">
        <v>1977</v>
      </c>
      <c r="AI73" s="1026" t="s">
        <v>1978</v>
      </c>
      <c r="AJ73" s="400" t="s">
        <v>1979</v>
      </c>
      <c r="AK73" s="1008" t="s">
        <v>1980</v>
      </c>
      <c r="AL73" s="1026" t="s">
        <v>1981</v>
      </c>
      <c r="AM73" s="400" t="s">
        <v>1982</v>
      </c>
      <c r="AN73" s="1027" t="s">
        <v>1983</v>
      </c>
      <c r="AO73" s="88" t="s">
        <v>478</v>
      </c>
    </row>
    <row r="74" spans="1:41">
      <c r="A74" s="41" t="s">
        <v>196</v>
      </c>
      <c r="B74" s="996" t="s">
        <v>1525</v>
      </c>
      <c r="C74" s="889" t="s">
        <v>1526</v>
      </c>
      <c r="D74" s="996" t="s">
        <v>1527</v>
      </c>
      <c r="E74" s="889" t="s">
        <v>1528</v>
      </c>
      <c r="F74" s="995" t="s">
        <v>1529</v>
      </c>
      <c r="G74" s="1015" t="s">
        <v>1530</v>
      </c>
      <c r="H74" s="1016" t="s">
        <v>1531</v>
      </c>
      <c r="I74" s="1017" t="s">
        <v>1532</v>
      </c>
      <c r="J74" s="1017" t="s">
        <v>1533</v>
      </c>
      <c r="K74" s="1020" t="s">
        <v>1534</v>
      </c>
      <c r="L74" s="1019" t="s">
        <v>1535</v>
      </c>
      <c r="P74" s="41" t="s">
        <v>479</v>
      </c>
      <c r="Q74" s="997" t="s">
        <v>1984</v>
      </c>
      <c r="R74" s="400" t="s">
        <v>1985</v>
      </c>
      <c r="S74" s="1008" t="s">
        <v>1986</v>
      </c>
      <c r="T74" s="997" t="s">
        <v>1987</v>
      </c>
      <c r="U74" s="400" t="s">
        <v>1988</v>
      </c>
      <c r="V74" s="1008" t="s">
        <v>1989</v>
      </c>
      <c r="W74" s="1026" t="s">
        <v>1990</v>
      </c>
      <c r="X74" s="400" t="s">
        <v>1991</v>
      </c>
      <c r="Y74" s="1008" t="s">
        <v>1992</v>
      </c>
      <c r="Z74" s="1026" t="s">
        <v>1993</v>
      </c>
      <c r="AA74" s="400" t="s">
        <v>1994</v>
      </c>
      <c r="AB74" s="1008" t="s">
        <v>1995</v>
      </c>
      <c r="AC74" s="1015" t="s">
        <v>1996</v>
      </c>
      <c r="AD74" s="400" t="s">
        <v>1997</v>
      </c>
      <c r="AE74" s="1008" t="s">
        <v>1998</v>
      </c>
      <c r="AF74" s="1015" t="s">
        <v>1999</v>
      </c>
      <c r="AG74" s="400" t="s">
        <v>2000</v>
      </c>
      <c r="AH74" s="1008" t="s">
        <v>2001</v>
      </c>
      <c r="AI74" s="1026" t="s">
        <v>2002</v>
      </c>
      <c r="AJ74" s="400" t="s">
        <v>2003</v>
      </c>
      <c r="AK74" s="1008" t="s">
        <v>2004</v>
      </c>
      <c r="AL74" s="1026" t="s">
        <v>2005</v>
      </c>
      <c r="AM74" s="400" t="s">
        <v>2006</v>
      </c>
      <c r="AN74" s="1027" t="s">
        <v>2007</v>
      </c>
      <c r="AO74" s="88" t="s">
        <v>479</v>
      </c>
    </row>
    <row r="75" spans="1:41">
      <c r="A75" s="41" t="s">
        <v>199</v>
      </c>
      <c r="B75" s="996" t="s">
        <v>1536</v>
      </c>
      <c r="C75" s="889" t="s">
        <v>1537</v>
      </c>
      <c r="D75" s="996" t="s">
        <v>1538</v>
      </c>
      <c r="E75" s="889" t="s">
        <v>1539</v>
      </c>
      <c r="F75" s="995" t="s">
        <v>1540</v>
      </c>
      <c r="G75" s="1015" t="s">
        <v>1541</v>
      </c>
      <c r="H75" s="1016" t="s">
        <v>1542</v>
      </c>
      <c r="I75" s="1017" t="s">
        <v>1543</v>
      </c>
      <c r="J75" s="1017" t="s">
        <v>1544</v>
      </c>
      <c r="K75" s="1020" t="s">
        <v>1545</v>
      </c>
      <c r="L75" s="1019" t="s">
        <v>1546</v>
      </c>
      <c r="P75" s="41" t="s">
        <v>480</v>
      </c>
      <c r="Q75" s="997" t="s">
        <v>2008</v>
      </c>
      <c r="R75" s="400" t="s">
        <v>2009</v>
      </c>
      <c r="S75" s="1008" t="s">
        <v>2010</v>
      </c>
      <c r="T75" s="997" t="s">
        <v>2011</v>
      </c>
      <c r="U75" s="400" t="s">
        <v>2012</v>
      </c>
      <c r="V75" s="1008" t="s">
        <v>2013</v>
      </c>
      <c r="W75" s="1026" t="s">
        <v>2014</v>
      </c>
      <c r="X75" s="400" t="s">
        <v>2015</v>
      </c>
      <c r="Y75" s="1008" t="s">
        <v>2016</v>
      </c>
      <c r="Z75" s="1026" t="s">
        <v>2017</v>
      </c>
      <c r="AA75" s="400" t="s">
        <v>2018</v>
      </c>
      <c r="AB75" s="1008" t="s">
        <v>2019</v>
      </c>
      <c r="AC75" s="1015" t="s">
        <v>2020</v>
      </c>
      <c r="AD75" s="400" t="s">
        <v>2021</v>
      </c>
      <c r="AE75" s="1008" t="s">
        <v>2022</v>
      </c>
      <c r="AF75" s="1015" t="s">
        <v>2023</v>
      </c>
      <c r="AG75" s="400" t="s">
        <v>2024</v>
      </c>
      <c r="AH75" s="1008" t="s">
        <v>2025</v>
      </c>
      <c r="AI75" s="1026" t="s">
        <v>2026</v>
      </c>
      <c r="AJ75" s="400" t="s">
        <v>2027</v>
      </c>
      <c r="AK75" s="1008" t="s">
        <v>2028</v>
      </c>
      <c r="AL75" s="1026" t="s">
        <v>2029</v>
      </c>
      <c r="AM75" s="400" t="s">
        <v>2030</v>
      </c>
      <c r="AN75" s="1027" t="s">
        <v>2031</v>
      </c>
      <c r="AO75" s="88" t="s">
        <v>480</v>
      </c>
    </row>
    <row r="76" spans="1:41">
      <c r="A76" s="41" t="s">
        <v>202</v>
      </c>
      <c r="B76" s="996" t="s">
        <v>1547</v>
      </c>
      <c r="C76" s="889" t="s">
        <v>1548</v>
      </c>
      <c r="D76" s="996" t="s">
        <v>1549</v>
      </c>
      <c r="E76" s="889" t="s">
        <v>1550</v>
      </c>
      <c r="F76" s="995" t="s">
        <v>1551</v>
      </c>
      <c r="G76" s="1015" t="s">
        <v>1552</v>
      </c>
      <c r="H76" s="1016" t="s">
        <v>1553</v>
      </c>
      <c r="I76" s="1017" t="s">
        <v>1554</v>
      </c>
      <c r="J76" s="1017" t="s">
        <v>1555</v>
      </c>
      <c r="K76" s="1020" t="s">
        <v>1556</v>
      </c>
      <c r="L76" s="1019" t="s">
        <v>1557</v>
      </c>
      <c r="P76" s="41" t="s">
        <v>481</v>
      </c>
      <c r="Q76" s="997" t="s">
        <v>2032</v>
      </c>
      <c r="R76" s="400" t="s">
        <v>2033</v>
      </c>
      <c r="S76" s="1008" t="s">
        <v>2034</v>
      </c>
      <c r="T76" s="997" t="s">
        <v>2035</v>
      </c>
      <c r="U76" s="400" t="s">
        <v>2036</v>
      </c>
      <c r="V76" s="1008" t="s">
        <v>2037</v>
      </c>
      <c r="W76" s="1026" t="s">
        <v>2038</v>
      </c>
      <c r="X76" s="400" t="s">
        <v>2039</v>
      </c>
      <c r="Y76" s="1008" t="s">
        <v>2040</v>
      </c>
      <c r="Z76" s="1026" t="s">
        <v>2041</v>
      </c>
      <c r="AA76" s="400" t="s">
        <v>2042</v>
      </c>
      <c r="AB76" s="1008" t="s">
        <v>2043</v>
      </c>
      <c r="AC76" s="1015" t="s">
        <v>2044</v>
      </c>
      <c r="AD76" s="400" t="s">
        <v>2045</v>
      </c>
      <c r="AE76" s="1008" t="s">
        <v>2046</v>
      </c>
      <c r="AF76" s="1015" t="s">
        <v>2047</v>
      </c>
      <c r="AG76" s="400" t="s">
        <v>2048</v>
      </c>
      <c r="AH76" s="1008" t="s">
        <v>2049</v>
      </c>
      <c r="AI76" s="1026" t="s">
        <v>2050</v>
      </c>
      <c r="AJ76" s="400" t="s">
        <v>2051</v>
      </c>
      <c r="AK76" s="1008" t="s">
        <v>2052</v>
      </c>
      <c r="AL76" s="1026" t="s">
        <v>2053</v>
      </c>
      <c r="AM76" s="400" t="s">
        <v>2054</v>
      </c>
      <c r="AN76" s="1027" t="s">
        <v>2055</v>
      </c>
      <c r="AO76" s="88" t="s">
        <v>481</v>
      </c>
    </row>
    <row r="77" spans="1:41">
      <c r="A77" s="41" t="s">
        <v>204</v>
      </c>
      <c r="B77" s="996" t="s">
        <v>1558</v>
      </c>
      <c r="C77" s="889" t="s">
        <v>1559</v>
      </c>
      <c r="D77" s="996" t="s">
        <v>1560</v>
      </c>
      <c r="E77" s="889" t="s">
        <v>1561</v>
      </c>
      <c r="F77" s="995" t="s">
        <v>1562</v>
      </c>
      <c r="G77" s="1015" t="s">
        <v>1563</v>
      </c>
      <c r="H77" s="1016" t="s">
        <v>1564</v>
      </c>
      <c r="I77" s="1017" t="s">
        <v>1565</v>
      </c>
      <c r="J77" s="1017" t="s">
        <v>1566</v>
      </c>
      <c r="K77" s="1020" t="s">
        <v>1567</v>
      </c>
      <c r="L77" s="1019" t="s">
        <v>1568</v>
      </c>
      <c r="P77" s="41" t="s">
        <v>482</v>
      </c>
      <c r="Q77" s="997" t="s">
        <v>2056</v>
      </c>
      <c r="R77" s="400" t="s">
        <v>2057</v>
      </c>
      <c r="S77" s="1008" t="s">
        <v>2058</v>
      </c>
      <c r="T77" s="997" t="s">
        <v>2059</v>
      </c>
      <c r="U77" s="400" t="s">
        <v>2060</v>
      </c>
      <c r="V77" s="1008" t="s">
        <v>2061</v>
      </c>
      <c r="W77" s="1026" t="s">
        <v>2062</v>
      </c>
      <c r="X77" s="400" t="s">
        <v>2063</v>
      </c>
      <c r="Y77" s="1008" t="s">
        <v>2064</v>
      </c>
      <c r="Z77" s="1026" t="s">
        <v>2065</v>
      </c>
      <c r="AA77" s="400" t="s">
        <v>2066</v>
      </c>
      <c r="AB77" s="1008" t="s">
        <v>2067</v>
      </c>
      <c r="AC77" s="1015" t="s">
        <v>2068</v>
      </c>
      <c r="AD77" s="400" t="s">
        <v>2069</v>
      </c>
      <c r="AE77" s="1008" t="s">
        <v>2070</v>
      </c>
      <c r="AF77" s="1015" t="s">
        <v>2071</v>
      </c>
      <c r="AG77" s="400" t="s">
        <v>2072</v>
      </c>
      <c r="AH77" s="1008" t="s">
        <v>2073</v>
      </c>
      <c r="AI77" s="1026" t="s">
        <v>2074</v>
      </c>
      <c r="AJ77" s="400" t="s">
        <v>2075</v>
      </c>
      <c r="AK77" s="1008" t="s">
        <v>2076</v>
      </c>
      <c r="AL77" s="1026" t="s">
        <v>2077</v>
      </c>
      <c r="AM77" s="400" t="s">
        <v>2078</v>
      </c>
      <c r="AN77" s="1027" t="s">
        <v>2079</v>
      </c>
      <c r="AO77" s="88" t="s">
        <v>482</v>
      </c>
    </row>
    <row r="78" spans="1:41">
      <c r="A78" s="41" t="s">
        <v>205</v>
      </c>
      <c r="B78" s="996" t="s">
        <v>1569</v>
      </c>
      <c r="C78" s="889" t="s">
        <v>1570</v>
      </c>
      <c r="D78" s="996" t="s">
        <v>1571</v>
      </c>
      <c r="E78" s="889" t="s">
        <v>1572</v>
      </c>
      <c r="F78" s="995" t="s">
        <v>1573</v>
      </c>
      <c r="G78" s="1015" t="s">
        <v>1574</v>
      </c>
      <c r="H78" s="1016" t="s">
        <v>1575</v>
      </c>
      <c r="I78" s="1017" t="s">
        <v>1576</v>
      </c>
      <c r="J78" s="1017" t="s">
        <v>1577</v>
      </c>
      <c r="K78" s="1020" t="s">
        <v>1578</v>
      </c>
      <c r="L78" s="1019" t="s">
        <v>1579</v>
      </c>
      <c r="P78" s="42" t="s">
        <v>483</v>
      </c>
      <c r="Q78" s="1002" t="s">
        <v>2080</v>
      </c>
      <c r="R78" s="407" t="s">
        <v>2081</v>
      </c>
      <c r="S78" s="1011" t="s">
        <v>2082</v>
      </c>
      <c r="T78" s="1002" t="s">
        <v>2083</v>
      </c>
      <c r="U78" s="407" t="s">
        <v>2084</v>
      </c>
      <c r="V78" s="1011" t="s">
        <v>2085</v>
      </c>
      <c r="W78" s="1028" t="s">
        <v>2086</v>
      </c>
      <c r="X78" s="407" t="s">
        <v>2087</v>
      </c>
      <c r="Y78" s="1011" t="s">
        <v>2088</v>
      </c>
      <c r="Z78" s="1028" t="s">
        <v>2089</v>
      </c>
      <c r="AA78" s="407" t="s">
        <v>2090</v>
      </c>
      <c r="AB78" s="1011" t="s">
        <v>2091</v>
      </c>
      <c r="AC78" s="1021" t="s">
        <v>2092</v>
      </c>
      <c r="AD78" s="407" t="s">
        <v>2093</v>
      </c>
      <c r="AE78" s="1011" t="s">
        <v>2094</v>
      </c>
      <c r="AF78" s="1021" t="s">
        <v>2095</v>
      </c>
      <c r="AG78" s="407" t="s">
        <v>2096</v>
      </c>
      <c r="AH78" s="1011" t="s">
        <v>2097</v>
      </c>
      <c r="AI78" s="1028" t="s">
        <v>2098</v>
      </c>
      <c r="AJ78" s="407" t="s">
        <v>2099</v>
      </c>
      <c r="AK78" s="1011" t="s">
        <v>2100</v>
      </c>
      <c r="AL78" s="1028" t="s">
        <v>2101</v>
      </c>
      <c r="AM78" s="407" t="s">
        <v>2102</v>
      </c>
      <c r="AN78" s="1029" t="s">
        <v>2103</v>
      </c>
      <c r="AO78" s="592" t="s">
        <v>483</v>
      </c>
    </row>
    <row r="79" spans="1:41">
      <c r="A79" s="41" t="s">
        <v>206</v>
      </c>
      <c r="B79" s="996" t="s">
        <v>1580</v>
      </c>
      <c r="C79" s="889" t="s">
        <v>1581</v>
      </c>
      <c r="D79" s="996" t="s">
        <v>1582</v>
      </c>
      <c r="E79" s="889" t="s">
        <v>1583</v>
      </c>
      <c r="F79" s="995" t="s">
        <v>1584</v>
      </c>
      <c r="G79" s="1015" t="s">
        <v>1585</v>
      </c>
      <c r="H79" s="1016" t="s">
        <v>1586</v>
      </c>
      <c r="I79" s="1017" t="s">
        <v>1587</v>
      </c>
      <c r="J79" s="1017" t="s">
        <v>1588</v>
      </c>
      <c r="K79" s="1020" t="s">
        <v>1589</v>
      </c>
      <c r="L79" s="1019" t="s">
        <v>1590</v>
      </c>
      <c r="P79" s="314" t="s">
        <v>337</v>
      </c>
    </row>
    <row r="80" spans="1:41">
      <c r="A80" s="41" t="s">
        <v>207</v>
      </c>
      <c r="B80" s="996" t="s">
        <v>1591</v>
      </c>
      <c r="C80" s="889" t="s">
        <v>1592</v>
      </c>
      <c r="D80" s="996" t="s">
        <v>1593</v>
      </c>
      <c r="E80" s="889" t="s">
        <v>1594</v>
      </c>
      <c r="F80" s="995" t="s">
        <v>1595</v>
      </c>
      <c r="G80" s="1015" t="s">
        <v>1596</v>
      </c>
      <c r="H80" s="1016" t="s">
        <v>1597</v>
      </c>
      <c r="I80" s="1017" t="s">
        <v>1598</v>
      </c>
      <c r="J80" s="1017" t="s">
        <v>1599</v>
      </c>
      <c r="K80" s="1020" t="s">
        <v>1600</v>
      </c>
      <c r="L80" s="1019" t="s">
        <v>1601</v>
      </c>
    </row>
    <row r="81" spans="1:12">
      <c r="A81" s="41" t="s">
        <v>208</v>
      </c>
      <c r="B81" s="996" t="s">
        <v>1602</v>
      </c>
      <c r="C81" s="889" t="s">
        <v>1603</v>
      </c>
      <c r="D81" s="996" t="s">
        <v>1604</v>
      </c>
      <c r="E81" s="889" t="s">
        <v>1605</v>
      </c>
      <c r="F81" s="995" t="s">
        <v>1606</v>
      </c>
      <c r="G81" s="1015" t="s">
        <v>1607</v>
      </c>
      <c r="H81" s="1016" t="s">
        <v>1608</v>
      </c>
      <c r="I81" s="1017" t="s">
        <v>1609</v>
      </c>
      <c r="J81" s="1017" t="s">
        <v>1610</v>
      </c>
      <c r="K81" s="1020" t="s">
        <v>1611</v>
      </c>
      <c r="L81" s="1019" t="s">
        <v>1612</v>
      </c>
    </row>
    <row r="82" spans="1:12">
      <c r="A82" s="42" t="s">
        <v>209</v>
      </c>
      <c r="B82" s="1001" t="s">
        <v>1613</v>
      </c>
      <c r="C82" s="890" t="s">
        <v>1614</v>
      </c>
      <c r="D82" s="1001" t="s">
        <v>1615</v>
      </c>
      <c r="E82" s="890" t="s">
        <v>1616</v>
      </c>
      <c r="F82" s="890" t="s">
        <v>1617</v>
      </c>
      <c r="G82" s="1021" t="s">
        <v>1618</v>
      </c>
      <c r="H82" s="1022" t="s">
        <v>1619</v>
      </c>
      <c r="I82" s="1023" t="s">
        <v>1620</v>
      </c>
      <c r="J82" s="1023" t="s">
        <v>1621</v>
      </c>
      <c r="K82" s="1024" t="s">
        <v>1622</v>
      </c>
      <c r="L82" s="1025" t="s">
        <v>1623</v>
      </c>
    </row>
    <row r="85" spans="1:12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>
      <c r="A87" s="41"/>
      <c r="B87" s="1079" t="s">
        <v>141</v>
      </c>
      <c r="C87" s="1080"/>
      <c r="D87" s="1080"/>
      <c r="E87" s="1081"/>
      <c r="F87" s="41" t="s">
        <v>142</v>
      </c>
      <c r="G87" s="119"/>
      <c r="I87" s="48" t="s">
        <v>292</v>
      </c>
      <c r="J87" s="87"/>
      <c r="K87" s="38"/>
      <c r="L87" s="40"/>
    </row>
    <row r="88" spans="1:12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>
      <c r="A90" s="99" t="s">
        <v>212</v>
      </c>
      <c r="B90" s="996" t="s">
        <v>2104</v>
      </c>
      <c r="C90" s="889" t="s">
        <v>2105</v>
      </c>
      <c r="D90" s="400" t="s">
        <v>2106</v>
      </c>
      <c r="E90" s="1030" t="s">
        <v>2107</v>
      </c>
      <c r="F90" s="889" t="s">
        <v>2108</v>
      </c>
      <c r="G90" s="889" t="s">
        <v>2109</v>
      </c>
      <c r="H90" s="1030" t="s">
        <v>2110</v>
      </c>
      <c r="I90" s="1031" t="s">
        <v>2111</v>
      </c>
      <c r="J90" s="1016" t="s">
        <v>2112</v>
      </c>
      <c r="K90" s="1032" t="s">
        <v>2113</v>
      </c>
      <c r="L90" s="1033" t="s">
        <v>2114</v>
      </c>
    </row>
    <row r="91" spans="1:12">
      <c r="A91" s="100" t="s">
        <v>213</v>
      </c>
      <c r="B91" s="1001" t="s">
        <v>2115</v>
      </c>
      <c r="C91" s="1034" t="s">
        <v>2116</v>
      </c>
      <c r="D91" s="407" t="s">
        <v>2117</v>
      </c>
      <c r="E91" s="1035" t="s">
        <v>2118</v>
      </c>
      <c r="F91" s="1034" t="s">
        <v>2119</v>
      </c>
      <c r="G91" s="1034" t="s">
        <v>2120</v>
      </c>
      <c r="H91" s="1035" t="s">
        <v>2121</v>
      </c>
      <c r="I91" s="1036" t="s">
        <v>2122</v>
      </c>
      <c r="J91" s="1022" t="s">
        <v>2123</v>
      </c>
      <c r="K91" s="1037" t="s">
        <v>2124</v>
      </c>
      <c r="L91" s="1038" t="s">
        <v>2125</v>
      </c>
    </row>
    <row r="94" spans="1:12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>
      <c r="A96" s="41"/>
      <c r="B96" s="1079" t="s">
        <v>141</v>
      </c>
      <c r="C96" s="1080"/>
      <c r="D96" s="1080"/>
      <c r="E96" s="1081"/>
      <c r="F96" s="41" t="s">
        <v>142</v>
      </c>
      <c r="G96" s="119"/>
      <c r="I96" s="48" t="s">
        <v>292</v>
      </c>
      <c r="J96" s="87"/>
      <c r="K96" s="38"/>
      <c r="L96" s="40"/>
    </row>
    <row r="97" spans="1:12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>
      <c r="A99" s="99" t="s">
        <v>212</v>
      </c>
      <c r="B99" s="996" t="s">
        <v>2126</v>
      </c>
      <c r="C99" s="889" t="s">
        <v>2127</v>
      </c>
      <c r="D99" s="400" t="s">
        <v>2128</v>
      </c>
      <c r="E99" s="1030" t="s">
        <v>2129</v>
      </c>
      <c r="F99" s="889" t="s">
        <v>2130</v>
      </c>
      <c r="G99" s="889" t="s">
        <v>2131</v>
      </c>
      <c r="H99" s="1030" t="s">
        <v>2132</v>
      </c>
      <c r="I99" s="1031" t="s">
        <v>2133</v>
      </c>
      <c r="J99" s="1016" t="s">
        <v>2134</v>
      </c>
      <c r="K99" s="1032" t="s">
        <v>2135</v>
      </c>
      <c r="L99" s="1033" t="s">
        <v>2136</v>
      </c>
    </row>
    <row r="100" spans="1:12">
      <c r="A100" s="100" t="s">
        <v>213</v>
      </c>
      <c r="B100" s="1001" t="s">
        <v>2137</v>
      </c>
      <c r="C100" s="1034" t="s">
        <v>2138</v>
      </c>
      <c r="D100" s="407" t="s">
        <v>2139</v>
      </c>
      <c r="E100" s="1035" t="s">
        <v>2140</v>
      </c>
      <c r="F100" s="1034" t="s">
        <v>2141</v>
      </c>
      <c r="G100" s="1034" t="s">
        <v>2142</v>
      </c>
      <c r="H100" s="1035" t="s">
        <v>2143</v>
      </c>
      <c r="I100" s="1036" t="s">
        <v>2144</v>
      </c>
      <c r="J100" s="1022" t="s">
        <v>2145</v>
      </c>
      <c r="K100" s="1037" t="s">
        <v>2146</v>
      </c>
      <c r="L100" s="1038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AX134"/>
  <sheetViews>
    <sheetView workbookViewId="0">
      <selection activeCell="A42" sqref="A42"/>
    </sheetView>
  </sheetViews>
  <sheetFormatPr baseColWidth="10" defaultColWidth="8.625" defaultRowHeight="16" x14ac:dyDescent="0"/>
  <cols>
    <col min="19" max="19" width="8.625" style="115"/>
    <col min="22" max="22" width="8.625" style="115"/>
    <col min="25" max="25" width="8.625" style="115"/>
    <col min="28" max="28" width="8.625" style="115"/>
    <col min="31" max="31" width="8.625" style="115"/>
    <col min="34" max="34" width="8.625" style="115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6" t="s">
        <v>75</v>
      </c>
      <c r="C49" s="46"/>
      <c r="D49" s="71" t="s">
        <v>76</v>
      </c>
    </row>
    <row r="50" spans="1:50">
      <c r="S50" s="115">
        <f>S65</f>
        <v>15</v>
      </c>
    </row>
    <row r="51" spans="1:50">
      <c r="B51" s="72">
        <v>36388</v>
      </c>
      <c r="C51" s="72"/>
      <c r="D51" s="71" t="s">
        <v>77</v>
      </c>
    </row>
    <row r="53" spans="1:50">
      <c r="A53" s="399" t="s">
        <v>388</v>
      </c>
    </row>
    <row r="54" spans="1:50">
      <c r="A54" s="399" t="s">
        <v>389</v>
      </c>
    </row>
    <row r="56" spans="1:50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6"/>
      <c r="T56" s="221"/>
      <c r="U56" s="221"/>
      <c r="V56" s="946"/>
      <c r="W56" s="39"/>
      <c r="X56" s="39"/>
      <c r="Y56" s="950"/>
      <c r="Z56" s="39"/>
      <c r="AA56" s="39"/>
      <c r="AB56" s="947"/>
      <c r="AC56" s="38"/>
      <c r="AD56" s="39" t="s">
        <v>290</v>
      </c>
      <c r="AE56" s="950"/>
      <c r="AF56" s="39"/>
      <c r="AG56" s="39"/>
      <c r="AH56" s="947"/>
    </row>
    <row r="57" spans="1:50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51"/>
      <c r="AC57" s="42"/>
      <c r="AD57" s="43"/>
      <c r="AE57" s="254"/>
      <c r="AF57" s="43"/>
      <c r="AG57" s="43"/>
      <c r="AH57" s="951"/>
    </row>
    <row r="58" spans="1:50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7"/>
      <c r="T58" s="119"/>
      <c r="U58" s="119"/>
      <c r="V58" s="320"/>
      <c r="W58" s="119"/>
      <c r="X58" s="119"/>
      <c r="Y58" s="320"/>
      <c r="Z58" s="119"/>
      <c r="AA58" s="119"/>
      <c r="AB58" s="948"/>
      <c r="AD58" t="s">
        <v>294</v>
      </c>
      <c r="AH58" s="947"/>
    </row>
    <row r="59" spans="1:50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8"/>
      <c r="T59" s="119"/>
      <c r="V59" s="115" t="s">
        <v>81</v>
      </c>
      <c r="AB59" s="948"/>
      <c r="AE59" s="948"/>
      <c r="AH59" s="948"/>
    </row>
    <row r="60" spans="1:50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8"/>
      <c r="AD60" t="s">
        <v>298</v>
      </c>
      <c r="AE60" s="948"/>
      <c r="AF60" t="s">
        <v>299</v>
      </c>
      <c r="AH60" s="948"/>
    </row>
    <row r="61" spans="1:50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9" t="s">
        <v>76</v>
      </c>
      <c r="T61" s="49" t="s">
        <v>88</v>
      </c>
      <c r="U61" s="50" t="s">
        <v>75</v>
      </c>
      <c r="V61" s="949" t="s">
        <v>76</v>
      </c>
      <c r="W61" s="49" t="s">
        <v>88</v>
      </c>
      <c r="X61" s="50" t="s">
        <v>75</v>
      </c>
      <c r="Y61" s="949" t="s">
        <v>76</v>
      </c>
      <c r="Z61" s="49" t="s">
        <v>88</v>
      </c>
      <c r="AA61" s="50" t="s">
        <v>75</v>
      </c>
      <c r="AB61" s="952" t="s">
        <v>76</v>
      </c>
      <c r="AC61" s="49" t="s">
        <v>28</v>
      </c>
      <c r="AD61" s="50" t="s">
        <v>75</v>
      </c>
      <c r="AE61" s="952" t="s">
        <v>76</v>
      </c>
      <c r="AF61" s="50" t="s">
        <v>29</v>
      </c>
      <c r="AG61" s="50" t="s">
        <v>75</v>
      </c>
      <c r="AH61" s="952" t="s">
        <v>76</v>
      </c>
    </row>
    <row r="62" spans="1:50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5">
        <v>40379</v>
      </c>
      <c r="S62" s="75">
        <v>15</v>
      </c>
      <c r="T62" s="74">
        <v>23530.807464313915</v>
      </c>
      <c r="U62" s="955">
        <v>40379</v>
      </c>
      <c r="V62" s="75">
        <v>15</v>
      </c>
      <c r="W62" s="74">
        <v>10234.821717834529</v>
      </c>
      <c r="X62" s="955">
        <v>40369</v>
      </c>
      <c r="Y62" s="75">
        <v>13</v>
      </c>
      <c r="Z62" s="74">
        <v>32733.255596879997</v>
      </c>
      <c r="AA62" s="955">
        <v>40379</v>
      </c>
      <c r="AB62" s="425">
        <v>15</v>
      </c>
      <c r="AC62" s="227">
        <v>34.774999999999999</v>
      </c>
      <c r="AD62" s="958">
        <v>40379</v>
      </c>
      <c r="AE62" s="953">
        <v>15</v>
      </c>
      <c r="AF62" s="301">
        <v>2.18418081964879E-2</v>
      </c>
      <c r="AG62" s="958">
        <v>40453</v>
      </c>
      <c r="AH62" s="953">
        <v>9</v>
      </c>
      <c r="AQ62" s="954"/>
      <c r="AR62" s="954"/>
      <c r="AS62" s="954"/>
      <c r="AT62" s="954"/>
      <c r="AU62" s="954"/>
      <c r="AV62" s="954"/>
      <c r="AW62" s="954"/>
      <c r="AX62" s="954"/>
    </row>
    <row r="63" spans="1:50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5">
        <v>40379</v>
      </c>
      <c r="S63" s="75">
        <v>15</v>
      </c>
      <c r="T63" s="74">
        <v>23276.459069933499</v>
      </c>
      <c r="U63" s="955">
        <v>40370</v>
      </c>
      <c r="V63" s="75">
        <v>16</v>
      </c>
      <c r="W63" s="74">
        <v>16274.837923311194</v>
      </c>
      <c r="X63" s="955">
        <v>40394</v>
      </c>
      <c r="Y63" s="75">
        <v>15</v>
      </c>
      <c r="Z63" s="74">
        <v>37126.479468571393</v>
      </c>
      <c r="AA63" s="955">
        <v>40438</v>
      </c>
      <c r="AB63" s="249">
        <v>15</v>
      </c>
      <c r="AQ63" s="954"/>
      <c r="AR63" s="954"/>
      <c r="AS63" s="954"/>
      <c r="AT63" s="954"/>
      <c r="AU63" s="954"/>
      <c r="AV63" s="954"/>
      <c r="AW63" s="954"/>
      <c r="AX63" s="954"/>
    </row>
    <row r="64" spans="1:50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5">
        <v>40379</v>
      </c>
      <c r="S64" s="75">
        <v>15</v>
      </c>
      <c r="T64" s="74">
        <v>31972.084926899999</v>
      </c>
      <c r="U64" s="955">
        <v>40292</v>
      </c>
      <c r="V64" s="75">
        <v>15</v>
      </c>
      <c r="W64" s="74">
        <v>22195.471166755364</v>
      </c>
      <c r="X64" s="955">
        <v>40453</v>
      </c>
      <c r="Y64" s="75">
        <v>10</v>
      </c>
      <c r="Z64" s="74">
        <v>39765.182849620003</v>
      </c>
      <c r="AA64" s="955">
        <v>40424</v>
      </c>
      <c r="AB64" s="249">
        <v>16</v>
      </c>
      <c r="AQ64" s="954"/>
      <c r="AR64" s="954"/>
      <c r="AS64" s="954"/>
      <c r="AT64" s="954"/>
      <c r="AU64" s="954"/>
      <c r="AV64" s="954"/>
      <c r="AW64" s="954"/>
      <c r="AX64" s="954"/>
    </row>
    <row r="65" spans="1:50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5">
        <v>40379</v>
      </c>
      <c r="S65" s="75">
        <v>15</v>
      </c>
      <c r="T65" s="74">
        <v>34764.779406125555</v>
      </c>
      <c r="U65" s="955">
        <v>40343</v>
      </c>
      <c r="V65" s="75">
        <v>15</v>
      </c>
      <c r="W65" s="74">
        <v>27134.314868476751</v>
      </c>
      <c r="X65" s="955">
        <v>40439</v>
      </c>
      <c r="Y65" s="75">
        <v>16</v>
      </c>
      <c r="Z65" s="74">
        <v>43445.080810040832</v>
      </c>
      <c r="AA65" s="955">
        <v>40453</v>
      </c>
      <c r="AB65" s="249">
        <v>9</v>
      </c>
      <c r="AQ65" s="954"/>
      <c r="AR65" s="954"/>
      <c r="AS65" s="954"/>
      <c r="AT65" s="954"/>
      <c r="AU65" s="954"/>
      <c r="AV65" s="954"/>
      <c r="AW65" s="954"/>
      <c r="AX65" s="954"/>
    </row>
    <row r="66" spans="1:50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5">
        <v>40379</v>
      </c>
      <c r="S66" s="75">
        <v>15</v>
      </c>
      <c r="T66" s="74">
        <v>32887.784255231389</v>
      </c>
      <c r="U66" s="955">
        <v>40292</v>
      </c>
      <c r="V66" s="75">
        <v>15</v>
      </c>
      <c r="W66" s="74">
        <v>23911.241495511138</v>
      </c>
      <c r="X66" s="955">
        <v>40453</v>
      </c>
      <c r="Y66" s="75">
        <v>10</v>
      </c>
      <c r="Z66" s="74">
        <v>41328.273605188333</v>
      </c>
      <c r="AA66" s="955">
        <v>40453</v>
      </c>
      <c r="AB66" s="249">
        <v>10</v>
      </c>
      <c r="AQ66" s="954"/>
      <c r="AR66" s="954"/>
      <c r="AS66" s="954"/>
      <c r="AT66" s="954"/>
      <c r="AU66" s="954"/>
      <c r="AV66" s="954"/>
      <c r="AW66" s="954"/>
      <c r="AX66" s="954"/>
    </row>
    <row r="67" spans="1:50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5">
        <v>40379</v>
      </c>
      <c r="S67" s="75">
        <v>15</v>
      </c>
      <c r="T67" s="74">
        <v>23530.80708457439</v>
      </c>
      <c r="U67" s="955">
        <v>40379</v>
      </c>
      <c r="V67" s="75">
        <v>15</v>
      </c>
      <c r="W67" s="74">
        <v>10235.353160549585</v>
      </c>
      <c r="X67" s="955">
        <v>40369</v>
      </c>
      <c r="Y67" s="75">
        <v>13</v>
      </c>
      <c r="Z67" s="74">
        <v>32733.264971190001</v>
      </c>
      <c r="AA67" s="955">
        <v>40379</v>
      </c>
      <c r="AB67" s="249">
        <v>15</v>
      </c>
      <c r="AQ67" s="954"/>
      <c r="AR67" s="954"/>
      <c r="AS67" s="954"/>
      <c r="AT67" s="954"/>
      <c r="AU67" s="954"/>
      <c r="AV67" s="954"/>
      <c r="AW67" s="954"/>
      <c r="AX67" s="954"/>
    </row>
    <row r="68" spans="1:50">
      <c r="A68" s="42" t="s">
        <v>106</v>
      </c>
      <c r="B68" s="82">
        <v>54704.710962209792</v>
      </c>
      <c r="C68" s="84">
        <v>43842.619033249553</v>
      </c>
      <c r="D68" s="407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21">
        <v>42.369485894137831</v>
      </c>
      <c r="M68" s="73"/>
      <c r="N68" s="58"/>
      <c r="O68" s="58"/>
      <c r="P68" s="42" t="s">
        <v>106</v>
      </c>
      <c r="Q68" s="82">
        <v>12744.278282333151</v>
      </c>
      <c r="R68" s="956">
        <v>40379</v>
      </c>
      <c r="S68" s="84">
        <v>15</v>
      </c>
      <c r="T68" s="82">
        <v>32620.913103262777</v>
      </c>
      <c r="U68" s="956">
        <v>40292</v>
      </c>
      <c r="V68" s="84">
        <v>16</v>
      </c>
      <c r="W68" s="82">
        <v>8520.3176358191668</v>
      </c>
      <c r="X68" s="956">
        <v>40453</v>
      </c>
      <c r="Y68" s="84">
        <v>11</v>
      </c>
      <c r="Z68" s="82">
        <v>38459.728186112501</v>
      </c>
      <c r="AA68" s="956">
        <v>40453</v>
      </c>
      <c r="AB68" s="116">
        <v>11</v>
      </c>
      <c r="AQ68" s="954"/>
      <c r="AR68" s="954"/>
      <c r="AS68" s="954"/>
      <c r="AT68" s="954"/>
      <c r="AU68" s="954"/>
      <c r="AV68" s="954"/>
      <c r="AW68" s="954"/>
      <c r="AX68" s="954"/>
    </row>
    <row r="69" spans="1:50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5">
        <v>40379</v>
      </c>
      <c r="S69" s="75">
        <v>15</v>
      </c>
      <c r="T69" s="74">
        <v>23530.807456945582</v>
      </c>
      <c r="U69" s="955">
        <v>40379</v>
      </c>
      <c r="V69" s="75">
        <v>15</v>
      </c>
      <c r="W69" s="74">
        <v>26317.281802013167</v>
      </c>
      <c r="X69" s="955">
        <v>40437</v>
      </c>
      <c r="Y69" s="75">
        <v>14</v>
      </c>
      <c r="Z69" s="74">
        <v>40728.142203556665</v>
      </c>
      <c r="AA69" s="955">
        <v>40437</v>
      </c>
      <c r="AB69" s="249">
        <v>15</v>
      </c>
      <c r="AQ69" s="954"/>
      <c r="AR69" s="954"/>
      <c r="AS69" s="954"/>
      <c r="AT69" s="954"/>
      <c r="AU69" s="954"/>
      <c r="AV69" s="954"/>
      <c r="AW69" s="954"/>
      <c r="AX69" s="954"/>
    </row>
    <row r="70" spans="1:50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5" t="s">
        <v>745</v>
      </c>
      <c r="S70" s="75"/>
      <c r="T70" s="74"/>
      <c r="U70" s="955" t="s">
        <v>745</v>
      </c>
      <c r="V70" s="75"/>
      <c r="W70" s="74"/>
      <c r="X70" s="955" t="s">
        <v>745</v>
      </c>
      <c r="Y70" s="75"/>
      <c r="Z70" s="74"/>
      <c r="AA70" s="955" t="s">
        <v>745</v>
      </c>
      <c r="AB70" s="249"/>
      <c r="AQ70" s="954"/>
      <c r="AR70" s="954"/>
      <c r="AS70" s="954"/>
      <c r="AT70" s="954"/>
      <c r="AU70" s="954"/>
      <c r="AV70" s="954"/>
      <c r="AW70" s="954"/>
      <c r="AX70" s="954"/>
    </row>
    <row r="71" spans="1:50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5">
        <v>40379</v>
      </c>
      <c r="S71" s="75">
        <v>15</v>
      </c>
      <c r="T71" s="74">
        <v>23530.807464313886</v>
      </c>
      <c r="U71" s="955">
        <v>40379</v>
      </c>
      <c r="V71" s="75">
        <v>15</v>
      </c>
      <c r="W71" s="74">
        <v>10234.821717834473</v>
      </c>
      <c r="X71" s="955">
        <v>40369</v>
      </c>
      <c r="Y71" s="75">
        <v>13</v>
      </c>
      <c r="Z71" s="74">
        <v>32733.255596879997</v>
      </c>
      <c r="AA71" s="955">
        <v>40379</v>
      </c>
      <c r="AB71" s="249">
        <v>15</v>
      </c>
      <c r="AQ71" s="954"/>
      <c r="AR71" s="954"/>
      <c r="AS71" s="954"/>
      <c r="AT71" s="954"/>
      <c r="AU71" s="954"/>
      <c r="AV71" s="954"/>
      <c r="AW71" s="954"/>
      <c r="AX71" s="954"/>
    </row>
    <row r="72" spans="1:50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5">
        <v>40379</v>
      </c>
      <c r="S72" s="75">
        <v>15</v>
      </c>
      <c r="T72" s="74">
        <v>23530.807464313501</v>
      </c>
      <c r="U72" s="955">
        <v>40379</v>
      </c>
      <c r="V72" s="75">
        <v>15</v>
      </c>
      <c r="W72" s="74">
        <v>11073.773911647362</v>
      </c>
      <c r="X72" s="955">
        <v>40475</v>
      </c>
      <c r="Y72" s="75">
        <v>13</v>
      </c>
      <c r="Z72" s="74">
        <v>32733.255596879444</v>
      </c>
      <c r="AA72" s="955">
        <v>40379</v>
      </c>
      <c r="AB72" s="249">
        <v>15</v>
      </c>
      <c r="AQ72" s="954"/>
      <c r="AR72" s="954"/>
      <c r="AS72" s="954"/>
      <c r="AT72" s="954"/>
      <c r="AU72" s="954"/>
      <c r="AV72" s="954"/>
      <c r="AW72" s="954"/>
      <c r="AX72" s="954"/>
    </row>
    <row r="73" spans="1:50">
      <c r="A73" s="42" t="s">
        <v>112</v>
      </c>
      <c r="B73" s="82">
        <v>33031.645273495218</v>
      </c>
      <c r="C73" s="84">
        <v>22169.553344534987</v>
      </c>
      <c r="D73" s="407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21">
        <v>48.828838390428388</v>
      </c>
      <c r="M73" s="73"/>
      <c r="N73" s="58"/>
      <c r="O73" s="58"/>
      <c r="P73" s="42" t="s">
        <v>112</v>
      </c>
      <c r="Q73" s="82">
        <v>11899.85968377415</v>
      </c>
      <c r="R73" s="956">
        <v>40379</v>
      </c>
      <c r="S73" s="84">
        <v>15</v>
      </c>
      <c r="T73" s="82">
        <v>23530.807464313752</v>
      </c>
      <c r="U73" s="956">
        <v>40379</v>
      </c>
      <c r="V73" s="84">
        <v>15</v>
      </c>
      <c r="W73" s="82">
        <v>10234.8217178345</v>
      </c>
      <c r="X73" s="956">
        <v>40369</v>
      </c>
      <c r="Y73" s="84">
        <v>13</v>
      </c>
      <c r="Z73" s="82">
        <v>32733.255596879721</v>
      </c>
      <c r="AA73" s="956">
        <v>40379</v>
      </c>
      <c r="AB73" s="116">
        <v>15</v>
      </c>
      <c r="AQ73" s="954"/>
      <c r="AR73" s="954"/>
      <c r="AS73" s="954"/>
      <c r="AT73" s="954"/>
      <c r="AU73" s="954"/>
      <c r="AV73" s="954"/>
      <c r="AW73" s="954"/>
      <c r="AX73" s="954"/>
    </row>
    <row r="74" spans="1:50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5">
        <v>40379</v>
      </c>
      <c r="S74" s="75">
        <v>15</v>
      </c>
      <c r="T74" s="74">
        <v>19849.290091316332</v>
      </c>
      <c r="U74" s="955">
        <v>40379</v>
      </c>
      <c r="V74" s="75">
        <v>15</v>
      </c>
      <c r="W74" s="74">
        <v>7838.7203372169997</v>
      </c>
      <c r="X74" s="955">
        <v>40358</v>
      </c>
      <c r="Y74" s="75">
        <v>16</v>
      </c>
      <c r="Z74" s="74">
        <v>27646.425616607528</v>
      </c>
      <c r="AA74" s="955">
        <v>40358</v>
      </c>
      <c r="AB74" s="249">
        <v>16</v>
      </c>
      <c r="AQ74" s="954"/>
      <c r="AR74" s="954"/>
      <c r="AS74" s="954"/>
      <c r="AT74" s="954"/>
      <c r="AU74" s="954"/>
      <c r="AV74" s="954"/>
      <c r="AW74" s="954"/>
      <c r="AX74" s="954"/>
    </row>
    <row r="75" spans="1:50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5">
        <v>40379</v>
      </c>
      <c r="S75" s="75">
        <v>15</v>
      </c>
      <c r="T75" s="74">
        <v>22290.311677514888</v>
      </c>
      <c r="U75" s="955">
        <v>40379</v>
      </c>
      <c r="V75" s="75">
        <v>15</v>
      </c>
      <c r="W75" s="74">
        <v>8954.7918008669731</v>
      </c>
      <c r="X75" s="955">
        <v>40346</v>
      </c>
      <c r="Y75" s="75">
        <v>14</v>
      </c>
      <c r="Z75" s="74">
        <v>31177.750996972223</v>
      </c>
      <c r="AA75" s="955">
        <v>40346</v>
      </c>
      <c r="AB75" s="249">
        <v>14</v>
      </c>
      <c r="AQ75" s="954"/>
      <c r="AR75" s="954"/>
      <c r="AS75" s="954"/>
      <c r="AT75" s="954"/>
      <c r="AU75" s="954"/>
      <c r="AV75" s="954"/>
      <c r="AW75" s="954"/>
      <c r="AX75" s="954"/>
    </row>
    <row r="76" spans="1:50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5">
        <v>40379</v>
      </c>
      <c r="S76" s="75">
        <v>15</v>
      </c>
      <c r="T76" s="74">
        <v>19999.293649496391</v>
      </c>
      <c r="U76" s="955">
        <v>40379</v>
      </c>
      <c r="V76" s="75">
        <v>15</v>
      </c>
      <c r="W76" s="74">
        <v>7698.5341556048888</v>
      </c>
      <c r="X76" s="955">
        <v>40358</v>
      </c>
      <c r="Y76" s="75">
        <v>16</v>
      </c>
      <c r="Z76" s="74">
        <v>27652.695428857136</v>
      </c>
      <c r="AA76" s="955">
        <v>40358</v>
      </c>
      <c r="AB76" s="249">
        <v>16</v>
      </c>
      <c r="AQ76" s="954"/>
      <c r="AR76" s="954"/>
      <c r="AS76" s="954"/>
      <c r="AT76" s="954"/>
      <c r="AU76" s="954"/>
      <c r="AV76" s="954"/>
      <c r="AW76" s="954"/>
      <c r="AX76" s="954"/>
    </row>
    <row r="77" spans="1:50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5">
        <v>40379</v>
      </c>
      <c r="S77" s="75">
        <v>15</v>
      </c>
      <c r="T77" s="74">
        <v>19933.506201421638</v>
      </c>
      <c r="U77" s="955">
        <v>40379</v>
      </c>
      <c r="V77" s="75">
        <v>15</v>
      </c>
      <c r="W77" s="74">
        <v>7769.7702360302783</v>
      </c>
      <c r="X77" s="955">
        <v>40358</v>
      </c>
      <c r="Y77" s="75">
        <v>16</v>
      </c>
      <c r="Z77" s="74">
        <v>27658.791782768196</v>
      </c>
      <c r="AA77" s="955">
        <v>40358</v>
      </c>
      <c r="AB77" s="249">
        <v>16</v>
      </c>
      <c r="AQ77" s="954"/>
      <c r="AR77" s="954"/>
      <c r="AS77" s="954"/>
      <c r="AT77" s="954"/>
      <c r="AU77" s="954"/>
      <c r="AV77" s="954"/>
      <c r="AW77" s="954"/>
      <c r="AX77" s="954"/>
    </row>
    <row r="78" spans="1:50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5">
        <v>40379</v>
      </c>
      <c r="S78" s="75">
        <v>15</v>
      </c>
      <c r="T78" s="74">
        <v>19663.672191737052</v>
      </c>
      <c r="U78" s="955">
        <v>40379</v>
      </c>
      <c r="V78" s="75">
        <v>15</v>
      </c>
      <c r="W78" s="74">
        <v>7947.3919267814717</v>
      </c>
      <c r="X78" s="955">
        <v>40358</v>
      </c>
      <c r="Y78" s="75">
        <v>16</v>
      </c>
      <c r="Z78" s="74">
        <v>27576.513708109</v>
      </c>
      <c r="AA78" s="955">
        <v>40358</v>
      </c>
      <c r="AB78" s="249">
        <v>16</v>
      </c>
      <c r="AQ78" s="954"/>
      <c r="AR78" s="954"/>
      <c r="AS78" s="954"/>
      <c r="AT78" s="954"/>
      <c r="AU78" s="954"/>
      <c r="AV78" s="954"/>
      <c r="AW78" s="954"/>
      <c r="AX78" s="954"/>
    </row>
    <row r="79" spans="1:50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5">
        <v>40379</v>
      </c>
      <c r="S79" s="75">
        <v>15</v>
      </c>
      <c r="T79" s="74">
        <v>19638.765670699806</v>
      </c>
      <c r="U79" s="955">
        <v>40379</v>
      </c>
      <c r="V79" s="75">
        <v>15</v>
      </c>
      <c r="W79" s="74">
        <v>1.058729622971214</v>
      </c>
      <c r="X79" s="955">
        <v>40253</v>
      </c>
      <c r="Y79" s="75">
        <v>10</v>
      </c>
      <c r="Z79" s="74">
        <v>19638.765670699806</v>
      </c>
      <c r="AA79" s="955">
        <v>40379</v>
      </c>
      <c r="AB79" s="249">
        <v>15</v>
      </c>
      <c r="AQ79" s="954"/>
      <c r="AR79" s="954"/>
      <c r="AS79" s="954"/>
      <c r="AT79" s="954"/>
      <c r="AU79" s="954"/>
      <c r="AV79" s="954"/>
      <c r="AW79" s="954"/>
      <c r="AX79" s="954"/>
    </row>
    <row r="80" spans="1:50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5">
        <v>40379</v>
      </c>
      <c r="S80" s="75">
        <v>15</v>
      </c>
      <c r="T80" s="74">
        <v>19726.320024435558</v>
      </c>
      <c r="U80" s="955">
        <v>40379</v>
      </c>
      <c r="V80" s="75">
        <v>15</v>
      </c>
      <c r="W80" s="74">
        <v>1654.9514186530416</v>
      </c>
      <c r="X80" s="955">
        <v>40248</v>
      </c>
      <c r="Y80" s="75">
        <v>10</v>
      </c>
      <c r="Z80" s="74">
        <v>19726.320024435558</v>
      </c>
      <c r="AA80" s="955">
        <v>40379</v>
      </c>
      <c r="AB80" s="249">
        <v>15</v>
      </c>
      <c r="AQ80" s="954"/>
      <c r="AR80" s="954"/>
      <c r="AS80" s="954"/>
      <c r="AT80" s="954"/>
      <c r="AU80" s="954"/>
      <c r="AV80" s="954"/>
      <c r="AW80" s="954"/>
      <c r="AX80" s="954"/>
    </row>
    <row r="81" spans="1:50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7">
        <v>40379</v>
      </c>
      <c r="S81" s="116">
        <v>15</v>
      </c>
      <c r="T81" s="82">
        <v>19539.708108324583</v>
      </c>
      <c r="U81" s="957">
        <v>40379</v>
      </c>
      <c r="V81" s="84">
        <v>15</v>
      </c>
      <c r="W81" s="82">
        <v>8.2784228854709169E-12</v>
      </c>
      <c r="X81" s="957">
        <v>40321</v>
      </c>
      <c r="Y81" s="84">
        <v>15</v>
      </c>
      <c r="Z81" s="82">
        <v>19539.708108324583</v>
      </c>
      <c r="AA81" s="957">
        <v>40379</v>
      </c>
      <c r="AB81" s="116">
        <v>15</v>
      </c>
      <c r="AQ81" s="954"/>
      <c r="AR81" s="954"/>
      <c r="AS81" s="954"/>
      <c r="AT81" s="954"/>
      <c r="AU81" s="954"/>
      <c r="AV81" s="954"/>
      <c r="AW81" s="954"/>
      <c r="AX81" s="954"/>
    </row>
    <row r="82" spans="1:50">
      <c r="A82" s="42" t="s">
        <v>136</v>
      </c>
      <c r="B82" s="82">
        <v>16635.725867238158</v>
      </c>
      <c r="C82" s="84">
        <v>14764.823528135432</v>
      </c>
      <c r="D82" s="407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21">
        <v>38.630598365315414</v>
      </c>
      <c r="M82" s="73"/>
      <c r="N82" s="96"/>
      <c r="O82" s="96"/>
    </row>
    <row r="84" spans="1:5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50"/>
      <c r="T84" s="39" t="s">
        <v>140</v>
      </c>
      <c r="U84" s="39"/>
      <c r="V84" s="950"/>
      <c r="W84" s="39"/>
      <c r="X84" s="39"/>
      <c r="Y84" s="950"/>
      <c r="Z84" s="39"/>
      <c r="AA84" s="39"/>
      <c r="AB84" s="950"/>
      <c r="AC84" s="39"/>
      <c r="AD84" s="39"/>
      <c r="AE84" s="950"/>
      <c r="AF84" s="39"/>
      <c r="AG84" s="39"/>
      <c r="AH84" s="950"/>
      <c r="AI84" s="39"/>
      <c r="AJ84" s="39"/>
      <c r="AK84" s="39"/>
      <c r="AL84" s="39"/>
      <c r="AM84" s="39"/>
      <c r="AN84" s="40"/>
      <c r="AO84" s="591"/>
    </row>
    <row r="85" spans="1:5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5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5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5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9" t="s">
        <v>76</v>
      </c>
      <c r="T88" s="49" t="s">
        <v>84</v>
      </c>
      <c r="U88" s="50" t="s">
        <v>75</v>
      </c>
      <c r="V88" s="949" t="s">
        <v>76</v>
      </c>
      <c r="W88" s="49" t="s">
        <v>28</v>
      </c>
      <c r="X88" s="50" t="s">
        <v>75</v>
      </c>
      <c r="Y88" s="949" t="s">
        <v>76</v>
      </c>
      <c r="Z88" s="49" t="s">
        <v>28</v>
      </c>
      <c r="AA88" s="50" t="s">
        <v>75</v>
      </c>
      <c r="AB88" s="949" t="s">
        <v>76</v>
      </c>
      <c r="AC88" s="49" t="s">
        <v>29</v>
      </c>
      <c r="AD88" s="50" t="s">
        <v>75</v>
      </c>
      <c r="AE88" s="949" t="s">
        <v>76</v>
      </c>
      <c r="AF88" s="49" t="s">
        <v>29</v>
      </c>
      <c r="AG88" s="50" t="s">
        <v>75</v>
      </c>
      <c r="AH88" s="949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50">
      <c r="A89" s="41" t="s">
        <v>157</v>
      </c>
      <c r="B89" s="74">
        <v>2118.6889438038902</v>
      </c>
      <c r="C89" s="405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6">
        <v>17.987500000000001</v>
      </c>
      <c r="J89" s="406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5">
        <v>40298</v>
      </c>
      <c r="S89" s="75">
        <v>15</v>
      </c>
      <c r="T89" s="60">
        <v>2.7815288137980563</v>
      </c>
      <c r="U89" s="955">
        <v>40342</v>
      </c>
      <c r="V89" s="75">
        <v>17</v>
      </c>
      <c r="W89" s="57">
        <v>25.002475630020101</v>
      </c>
      <c r="X89" s="955">
        <v>40444</v>
      </c>
      <c r="Y89" s="75">
        <v>8</v>
      </c>
      <c r="Z89" s="57">
        <v>8.7175351037990296</v>
      </c>
      <c r="AA89" s="955">
        <v>40184</v>
      </c>
      <c r="AB89" s="75">
        <v>6</v>
      </c>
      <c r="AC89" s="92">
        <v>1.3626206691915201E-2</v>
      </c>
      <c r="AD89" s="955">
        <v>40498</v>
      </c>
      <c r="AE89" s="75">
        <v>17</v>
      </c>
      <c r="AF89" s="92">
        <v>1.9277034220433499E-3</v>
      </c>
      <c r="AG89" s="955">
        <v>40189</v>
      </c>
      <c r="AH89" s="75">
        <v>3</v>
      </c>
      <c r="AI89" s="57">
        <v>68.367315029612101</v>
      </c>
      <c r="AJ89" s="955">
        <v>40498</v>
      </c>
      <c r="AK89" s="75">
        <v>17</v>
      </c>
      <c r="AL89" s="57">
        <v>14.402349895637601</v>
      </c>
      <c r="AM89" s="955">
        <v>40488</v>
      </c>
      <c r="AN89" s="425">
        <v>6</v>
      </c>
      <c r="AO89" s="88" t="s">
        <v>89</v>
      </c>
      <c r="AQ89" s="954"/>
      <c r="AR89" s="954"/>
      <c r="AS89" s="954"/>
      <c r="AT89" s="954"/>
      <c r="AU89" s="954"/>
      <c r="AV89" s="954"/>
      <c r="AW89" s="954"/>
      <c r="AX89" s="954"/>
    </row>
    <row r="90" spans="1:50">
      <c r="A90" s="41" t="s">
        <v>164</v>
      </c>
      <c r="B90" s="74">
        <v>2131.2588170294398</v>
      </c>
      <c r="C90" s="405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6">
        <v>18.112500000000001</v>
      </c>
      <c r="J90" s="406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5">
        <v>40298</v>
      </c>
      <c r="S90" s="75">
        <v>15</v>
      </c>
      <c r="T90" s="60">
        <v>2.8926579421717062</v>
      </c>
      <c r="U90" s="955">
        <v>40513</v>
      </c>
      <c r="V90" s="75">
        <v>15</v>
      </c>
      <c r="W90" s="57">
        <v>26.474673961540901</v>
      </c>
      <c r="X90" s="955">
        <v>40379</v>
      </c>
      <c r="Y90" s="75">
        <v>16</v>
      </c>
      <c r="Z90" s="57">
        <v>8.7174062145670099</v>
      </c>
      <c r="AA90" s="955">
        <v>40184</v>
      </c>
      <c r="AB90" s="75">
        <v>6</v>
      </c>
      <c r="AC90" s="92">
        <v>1.5637426403087198E-2</v>
      </c>
      <c r="AD90" s="955">
        <v>40452</v>
      </c>
      <c r="AE90" s="75">
        <v>8</v>
      </c>
      <c r="AF90" s="92">
        <v>1.9433116500102E-3</v>
      </c>
      <c r="AG90" s="955">
        <v>40183</v>
      </c>
      <c r="AH90" s="75">
        <v>7</v>
      </c>
      <c r="AI90" s="57">
        <v>78.643915315525604</v>
      </c>
      <c r="AJ90" s="955">
        <v>40453</v>
      </c>
      <c r="AK90" s="75">
        <v>8</v>
      </c>
      <c r="AL90" s="57">
        <v>15.5023152139056</v>
      </c>
      <c r="AM90" s="955">
        <v>40488</v>
      </c>
      <c r="AN90" s="249">
        <v>8</v>
      </c>
      <c r="AO90" s="88" t="s">
        <v>94</v>
      </c>
      <c r="AQ90" s="954"/>
      <c r="AR90" s="954"/>
      <c r="AS90" s="954"/>
      <c r="AT90" s="954"/>
      <c r="AU90" s="954"/>
      <c r="AV90" s="954"/>
      <c r="AW90" s="954"/>
      <c r="AX90" s="954"/>
    </row>
    <row r="91" spans="1:50">
      <c r="A91" s="41" t="s">
        <v>167</v>
      </c>
      <c r="B91" s="74">
        <v>2112.62246514341</v>
      </c>
      <c r="C91" s="405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6">
        <v>17.987500000000001</v>
      </c>
      <c r="J91" s="406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5">
        <v>40437</v>
      </c>
      <c r="S91" s="75">
        <v>15</v>
      </c>
      <c r="T91" s="60">
        <v>2.8415125615897106</v>
      </c>
      <c r="U91" s="955">
        <v>40268</v>
      </c>
      <c r="V91" s="75">
        <v>15</v>
      </c>
      <c r="W91" s="57">
        <v>31.708930896911198</v>
      </c>
      <c r="X91" s="955">
        <v>40379</v>
      </c>
      <c r="Y91" s="75">
        <v>15</v>
      </c>
      <c r="Z91" s="57">
        <v>7.7537314329584399</v>
      </c>
      <c r="AA91" s="955">
        <v>40184</v>
      </c>
      <c r="AB91" s="75">
        <v>6</v>
      </c>
      <c r="AC91" s="92">
        <v>1.78073313815993E-2</v>
      </c>
      <c r="AD91" s="955">
        <v>40369</v>
      </c>
      <c r="AE91" s="75">
        <v>13</v>
      </c>
      <c r="AF91" s="92">
        <v>1.9335706281109501E-3</v>
      </c>
      <c r="AG91" s="955">
        <v>40189</v>
      </c>
      <c r="AH91" s="75">
        <v>3</v>
      </c>
      <c r="AI91" s="57">
        <v>82.966588657155896</v>
      </c>
      <c r="AJ91" s="955">
        <v>40439</v>
      </c>
      <c r="AK91" s="75">
        <v>10</v>
      </c>
      <c r="AL91" s="57">
        <v>14.6415615470383</v>
      </c>
      <c r="AM91" s="955">
        <v>40488</v>
      </c>
      <c r="AN91" s="249">
        <v>6</v>
      </c>
      <c r="AO91" s="88" t="s">
        <v>96</v>
      </c>
      <c r="AQ91" s="954"/>
      <c r="AR91" s="954"/>
      <c r="AS91" s="954"/>
      <c r="AT91" s="954"/>
      <c r="AU91" s="954"/>
      <c r="AV91" s="954"/>
      <c r="AW91" s="954"/>
      <c r="AX91" s="954"/>
    </row>
    <row r="92" spans="1:50">
      <c r="A92" s="41" t="s">
        <v>169</v>
      </c>
      <c r="B92" s="74">
        <v>2074.7395932077802</v>
      </c>
      <c r="C92" s="405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6">
        <v>17.8</v>
      </c>
      <c r="J92" s="406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5">
        <v>40437</v>
      </c>
      <c r="S92" s="75">
        <v>14</v>
      </c>
      <c r="T92" s="60">
        <v>2.8440881169332326</v>
      </c>
      <c r="U92" s="955">
        <v>40268</v>
      </c>
      <c r="V92" s="75">
        <v>15</v>
      </c>
      <c r="W92" s="57">
        <v>31.068646398753302</v>
      </c>
      <c r="X92" s="955">
        <v>40367</v>
      </c>
      <c r="Y92" s="75">
        <v>16</v>
      </c>
      <c r="Z92" s="57">
        <v>8.7159669992051398</v>
      </c>
      <c r="AA92" s="955">
        <v>40184</v>
      </c>
      <c r="AB92" s="75">
        <v>6</v>
      </c>
      <c r="AC92" s="92">
        <v>1.7933603956252899E-2</v>
      </c>
      <c r="AD92" s="955">
        <v>40369</v>
      </c>
      <c r="AE92" s="75">
        <v>12</v>
      </c>
      <c r="AF92" s="92">
        <v>1.92768638621351E-3</v>
      </c>
      <c r="AG92" s="955">
        <v>40189</v>
      </c>
      <c r="AH92" s="75">
        <v>3</v>
      </c>
      <c r="AI92" s="57">
        <v>76.875455705689902</v>
      </c>
      <c r="AJ92" s="955">
        <v>40424</v>
      </c>
      <c r="AK92" s="75">
        <v>10</v>
      </c>
      <c r="AL92" s="57">
        <v>14.402455004228599</v>
      </c>
      <c r="AM92" s="955">
        <v>40488</v>
      </c>
      <c r="AN92" s="249">
        <v>6</v>
      </c>
      <c r="AO92" s="88" t="s">
        <v>100</v>
      </c>
      <c r="AQ92" s="954"/>
      <c r="AR92" s="954"/>
      <c r="AS92" s="954"/>
      <c r="AT92" s="954"/>
      <c r="AU92" s="954"/>
      <c r="AV92" s="954"/>
      <c r="AW92" s="954"/>
      <c r="AX92" s="954"/>
    </row>
    <row r="93" spans="1:50">
      <c r="A93" s="41" t="s">
        <v>171</v>
      </c>
      <c r="B93" s="74">
        <v>1997.2204543247699</v>
      </c>
      <c r="C93" s="405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6">
        <v>17.425000000000001</v>
      </c>
      <c r="J93" s="406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5">
        <v>40437</v>
      </c>
      <c r="S93" s="75">
        <v>15</v>
      </c>
      <c r="T93" s="60">
        <v>2.8440881169332326</v>
      </c>
      <c r="U93" s="955">
        <v>40268</v>
      </c>
      <c r="V93" s="75">
        <v>15</v>
      </c>
      <c r="W93" s="57">
        <v>31.497743440947801</v>
      </c>
      <c r="X93" s="955">
        <v>40379</v>
      </c>
      <c r="Y93" s="75">
        <v>15</v>
      </c>
      <c r="Z93" s="57">
        <v>8.7159669992051398</v>
      </c>
      <c r="AA93" s="955">
        <v>40184</v>
      </c>
      <c r="AB93" s="75">
        <v>6</v>
      </c>
      <c r="AC93" s="92">
        <v>1.7786988867749501E-2</v>
      </c>
      <c r="AD93" s="955">
        <v>40369</v>
      </c>
      <c r="AE93" s="75">
        <v>12</v>
      </c>
      <c r="AF93" s="92">
        <v>1.92768638621351E-3</v>
      </c>
      <c r="AG93" s="955">
        <v>40189</v>
      </c>
      <c r="AH93" s="75">
        <v>3</v>
      </c>
      <c r="AI93" s="57">
        <v>80.7959749615123</v>
      </c>
      <c r="AJ93" s="955">
        <v>40439</v>
      </c>
      <c r="AK93" s="75">
        <v>10</v>
      </c>
      <c r="AL93" s="57">
        <v>14.402455004228599</v>
      </c>
      <c r="AM93" s="955">
        <v>40488</v>
      </c>
      <c r="AN93" s="249">
        <v>6</v>
      </c>
      <c r="AO93" s="88" t="s">
        <v>287</v>
      </c>
      <c r="AQ93" s="954"/>
      <c r="AR93" s="954"/>
      <c r="AS93" s="954"/>
      <c r="AT93" s="954"/>
      <c r="AU93" s="954"/>
      <c r="AV93" s="954"/>
      <c r="AW93" s="954"/>
      <c r="AX93" s="954"/>
    </row>
    <row r="94" spans="1:50">
      <c r="A94" s="41" t="s">
        <v>172</v>
      </c>
      <c r="B94" s="74">
        <v>2141.5966061129702</v>
      </c>
      <c r="C94" s="405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6">
        <v>18.574999999999999</v>
      </c>
      <c r="J94" s="406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5">
        <v>40464</v>
      </c>
      <c r="S94" s="75">
        <v>1</v>
      </c>
      <c r="T94" s="60">
        <v>2.7815283883544684</v>
      </c>
      <c r="U94" s="955">
        <v>40342</v>
      </c>
      <c r="V94" s="75">
        <v>17</v>
      </c>
      <c r="W94" s="57">
        <v>35.002134392443899</v>
      </c>
      <c r="X94" s="955">
        <v>40452</v>
      </c>
      <c r="Y94" s="75">
        <v>2</v>
      </c>
      <c r="Z94" s="57">
        <v>8.7175351037990296</v>
      </c>
      <c r="AA94" s="955">
        <v>40184</v>
      </c>
      <c r="AB94" s="75">
        <v>6</v>
      </c>
      <c r="AC94" s="92">
        <v>1.71898162376675E-2</v>
      </c>
      <c r="AD94" s="955">
        <v>40453</v>
      </c>
      <c r="AE94" s="75">
        <v>1</v>
      </c>
      <c r="AF94" s="92">
        <v>1.9277034220433499E-3</v>
      </c>
      <c r="AG94" s="955">
        <v>40189</v>
      </c>
      <c r="AH94" s="75">
        <v>3</v>
      </c>
      <c r="AI94" s="57">
        <v>68.367315029612598</v>
      </c>
      <c r="AJ94" s="955">
        <v>40498</v>
      </c>
      <c r="AK94" s="75">
        <v>17</v>
      </c>
      <c r="AL94" s="57">
        <v>14.402349895637601</v>
      </c>
      <c r="AM94" s="955">
        <v>40488</v>
      </c>
      <c r="AN94" s="249">
        <v>6</v>
      </c>
      <c r="AO94" s="88" t="s">
        <v>103</v>
      </c>
      <c r="AQ94" s="954"/>
      <c r="AR94" s="954"/>
      <c r="AS94" s="954"/>
      <c r="AT94" s="954"/>
      <c r="AU94" s="954"/>
      <c r="AV94" s="954"/>
      <c r="AW94" s="954"/>
      <c r="AX94" s="954"/>
    </row>
    <row r="95" spans="1:50">
      <c r="A95" s="41" t="s">
        <v>174</v>
      </c>
      <c r="B95" s="74">
        <v>2869.5781464197698</v>
      </c>
      <c r="C95" s="405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6">
        <v>22.9</v>
      </c>
      <c r="J95" s="406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6">
        <v>40455</v>
      </c>
      <c r="S95" s="84">
        <v>24</v>
      </c>
      <c r="T95" s="65">
        <v>2.8440900655966801</v>
      </c>
      <c r="U95" s="956">
        <v>40268</v>
      </c>
      <c r="V95" s="84">
        <v>15</v>
      </c>
      <c r="W95" s="62">
        <v>32.510554887001398</v>
      </c>
      <c r="X95" s="956">
        <v>40369</v>
      </c>
      <c r="Y95" s="84">
        <v>13</v>
      </c>
      <c r="Z95" s="62">
        <v>8.7177149330001793</v>
      </c>
      <c r="AA95" s="956">
        <v>40184</v>
      </c>
      <c r="AB95" s="84">
        <v>6</v>
      </c>
      <c r="AC95" s="97">
        <v>1.38601955385098E-2</v>
      </c>
      <c r="AD95" s="956">
        <v>40369</v>
      </c>
      <c r="AE95" s="84">
        <v>13</v>
      </c>
      <c r="AF95" s="97">
        <v>1.92770339972493E-3</v>
      </c>
      <c r="AG95" s="956">
        <v>40189</v>
      </c>
      <c r="AH95" s="84">
        <v>3</v>
      </c>
      <c r="AI95" s="62">
        <v>68.367148547785405</v>
      </c>
      <c r="AJ95" s="956">
        <v>40498</v>
      </c>
      <c r="AK95" s="84">
        <v>17</v>
      </c>
      <c r="AL95" s="62">
        <v>14.4022927082853</v>
      </c>
      <c r="AM95" s="956">
        <v>40488</v>
      </c>
      <c r="AN95" s="116">
        <v>6</v>
      </c>
      <c r="AO95" s="592" t="s">
        <v>106</v>
      </c>
      <c r="AQ95" s="954"/>
      <c r="AR95" s="954"/>
      <c r="AS95" s="954"/>
      <c r="AT95" s="954"/>
      <c r="AU95" s="954"/>
      <c r="AV95" s="954"/>
      <c r="AW95" s="954"/>
      <c r="AX95" s="954"/>
    </row>
    <row r="96" spans="1:50">
      <c r="A96" s="41" t="s">
        <v>176</v>
      </c>
      <c r="B96" s="74">
        <v>3498.53943915426</v>
      </c>
      <c r="C96" s="405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6">
        <v>26.375</v>
      </c>
      <c r="J96" s="406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5">
        <v>40437</v>
      </c>
      <c r="S96" s="75">
        <v>14</v>
      </c>
      <c r="T96" s="60">
        <v>2.7815284146135895</v>
      </c>
      <c r="U96" s="955">
        <v>40342</v>
      </c>
      <c r="V96" s="75">
        <v>17</v>
      </c>
      <c r="W96" s="57">
        <v>26.909873928401801</v>
      </c>
      <c r="X96" s="955">
        <v>40437</v>
      </c>
      <c r="Y96" s="75">
        <v>16</v>
      </c>
      <c r="Z96" s="57">
        <v>8.7175351037989994</v>
      </c>
      <c r="AA96" s="955">
        <v>40184</v>
      </c>
      <c r="AB96" s="75">
        <v>6</v>
      </c>
      <c r="AC96" s="92">
        <v>1.68762386768187E-2</v>
      </c>
      <c r="AD96" s="955">
        <v>40273</v>
      </c>
      <c r="AE96" s="75">
        <v>22</v>
      </c>
      <c r="AF96" s="92">
        <v>1.9277034242487E-3</v>
      </c>
      <c r="AG96" s="955">
        <v>40189</v>
      </c>
      <c r="AH96" s="75">
        <v>3</v>
      </c>
      <c r="AI96" s="57">
        <v>84.636320389375101</v>
      </c>
      <c r="AJ96" s="955">
        <v>40273</v>
      </c>
      <c r="AK96" s="75">
        <v>22</v>
      </c>
      <c r="AL96" s="57">
        <v>13.9255712250353</v>
      </c>
      <c r="AM96" s="955">
        <v>40488</v>
      </c>
      <c r="AN96" s="249">
        <v>6</v>
      </c>
      <c r="AO96" s="88" t="s">
        <v>107</v>
      </c>
      <c r="AQ96" s="954"/>
      <c r="AR96" s="954"/>
      <c r="AS96" s="954"/>
      <c r="AT96" s="954"/>
      <c r="AU96" s="954"/>
      <c r="AV96" s="954"/>
      <c r="AW96" s="954"/>
      <c r="AX96" s="954"/>
    </row>
    <row r="97" spans="1:50">
      <c r="A97" s="41" t="s">
        <v>178</v>
      </c>
      <c r="B97" s="74">
        <v>4681.7761561718098</v>
      </c>
      <c r="C97" s="405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6">
        <v>28.262499999999999</v>
      </c>
      <c r="J97" s="406">
        <v>25.4901867856947</v>
      </c>
      <c r="K97" s="232"/>
      <c r="L97" s="304">
        <v>1.15717539210535E-2</v>
      </c>
      <c r="P97" s="41" t="s">
        <v>109</v>
      </c>
      <c r="Q97" s="60"/>
      <c r="R97" s="955" t="s">
        <v>745</v>
      </c>
      <c r="S97" s="75"/>
      <c r="T97" s="60"/>
      <c r="U97" s="955" t="s">
        <v>745</v>
      </c>
      <c r="V97" s="75"/>
      <c r="W97" s="57"/>
      <c r="X97" s="955" t="s">
        <v>745</v>
      </c>
      <c r="Y97" s="75"/>
      <c r="Z97" s="57"/>
      <c r="AA97" s="955" t="s">
        <v>745</v>
      </c>
      <c r="AB97" s="75"/>
      <c r="AC97" s="92"/>
      <c r="AD97" s="955" t="s">
        <v>745</v>
      </c>
      <c r="AE97" s="75"/>
      <c r="AF97" s="92"/>
      <c r="AG97" s="955" t="s">
        <v>745</v>
      </c>
      <c r="AH97" s="75"/>
      <c r="AI97" s="57"/>
      <c r="AJ97" s="955" t="s">
        <v>745</v>
      </c>
      <c r="AK97" s="75"/>
      <c r="AL97" s="57"/>
      <c r="AM97" s="955" t="s">
        <v>745</v>
      </c>
      <c r="AN97" s="249"/>
      <c r="AO97" s="88" t="s">
        <v>109</v>
      </c>
      <c r="AQ97" s="954"/>
      <c r="AR97" s="954"/>
      <c r="AS97" s="954"/>
      <c r="AT97" s="954"/>
      <c r="AU97" s="954"/>
      <c r="AV97" s="954"/>
      <c r="AW97" s="954"/>
      <c r="AX97" s="954"/>
    </row>
    <row r="98" spans="1:50">
      <c r="A98" s="41" t="s">
        <v>181</v>
      </c>
      <c r="B98" s="74">
        <v>4947.6011125965797</v>
      </c>
      <c r="C98" s="405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6">
        <v>28.9</v>
      </c>
      <c r="J98" s="406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5">
        <v>40319</v>
      </c>
      <c r="S98" s="75">
        <v>15</v>
      </c>
      <c r="T98" s="60">
        <v>2.7815288137980563</v>
      </c>
      <c r="U98" s="955">
        <v>40342</v>
      </c>
      <c r="V98" s="75">
        <v>17</v>
      </c>
      <c r="W98" s="57">
        <v>25.0024756300047</v>
      </c>
      <c r="X98" s="955">
        <v>40444</v>
      </c>
      <c r="Y98" s="75">
        <v>8</v>
      </c>
      <c r="Z98" s="57">
        <v>8.7175351037989994</v>
      </c>
      <c r="AA98" s="955">
        <v>40184</v>
      </c>
      <c r="AB98" s="75">
        <v>6</v>
      </c>
      <c r="AC98" s="92">
        <v>1.45925967365662E-2</v>
      </c>
      <c r="AD98" s="955">
        <v>40270</v>
      </c>
      <c r="AE98" s="75">
        <v>18</v>
      </c>
      <c r="AF98" s="92">
        <v>1.92770342076213E-3</v>
      </c>
      <c r="AG98" s="955">
        <v>40189</v>
      </c>
      <c r="AH98" s="75">
        <v>3</v>
      </c>
      <c r="AI98" s="57">
        <v>73.284043930684106</v>
      </c>
      <c r="AJ98" s="955">
        <v>40270</v>
      </c>
      <c r="AK98" s="75">
        <v>18</v>
      </c>
      <c r="AL98" s="57">
        <v>13.925699448792299</v>
      </c>
      <c r="AM98" s="955">
        <v>40488</v>
      </c>
      <c r="AN98" s="249">
        <v>6</v>
      </c>
      <c r="AO98" s="88" t="s">
        <v>110</v>
      </c>
      <c r="AQ98" s="954"/>
      <c r="AR98" s="954"/>
      <c r="AS98" s="954"/>
      <c r="AT98" s="954"/>
      <c r="AU98" s="954"/>
      <c r="AV98" s="954"/>
      <c r="AW98" s="954"/>
      <c r="AX98" s="954"/>
    </row>
    <row r="99" spans="1:50">
      <c r="A99" s="41" t="s">
        <v>184</v>
      </c>
      <c r="B99" s="74">
        <v>5406.6429454445797</v>
      </c>
      <c r="C99" s="405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6">
        <v>30.274999999999999</v>
      </c>
      <c r="J99" s="406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5">
        <v>40319</v>
      </c>
      <c r="S99" s="75">
        <v>16</v>
      </c>
      <c r="T99" s="60">
        <v>2.7815288137980563</v>
      </c>
      <c r="U99" s="955">
        <v>40342</v>
      </c>
      <c r="V99" s="75">
        <v>17</v>
      </c>
      <c r="W99" s="57">
        <v>25.0030435700893</v>
      </c>
      <c r="X99" s="955">
        <v>40316</v>
      </c>
      <c r="Y99" s="75">
        <v>19</v>
      </c>
      <c r="Z99" s="57">
        <v>8.7175351037989994</v>
      </c>
      <c r="AA99" s="955">
        <v>40184</v>
      </c>
      <c r="AB99" s="75">
        <v>6</v>
      </c>
      <c r="AC99" s="92">
        <v>1.6134517152053801E-2</v>
      </c>
      <c r="AD99" s="955">
        <v>40270</v>
      </c>
      <c r="AE99" s="75">
        <v>5</v>
      </c>
      <c r="AF99" s="92">
        <v>1.9277034242487E-3</v>
      </c>
      <c r="AG99" s="955">
        <v>40189</v>
      </c>
      <c r="AH99" s="75">
        <v>3</v>
      </c>
      <c r="AI99" s="57">
        <v>80.742718837659694</v>
      </c>
      <c r="AJ99" s="955">
        <v>40270</v>
      </c>
      <c r="AK99" s="75">
        <v>5</v>
      </c>
      <c r="AL99" s="57">
        <v>13.9255712163163</v>
      </c>
      <c r="AM99" s="955">
        <v>40488</v>
      </c>
      <c r="AN99" s="249">
        <v>6</v>
      </c>
      <c r="AO99" s="88" t="s">
        <v>111</v>
      </c>
      <c r="AQ99" s="954"/>
      <c r="AR99" s="954"/>
      <c r="AS99" s="954"/>
      <c r="AT99" s="954"/>
      <c r="AU99" s="954"/>
      <c r="AV99" s="954"/>
      <c r="AW99" s="954"/>
      <c r="AX99" s="954"/>
    </row>
    <row r="100" spans="1:50">
      <c r="A100" s="41" t="s">
        <v>185</v>
      </c>
      <c r="B100" s="74">
        <v>5632.3849955416399</v>
      </c>
      <c r="C100" s="405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6">
        <v>30.787500000000001</v>
      </c>
      <c r="J100" s="406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6">
        <v>40319</v>
      </c>
      <c r="S100" s="84">
        <v>15</v>
      </c>
      <c r="T100" s="65">
        <v>2.7815288137980514</v>
      </c>
      <c r="U100" s="956">
        <v>40342</v>
      </c>
      <c r="V100" s="116">
        <v>17</v>
      </c>
      <c r="W100" s="62">
        <v>25.002970724088598</v>
      </c>
      <c r="X100" s="956">
        <v>40292</v>
      </c>
      <c r="Y100" s="84">
        <v>19</v>
      </c>
      <c r="Z100" s="62">
        <v>8.7175351037989994</v>
      </c>
      <c r="AA100" s="956">
        <v>40184</v>
      </c>
      <c r="AB100" s="84">
        <v>6</v>
      </c>
      <c r="AC100" s="97">
        <v>1.36262066932849E-2</v>
      </c>
      <c r="AD100" s="956">
        <v>40498</v>
      </c>
      <c r="AE100" s="84">
        <v>17</v>
      </c>
      <c r="AF100" s="97">
        <v>1.9277034202990399E-3</v>
      </c>
      <c r="AG100" s="956">
        <v>40189</v>
      </c>
      <c r="AH100" s="84">
        <v>3</v>
      </c>
      <c r="AI100" s="62">
        <v>68.367315036269503</v>
      </c>
      <c r="AJ100" s="956">
        <v>40498</v>
      </c>
      <c r="AK100" s="84">
        <v>17</v>
      </c>
      <c r="AL100" s="62">
        <v>13.925571135426701</v>
      </c>
      <c r="AM100" s="956">
        <v>40488</v>
      </c>
      <c r="AN100" s="116">
        <v>6</v>
      </c>
      <c r="AO100" s="592" t="s">
        <v>112</v>
      </c>
      <c r="AQ100" s="954"/>
      <c r="AR100" s="954"/>
      <c r="AS100" s="954"/>
      <c r="AT100" s="954"/>
      <c r="AU100" s="954"/>
      <c r="AV100" s="954"/>
      <c r="AW100" s="954"/>
      <c r="AX100" s="954"/>
    </row>
    <row r="101" spans="1:50">
      <c r="A101" s="41" t="s">
        <v>189</v>
      </c>
      <c r="B101" s="74">
        <v>7132.8035292218901</v>
      </c>
      <c r="C101" s="405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6">
        <v>30.912500000000001</v>
      </c>
      <c r="J101" s="406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5">
        <v>40253</v>
      </c>
      <c r="S101" s="75">
        <v>10</v>
      </c>
      <c r="T101" s="60">
        <v>2.705455314779194</v>
      </c>
      <c r="U101" s="955">
        <v>40389</v>
      </c>
      <c r="V101" s="75">
        <v>12</v>
      </c>
      <c r="W101" s="57">
        <v>24.999830894373101</v>
      </c>
      <c r="X101" s="955">
        <v>40268</v>
      </c>
      <c r="Y101" s="75">
        <v>18</v>
      </c>
      <c r="Z101" s="57">
        <v>8.9387887450137296</v>
      </c>
      <c r="AA101" s="955">
        <v>40533</v>
      </c>
      <c r="AB101" s="75">
        <v>2</v>
      </c>
      <c r="AC101" s="92">
        <v>1.16851463056089E-2</v>
      </c>
      <c r="AD101" s="955">
        <v>40379</v>
      </c>
      <c r="AE101" s="75">
        <v>15</v>
      </c>
      <c r="AF101" s="92">
        <v>7.00484487156822E-3</v>
      </c>
      <c r="AG101" s="955">
        <v>40532</v>
      </c>
      <c r="AH101" s="75">
        <v>12</v>
      </c>
      <c r="AI101" s="57">
        <v>100</v>
      </c>
      <c r="AJ101" s="955">
        <v>40503</v>
      </c>
      <c r="AK101" s="75">
        <v>9</v>
      </c>
      <c r="AL101" s="57">
        <v>55.166755336925398</v>
      </c>
      <c r="AM101" s="955">
        <v>40298</v>
      </c>
      <c r="AN101" s="249">
        <v>4</v>
      </c>
      <c r="AO101" s="88" t="s">
        <v>113</v>
      </c>
      <c r="AQ101" s="954"/>
      <c r="AR101" s="954"/>
      <c r="AS101" s="954"/>
      <c r="AT101" s="954"/>
      <c r="AU101" s="954"/>
      <c r="AV101" s="954"/>
      <c r="AW101" s="954"/>
      <c r="AX101" s="954"/>
    </row>
    <row r="102" spans="1:50">
      <c r="A102" s="41" t="s">
        <v>192</v>
      </c>
      <c r="B102" s="74">
        <v>6983.3064262051403</v>
      </c>
      <c r="C102" s="405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6">
        <v>31.475000000000001</v>
      </c>
      <c r="J102" s="406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5">
        <v>40456</v>
      </c>
      <c r="S102" s="75">
        <v>1</v>
      </c>
      <c r="T102" s="60">
        <v>2.8652878472614263</v>
      </c>
      <c r="U102" s="955">
        <v>40268</v>
      </c>
      <c r="V102" s="75">
        <v>18</v>
      </c>
      <c r="W102" s="57">
        <v>24.999830871415298</v>
      </c>
      <c r="X102" s="955">
        <v>40268</v>
      </c>
      <c r="Y102" s="75">
        <v>18</v>
      </c>
      <c r="Z102" s="57">
        <v>8.9387887576149794</v>
      </c>
      <c r="AA102" s="955">
        <v>40533</v>
      </c>
      <c r="AB102" s="75">
        <v>2</v>
      </c>
      <c r="AC102" s="92">
        <v>1.1688552434254901E-2</v>
      </c>
      <c r="AD102" s="955">
        <v>40379</v>
      </c>
      <c r="AE102" s="75">
        <v>15</v>
      </c>
      <c r="AF102" s="92">
        <v>7.0048448777472001E-3</v>
      </c>
      <c r="AG102" s="955">
        <v>40532</v>
      </c>
      <c r="AH102" s="75">
        <v>12</v>
      </c>
      <c r="AI102" s="57">
        <v>100</v>
      </c>
      <c r="AJ102" s="955">
        <v>40503</v>
      </c>
      <c r="AK102" s="75">
        <v>9</v>
      </c>
      <c r="AL102" s="57">
        <v>55.288401936396198</v>
      </c>
      <c r="AM102" s="955">
        <v>40302</v>
      </c>
      <c r="AN102" s="249">
        <v>3</v>
      </c>
      <c r="AO102" s="88" t="s">
        <v>119</v>
      </c>
      <c r="AQ102" s="954"/>
      <c r="AR102" s="954"/>
      <c r="AS102" s="954"/>
      <c r="AT102" s="954"/>
      <c r="AU102" s="954"/>
      <c r="AV102" s="954"/>
      <c r="AW102" s="954"/>
      <c r="AX102" s="954"/>
    </row>
    <row r="103" spans="1:50">
      <c r="A103" s="41" t="s">
        <v>77</v>
      </c>
      <c r="B103" s="74">
        <v>8572.0437909028096</v>
      </c>
      <c r="C103" s="405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6">
        <v>32.012500000000003</v>
      </c>
      <c r="J103" s="406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5">
        <v>40298</v>
      </c>
      <c r="S103" s="75">
        <v>15</v>
      </c>
      <c r="T103" s="60">
        <v>2.5316490013574851</v>
      </c>
      <c r="U103" s="955">
        <v>40389</v>
      </c>
      <c r="V103" s="75">
        <v>12</v>
      </c>
      <c r="W103" s="57">
        <v>15.0004707508725</v>
      </c>
      <c r="X103" s="955">
        <v>40284</v>
      </c>
      <c r="Y103" s="75">
        <v>1</v>
      </c>
      <c r="Z103" s="57">
        <v>8.8349624790173493</v>
      </c>
      <c r="AA103" s="955">
        <v>40533</v>
      </c>
      <c r="AB103" s="75">
        <v>1</v>
      </c>
      <c r="AC103" s="92">
        <v>7.0236460791433201E-3</v>
      </c>
      <c r="AD103" s="955">
        <v>40379</v>
      </c>
      <c r="AE103" s="75">
        <v>15</v>
      </c>
      <c r="AF103" s="92">
        <v>6.5213077895968198E-3</v>
      </c>
      <c r="AG103" s="955">
        <v>40492</v>
      </c>
      <c r="AH103" s="75">
        <v>9</v>
      </c>
      <c r="AI103" s="57">
        <v>93.813650045545899</v>
      </c>
      <c r="AJ103" s="955">
        <v>40532</v>
      </c>
      <c r="AK103" s="75">
        <v>11</v>
      </c>
      <c r="AL103" s="57">
        <v>61.726624078887603</v>
      </c>
      <c r="AM103" s="955">
        <v>40509</v>
      </c>
      <c r="AN103" s="249">
        <v>24</v>
      </c>
      <c r="AO103" s="88" t="s">
        <v>123</v>
      </c>
      <c r="AQ103" s="954"/>
      <c r="AR103" s="954"/>
      <c r="AS103" s="954"/>
      <c r="AT103" s="954"/>
      <c r="AU103" s="954"/>
      <c r="AV103" s="954"/>
      <c r="AW103" s="954"/>
      <c r="AX103" s="954"/>
    </row>
    <row r="104" spans="1:50">
      <c r="A104" s="41" t="s">
        <v>196</v>
      </c>
      <c r="B104" s="74">
        <v>8732.6962593781409</v>
      </c>
      <c r="C104" s="405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6">
        <v>32.200000000000003</v>
      </c>
      <c r="J104" s="406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5">
        <v>40298</v>
      </c>
      <c r="S104" s="75">
        <v>15</v>
      </c>
      <c r="T104" s="60">
        <v>2.6133718260519858</v>
      </c>
      <c r="U104" s="955">
        <v>40389</v>
      </c>
      <c r="V104" s="75">
        <v>12</v>
      </c>
      <c r="W104" s="57">
        <v>20.000417961265299</v>
      </c>
      <c r="X104" s="955">
        <v>40284</v>
      </c>
      <c r="Y104" s="75">
        <v>20</v>
      </c>
      <c r="Z104" s="57">
        <v>8.8977807339525494</v>
      </c>
      <c r="AA104" s="955">
        <v>40533</v>
      </c>
      <c r="AB104" s="75">
        <v>1</v>
      </c>
      <c r="AC104" s="92">
        <v>9.1109753746587904E-3</v>
      </c>
      <c r="AD104" s="955">
        <v>40379</v>
      </c>
      <c r="AE104" s="75">
        <v>15</v>
      </c>
      <c r="AF104" s="92">
        <v>6.9846914921732599E-3</v>
      </c>
      <c r="AG104" s="955">
        <v>40532</v>
      </c>
      <c r="AH104" s="75">
        <v>12</v>
      </c>
      <c r="AI104" s="57">
        <v>100</v>
      </c>
      <c r="AJ104" s="955">
        <v>40527</v>
      </c>
      <c r="AK104" s="75">
        <v>22</v>
      </c>
      <c r="AL104" s="57">
        <v>59.179837957736702</v>
      </c>
      <c r="AM104" s="955">
        <v>40298</v>
      </c>
      <c r="AN104" s="249">
        <v>4</v>
      </c>
      <c r="AO104" s="88" t="s">
        <v>125</v>
      </c>
      <c r="AQ104" s="954"/>
      <c r="AR104" s="954"/>
      <c r="AS104" s="954"/>
      <c r="AT104" s="954"/>
      <c r="AU104" s="954"/>
      <c r="AV104" s="954"/>
      <c r="AW104" s="954"/>
      <c r="AX104" s="954"/>
    </row>
    <row r="105" spans="1:50">
      <c r="A105" s="41" t="s">
        <v>199</v>
      </c>
      <c r="B105" s="74">
        <v>5718.3243162683102</v>
      </c>
      <c r="C105" s="405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6">
        <v>31.887499999999999</v>
      </c>
      <c r="J105" s="406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5">
        <v>40253</v>
      </c>
      <c r="S105" s="75">
        <v>10</v>
      </c>
      <c r="T105" s="60">
        <v>2.9396032426642393</v>
      </c>
      <c r="U105" s="955">
        <v>40389</v>
      </c>
      <c r="V105" s="75">
        <v>12</v>
      </c>
      <c r="W105" s="57">
        <v>34.999486671695301</v>
      </c>
      <c r="X105" s="955">
        <v>40248</v>
      </c>
      <c r="Y105" s="75">
        <v>12</v>
      </c>
      <c r="Z105" s="57">
        <v>9.0147035924762093</v>
      </c>
      <c r="AA105" s="955">
        <v>40533</v>
      </c>
      <c r="AB105" s="75">
        <v>2</v>
      </c>
      <c r="AC105" s="92">
        <v>1.84858925396621E-2</v>
      </c>
      <c r="AD105" s="955">
        <v>40379</v>
      </c>
      <c r="AE105" s="75">
        <v>15</v>
      </c>
      <c r="AF105" s="92">
        <v>7.0421306205148398E-3</v>
      </c>
      <c r="AG105" s="955">
        <v>40532</v>
      </c>
      <c r="AH105" s="75">
        <v>12</v>
      </c>
      <c r="AI105" s="57">
        <v>100</v>
      </c>
      <c r="AJ105" s="955">
        <v>40494</v>
      </c>
      <c r="AK105" s="75">
        <v>19</v>
      </c>
      <c r="AL105" s="57">
        <v>47.8518048718039</v>
      </c>
      <c r="AM105" s="955">
        <v>40456</v>
      </c>
      <c r="AN105" s="249">
        <v>2</v>
      </c>
      <c r="AO105" s="88" t="s">
        <v>128</v>
      </c>
      <c r="AQ105" s="954"/>
      <c r="AR105" s="954"/>
      <c r="AS105" s="954"/>
      <c r="AT105" s="954"/>
      <c r="AU105" s="954"/>
      <c r="AV105" s="954"/>
      <c r="AW105" s="954"/>
      <c r="AX105" s="954"/>
    </row>
    <row r="106" spans="1:50">
      <c r="A106" s="41" t="s">
        <v>202</v>
      </c>
      <c r="B106" s="74">
        <v>5880.5827929739098</v>
      </c>
      <c r="C106" s="405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6">
        <v>31.324999999999999</v>
      </c>
      <c r="J106" s="406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5">
        <v>40253</v>
      </c>
      <c r="S106" s="75">
        <v>10</v>
      </c>
      <c r="T106" s="60">
        <v>2.531957178864193</v>
      </c>
      <c r="U106" s="955">
        <v>40389</v>
      </c>
      <c r="V106" s="75">
        <v>12</v>
      </c>
      <c r="W106" s="57">
        <v>25.0002639868767</v>
      </c>
      <c r="X106" s="955">
        <v>40267</v>
      </c>
      <c r="Y106" s="75">
        <v>17</v>
      </c>
      <c r="Z106" s="57">
        <v>8.9381035803813695</v>
      </c>
      <c r="AA106" s="955">
        <v>40533</v>
      </c>
      <c r="AB106" s="75">
        <v>2</v>
      </c>
      <c r="AC106" s="92">
        <v>6.7755336093230497E-3</v>
      </c>
      <c r="AD106" s="955">
        <v>40248</v>
      </c>
      <c r="AE106" s="75">
        <v>1</v>
      </c>
      <c r="AF106" s="92">
        <v>6.7347943345457901E-3</v>
      </c>
      <c r="AG106" s="955">
        <v>40469</v>
      </c>
      <c r="AH106" s="75">
        <v>12</v>
      </c>
      <c r="AI106" s="57">
        <v>96.160215780781897</v>
      </c>
      <c r="AJ106" s="955">
        <v>40532</v>
      </c>
      <c r="AK106" s="75">
        <v>11</v>
      </c>
      <c r="AL106" s="57">
        <v>34.0277180193861</v>
      </c>
      <c r="AM106" s="955">
        <v>40286</v>
      </c>
      <c r="AN106" s="249">
        <v>18</v>
      </c>
      <c r="AO106" s="88" t="s">
        <v>130</v>
      </c>
      <c r="AQ106" s="954"/>
      <c r="AR106" s="954"/>
      <c r="AS106" s="954"/>
      <c r="AT106" s="954"/>
      <c r="AU106" s="954"/>
      <c r="AV106" s="954"/>
      <c r="AW106" s="954"/>
      <c r="AX106" s="954"/>
    </row>
    <row r="107" spans="1:50">
      <c r="A107" s="41" t="s">
        <v>204</v>
      </c>
      <c r="B107" s="74">
        <v>5555.1112478486102</v>
      </c>
      <c r="C107" s="405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6">
        <v>29.35</v>
      </c>
      <c r="J107" s="406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5">
        <v>40253</v>
      </c>
      <c r="S107" s="75">
        <v>10</v>
      </c>
      <c r="T107" s="60">
        <v>2.3828084795728874</v>
      </c>
      <c r="U107" s="955">
        <v>40389</v>
      </c>
      <c r="V107" s="75">
        <v>12</v>
      </c>
      <c r="W107" s="57">
        <v>15.000543280768101</v>
      </c>
      <c r="X107" s="955">
        <v>40262</v>
      </c>
      <c r="Y107" s="75">
        <v>8</v>
      </c>
      <c r="Z107" s="57">
        <v>8.8326749980271995</v>
      </c>
      <c r="AA107" s="955">
        <v>40533</v>
      </c>
      <c r="AB107" s="75">
        <v>1</v>
      </c>
      <c r="AC107" s="92">
        <v>6.7755336091377396E-3</v>
      </c>
      <c r="AD107" s="955">
        <v>40248</v>
      </c>
      <c r="AE107" s="75">
        <v>1</v>
      </c>
      <c r="AF107" s="92">
        <v>3.8185689722755401E-3</v>
      </c>
      <c r="AG107" s="955">
        <v>40469</v>
      </c>
      <c r="AH107" s="75">
        <v>9</v>
      </c>
      <c r="AI107" s="57">
        <v>55.1794250617126</v>
      </c>
      <c r="AJ107" s="955">
        <v>40532</v>
      </c>
      <c r="AK107" s="75">
        <v>11</v>
      </c>
      <c r="AL107" s="57">
        <v>36.0017477464257</v>
      </c>
      <c r="AM107" s="955">
        <v>40449</v>
      </c>
      <c r="AN107" s="249">
        <v>16</v>
      </c>
      <c r="AO107" s="88" t="s">
        <v>133</v>
      </c>
      <c r="AQ107" s="954"/>
      <c r="AR107" s="954"/>
      <c r="AS107" s="954"/>
      <c r="AT107" s="954"/>
      <c r="AU107" s="954"/>
      <c r="AV107" s="954"/>
      <c r="AW107" s="954"/>
      <c r="AX107" s="954"/>
    </row>
    <row r="108" spans="1:50">
      <c r="A108" s="41" t="s">
        <v>205</v>
      </c>
      <c r="B108" s="74">
        <v>5259.2136553330702</v>
      </c>
      <c r="C108" s="405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6">
        <v>27.612500000000001</v>
      </c>
      <c r="J108" s="406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7">
        <v>40253</v>
      </c>
      <c r="S108" s="84">
        <v>10</v>
      </c>
      <c r="T108" s="65">
        <v>2.6599534760342136</v>
      </c>
      <c r="U108" s="957">
        <v>40389</v>
      </c>
      <c r="V108" s="84">
        <v>12</v>
      </c>
      <c r="W108" s="62">
        <v>35.000001030649699</v>
      </c>
      <c r="X108" s="957">
        <v>40368</v>
      </c>
      <c r="Y108" s="84">
        <v>22</v>
      </c>
      <c r="Z108" s="62">
        <v>9.0131631395212395</v>
      </c>
      <c r="AA108" s="957">
        <v>40533</v>
      </c>
      <c r="AB108" s="84">
        <v>2</v>
      </c>
      <c r="AC108" s="97">
        <v>6.7755336093272998E-3</v>
      </c>
      <c r="AD108" s="957">
        <v>40543</v>
      </c>
      <c r="AE108" s="84">
        <v>7</v>
      </c>
      <c r="AF108" s="97">
        <v>6.7755336093234001E-3</v>
      </c>
      <c r="AG108" s="957">
        <v>40269</v>
      </c>
      <c r="AH108" s="84">
        <v>2</v>
      </c>
      <c r="AI108" s="62">
        <v>96.2348302995685</v>
      </c>
      <c r="AJ108" s="957">
        <v>40532</v>
      </c>
      <c r="AK108" s="84">
        <v>11</v>
      </c>
      <c r="AL108" s="62">
        <v>19.226982775192901</v>
      </c>
      <c r="AM108" s="957">
        <v>40286</v>
      </c>
      <c r="AN108" s="116">
        <v>17</v>
      </c>
      <c r="AO108" s="592" t="s">
        <v>136</v>
      </c>
      <c r="AQ108" s="954"/>
      <c r="AR108" s="954"/>
      <c r="AS108" s="954"/>
      <c r="AT108" s="954"/>
      <c r="AU108" s="954"/>
      <c r="AV108" s="954"/>
      <c r="AW108" s="954"/>
      <c r="AX108" s="954"/>
    </row>
    <row r="109" spans="1:50">
      <c r="A109" s="41" t="s">
        <v>206</v>
      </c>
      <c r="B109" s="74">
        <v>4325.7082941734998</v>
      </c>
      <c r="C109" s="405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6">
        <v>27.2</v>
      </c>
      <c r="J109" s="406">
        <v>25.331965442889601</v>
      </c>
      <c r="K109" s="232"/>
      <c r="L109" s="304">
        <v>1.6791829982282399E-2</v>
      </c>
      <c r="P109" s="314" t="s">
        <v>337</v>
      </c>
    </row>
    <row r="110" spans="1:50">
      <c r="A110" s="41" t="s">
        <v>207</v>
      </c>
      <c r="B110" s="74">
        <v>4278.8800992413499</v>
      </c>
      <c r="C110" s="405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6">
        <v>26.887499999999999</v>
      </c>
      <c r="J110" s="406">
        <v>25.2853408319863</v>
      </c>
      <c r="K110" s="232"/>
      <c r="L110" s="304">
        <v>1.67521726021846E-2</v>
      </c>
    </row>
    <row r="111" spans="1:50">
      <c r="A111" s="41" t="s">
        <v>208</v>
      </c>
      <c r="B111" s="74">
        <v>4172.5901079710702</v>
      </c>
      <c r="C111" s="405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6">
        <v>26.324999999999999</v>
      </c>
      <c r="J111" s="406">
        <v>25.200324356821</v>
      </c>
      <c r="K111" s="232"/>
      <c r="L111" s="304">
        <v>1.6764128894154299E-2</v>
      </c>
    </row>
    <row r="112" spans="1:50">
      <c r="A112" s="42" t="s">
        <v>209</v>
      </c>
      <c r="B112" s="82">
        <v>4151.9737134714896</v>
      </c>
      <c r="C112" s="407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8">
        <v>26.1</v>
      </c>
      <c r="J112" s="408">
        <v>25.166452783230699</v>
      </c>
      <c r="K112" s="233"/>
      <c r="L112" s="424">
        <v>1.7058528110091498E-2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9" t="s">
        <v>141</v>
      </c>
      <c r="C117" s="1080"/>
      <c r="D117" s="1080"/>
      <c r="E117" s="1081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4028.8241817073631</v>
      </c>
      <c r="C120" s="237">
        <v>3509.89685160519</v>
      </c>
      <c r="D120" s="400"/>
      <c r="E120" s="425">
        <v>518.92733010217285</v>
      </c>
      <c r="F120" s="237">
        <v>13655.265919917343</v>
      </c>
      <c r="G120" s="237">
        <v>9883.625888884264</v>
      </c>
      <c r="H120" s="425">
        <v>3771.6400310330823</v>
      </c>
      <c r="I120" s="426">
        <v>1.0984301649756585E-2</v>
      </c>
      <c r="J120" s="302">
        <v>3.8497467035744664</v>
      </c>
      <c r="K120" s="427">
        <v>16.814583333333328</v>
      </c>
      <c r="L120" s="428">
        <v>24.981778291731384</v>
      </c>
    </row>
    <row r="121" spans="1:12">
      <c r="A121" s="100" t="s">
        <v>213</v>
      </c>
      <c r="B121" s="82">
        <v>5228.7799778248173</v>
      </c>
      <c r="C121" s="429">
        <v>4663.2403216467364</v>
      </c>
      <c r="D121" s="407"/>
      <c r="E121" s="430">
        <v>565.53965617808058</v>
      </c>
      <c r="F121" s="429">
        <v>13733.074947534429</v>
      </c>
      <c r="G121" s="429">
        <v>9952.5712747156595</v>
      </c>
      <c r="H121" s="430">
        <v>3780.5036728187692</v>
      </c>
      <c r="I121" s="431">
        <v>1.1459433329871279E-2</v>
      </c>
      <c r="J121" s="315">
        <v>2.9431302351671818</v>
      </c>
      <c r="K121" s="432">
        <v>29.516666666666666</v>
      </c>
      <c r="L121" s="433">
        <v>24.982801663180325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9" t="s">
        <v>141</v>
      </c>
      <c r="C126" s="1080"/>
      <c r="D126" s="1080"/>
      <c r="E126" s="1081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3101.437208339988</v>
      </c>
      <c r="C129" s="237">
        <v>2689.039878068229</v>
      </c>
      <c r="D129" s="400"/>
      <c r="E129" s="425">
        <v>412.39733027175924</v>
      </c>
      <c r="F129" s="237">
        <v>9775.2401048995252</v>
      </c>
      <c r="G129" s="237">
        <v>9775.2401048995252</v>
      </c>
      <c r="H129" s="425">
        <v>5.7129741266921631E-13</v>
      </c>
      <c r="I129" s="426">
        <v>6.7531335321618334E-3</v>
      </c>
      <c r="J129" s="302">
        <v>3.4413997539907051</v>
      </c>
      <c r="K129" s="427">
        <v>16.814583333333328</v>
      </c>
      <c r="L129" s="428">
        <v>25.000000734615227</v>
      </c>
    </row>
    <row r="130" spans="1:12">
      <c r="A130" s="100" t="s">
        <v>213</v>
      </c>
      <c r="B130" s="82">
        <v>4028.6999198229551</v>
      </c>
      <c r="C130" s="429">
        <v>3578.6201505120316</v>
      </c>
      <c r="D130" s="407"/>
      <c r="E130" s="430">
        <v>450.07976931092344</v>
      </c>
      <c r="F130" s="429">
        <v>9835.1361495596175</v>
      </c>
      <c r="G130" s="429">
        <v>9835.1361495596175</v>
      </c>
      <c r="H130" s="430">
        <v>6.6831018085832858E-13</v>
      </c>
      <c r="I130" s="431">
        <v>6.7531335321627676E-3</v>
      </c>
      <c r="J130" s="315">
        <v>2.7795311738883801</v>
      </c>
      <c r="K130" s="432">
        <v>29.516666666666666</v>
      </c>
      <c r="L130" s="433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AR130"/>
  <sheetViews>
    <sheetView workbookViewId="0">
      <selection activeCell="G8" sqref="G8"/>
    </sheetView>
  </sheetViews>
  <sheetFormatPr baseColWidth="10" defaultColWidth="8.625" defaultRowHeight="16" x14ac:dyDescent="0"/>
  <cols>
    <col min="35" max="35" width="10.12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>
      <c r="A3" s="70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6" t="s">
        <v>305</v>
      </c>
      <c r="C10" s="46"/>
      <c r="D10" t="s">
        <v>32</v>
      </c>
    </row>
    <row r="11" spans="1:9">
      <c r="B11" s="46" t="s">
        <v>306</v>
      </c>
      <c r="C11" s="46"/>
      <c r="D11" t="s">
        <v>307</v>
      </c>
    </row>
    <row r="12" spans="1:9">
      <c r="B12" s="46" t="s">
        <v>308</v>
      </c>
      <c r="C12" s="46"/>
      <c r="D12" t="s">
        <v>33</v>
      </c>
    </row>
    <row r="13" spans="1:9">
      <c r="B13" s="46" t="s">
        <v>309</v>
      </c>
      <c r="C13" s="46"/>
      <c r="D13" t="s">
        <v>34</v>
      </c>
    </row>
    <row r="14" spans="1:9">
      <c r="B14" s="46" t="s">
        <v>310</v>
      </c>
      <c r="C14" s="46"/>
      <c r="D14" t="s">
        <v>35</v>
      </c>
    </row>
    <row r="15" spans="1:9">
      <c r="B15" s="46" t="s">
        <v>311</v>
      </c>
      <c r="C15" s="46"/>
      <c r="D15" t="s">
        <v>36</v>
      </c>
    </row>
    <row r="16" spans="1:9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472"/>
      <c r="B56" s="473"/>
      <c r="C56" s="474"/>
      <c r="D56" s="474" t="s">
        <v>78</v>
      </c>
      <c r="E56" s="474"/>
      <c r="F56" s="474"/>
      <c r="G56" s="474"/>
      <c r="H56" s="475"/>
      <c r="I56" s="473" t="s">
        <v>79</v>
      </c>
      <c r="J56" s="474"/>
      <c r="K56" s="474"/>
      <c r="L56" s="475"/>
      <c r="M56" s="512" t="s">
        <v>288</v>
      </c>
      <c r="N56" s="513"/>
      <c r="O56" s="39"/>
      <c r="P56" s="472"/>
      <c r="Q56" s="473" t="s">
        <v>289</v>
      </c>
      <c r="R56" s="474"/>
      <c r="S56" s="474"/>
      <c r="T56" s="474"/>
      <c r="U56" s="474"/>
      <c r="V56" s="474"/>
      <c r="W56" s="474"/>
      <c r="X56" s="474"/>
      <c r="Y56" s="474"/>
      <c r="Z56" s="474"/>
      <c r="AA56" s="474"/>
      <c r="AB56" s="475"/>
      <c r="AC56" s="39"/>
      <c r="AD56" s="39" t="s">
        <v>290</v>
      </c>
      <c r="AE56" s="39"/>
      <c r="AF56" s="39"/>
      <c r="AG56" s="39"/>
      <c r="AH56" s="40"/>
    </row>
    <row r="57" spans="1:34">
      <c r="A57" s="476"/>
      <c r="B57" s="477"/>
      <c r="C57" s="478"/>
      <c r="D57" s="478"/>
      <c r="E57" s="478"/>
      <c r="F57" s="478"/>
      <c r="G57" s="478"/>
      <c r="H57" s="479"/>
      <c r="I57" s="477"/>
      <c r="J57" s="478"/>
      <c r="K57" s="478"/>
      <c r="L57" s="479"/>
      <c r="M57" s="514" t="s">
        <v>291</v>
      </c>
      <c r="N57" s="515"/>
      <c r="O57" s="119"/>
      <c r="P57" s="476"/>
      <c r="Q57" s="477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9"/>
      <c r="AC57" s="43"/>
      <c r="AD57" s="43"/>
      <c r="AE57" s="43"/>
      <c r="AF57" s="43"/>
      <c r="AG57" s="43"/>
      <c r="AH57" s="44"/>
    </row>
    <row r="58" spans="1:34">
      <c r="A58" s="476"/>
      <c r="B58" s="473"/>
      <c r="C58" s="474"/>
      <c r="D58" s="474"/>
      <c r="E58" s="475"/>
      <c r="F58" s="473"/>
      <c r="G58" s="474"/>
      <c r="H58" s="475"/>
      <c r="I58" s="473"/>
      <c r="J58" s="474"/>
      <c r="K58" s="480" t="s">
        <v>292</v>
      </c>
      <c r="L58" s="481" t="s">
        <v>292</v>
      </c>
      <c r="M58" s="109"/>
      <c r="N58" s="601" t="s">
        <v>293</v>
      </c>
      <c r="O58" s="46"/>
      <c r="P58" s="476"/>
      <c r="Q58" s="473"/>
      <c r="R58" s="474"/>
      <c r="S58" s="475"/>
      <c r="T58" s="473"/>
      <c r="U58" s="474"/>
      <c r="V58" s="474"/>
      <c r="W58" s="474"/>
      <c r="X58" s="474"/>
      <c r="Y58" s="474"/>
      <c r="Z58" s="474"/>
      <c r="AA58" s="474"/>
      <c r="AB58" s="475"/>
      <c r="AD58" t="s">
        <v>294</v>
      </c>
      <c r="AH58" s="40"/>
    </row>
    <row r="59" spans="1:34">
      <c r="A59" s="476"/>
      <c r="B59" s="482" t="s">
        <v>295</v>
      </c>
      <c r="C59" s="109"/>
      <c r="D59" s="109"/>
      <c r="E59" s="483"/>
      <c r="F59" s="482" t="s">
        <v>296</v>
      </c>
      <c r="G59" s="109"/>
      <c r="H59" s="483"/>
      <c r="I59" s="482"/>
      <c r="J59" s="109"/>
      <c r="K59" s="484" t="s">
        <v>2</v>
      </c>
      <c r="L59" s="485" t="s">
        <v>80</v>
      </c>
      <c r="M59" s="109"/>
      <c r="N59" s="601" t="s">
        <v>2</v>
      </c>
      <c r="O59" s="46" t="s">
        <v>80</v>
      </c>
      <c r="P59" s="476"/>
      <c r="R59" s="486" t="s">
        <v>297</v>
      </c>
      <c r="S59" s="483"/>
      <c r="T59" s="482"/>
      <c r="U59" s="109"/>
      <c r="V59" s="109" t="s">
        <v>81</v>
      </c>
      <c r="X59" s="109"/>
      <c r="Y59" s="109"/>
      <c r="Z59" s="109"/>
      <c r="AA59" s="109"/>
      <c r="AB59" s="483"/>
      <c r="AE59" s="45"/>
      <c r="AH59" s="45"/>
    </row>
    <row r="60" spans="1:34">
      <c r="A60" s="476" t="s">
        <v>3</v>
      </c>
      <c r="B60" s="487" t="s">
        <v>4</v>
      </c>
      <c r="C60" s="484" t="s">
        <v>5</v>
      </c>
      <c r="D60" s="484" t="s">
        <v>82</v>
      </c>
      <c r="E60" s="485" t="s">
        <v>83</v>
      </c>
      <c r="F60" s="487" t="s">
        <v>4</v>
      </c>
      <c r="G60" s="484" t="s">
        <v>6</v>
      </c>
      <c r="H60" s="485" t="s">
        <v>7</v>
      </c>
      <c r="I60" s="487" t="s">
        <v>84</v>
      </c>
      <c r="J60" s="484" t="s">
        <v>8</v>
      </c>
      <c r="K60" s="484" t="s">
        <v>9</v>
      </c>
      <c r="L60" s="485" t="s">
        <v>2</v>
      </c>
      <c r="M60" s="484" t="s">
        <v>149</v>
      </c>
      <c r="N60" s="601" t="s">
        <v>9</v>
      </c>
      <c r="O60" s="46" t="s">
        <v>2</v>
      </c>
      <c r="P60" s="476" t="s">
        <v>3</v>
      </c>
      <c r="R60" s="486" t="s">
        <v>85</v>
      </c>
      <c r="S60" s="483"/>
      <c r="T60" s="482"/>
      <c r="U60" s="484" t="s">
        <v>6</v>
      </c>
      <c r="V60" s="109"/>
      <c r="W60" s="68"/>
      <c r="X60" s="484" t="s">
        <v>7</v>
      </c>
      <c r="Y60" s="109"/>
      <c r="Z60" s="68" t="s">
        <v>86</v>
      </c>
      <c r="AA60" s="109"/>
      <c r="AB60" s="483"/>
      <c r="AD60" t="s">
        <v>298</v>
      </c>
      <c r="AE60" s="45"/>
      <c r="AF60" t="s">
        <v>299</v>
      </c>
      <c r="AH60" s="45"/>
    </row>
    <row r="61" spans="1:34">
      <c r="A61" s="488"/>
      <c r="B61" s="489" t="s">
        <v>10</v>
      </c>
      <c r="C61" s="490" t="s">
        <v>10</v>
      </c>
      <c r="D61" s="490" t="s">
        <v>10</v>
      </c>
      <c r="E61" s="491" t="s">
        <v>10</v>
      </c>
      <c r="F61" s="489" t="s">
        <v>10</v>
      </c>
      <c r="G61" s="490" t="s">
        <v>10</v>
      </c>
      <c r="H61" s="491" t="s">
        <v>10</v>
      </c>
      <c r="I61" s="477"/>
      <c r="J61" s="490" t="s">
        <v>11</v>
      </c>
      <c r="K61" s="490" t="s">
        <v>22</v>
      </c>
      <c r="L61" s="491" t="s">
        <v>87</v>
      </c>
      <c r="M61" s="522" t="s">
        <v>11</v>
      </c>
      <c r="N61" s="523" t="s">
        <v>22</v>
      </c>
      <c r="O61" s="50" t="s">
        <v>87</v>
      </c>
      <c r="P61" s="492"/>
      <c r="Q61" s="489" t="s">
        <v>88</v>
      </c>
      <c r="R61" s="490" t="s">
        <v>75</v>
      </c>
      <c r="S61" s="491" t="s">
        <v>76</v>
      </c>
      <c r="T61" s="489" t="s">
        <v>88</v>
      </c>
      <c r="U61" s="490" t="s">
        <v>75</v>
      </c>
      <c r="V61" s="490" t="s">
        <v>76</v>
      </c>
      <c r="W61" s="493" t="s">
        <v>88</v>
      </c>
      <c r="X61" s="490" t="s">
        <v>75</v>
      </c>
      <c r="Y61" s="490" t="s">
        <v>76</v>
      </c>
      <c r="Z61" s="493" t="s">
        <v>88</v>
      </c>
      <c r="AA61" s="490" t="s">
        <v>75</v>
      </c>
      <c r="AB61" s="491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76" t="s">
        <v>89</v>
      </c>
      <c r="B62" s="494">
        <v>34976.411000001252</v>
      </c>
      <c r="C62" s="495">
        <v>21770.00099999996</v>
      </c>
      <c r="D62" s="495">
        <v>2326.4899999999893</v>
      </c>
      <c r="E62" s="495">
        <v>10879.920000001301</v>
      </c>
      <c r="F62" s="496">
        <v>77744.589000000124</v>
      </c>
      <c r="G62" s="495">
        <v>55209.465000000047</v>
      </c>
      <c r="H62" s="495">
        <v>22535.143000000036</v>
      </c>
      <c r="I62" s="496">
        <v>3.2263863232202681</v>
      </c>
      <c r="J62" s="495">
        <v>24.081647260274028</v>
      </c>
      <c r="K62" s="495">
        <v>9.1748202054794236E-3</v>
      </c>
      <c r="L62" s="497">
        <f>O62*100</f>
        <v>47.82614155251165</v>
      </c>
      <c r="M62" s="602">
        <v>19.914452054794427</v>
      </c>
      <c r="N62" s="603">
        <v>1.1648657534246494E-2</v>
      </c>
      <c r="O62" s="497">
        <v>0.47826141552511653</v>
      </c>
      <c r="P62" s="472" t="s">
        <v>89</v>
      </c>
      <c r="Q62" s="494">
        <v>11932</v>
      </c>
      <c r="R62" s="498">
        <v>202</v>
      </c>
      <c r="S62" s="495">
        <v>15</v>
      </c>
      <c r="T62" s="496">
        <v>23457</v>
      </c>
      <c r="U62" s="498">
        <v>202</v>
      </c>
      <c r="V62" s="495">
        <v>15</v>
      </c>
      <c r="W62" s="496">
        <v>10375</v>
      </c>
      <c r="X62" s="498">
        <v>247</v>
      </c>
      <c r="Y62" s="495">
        <v>15</v>
      </c>
      <c r="Z62" s="496">
        <v>32502</v>
      </c>
      <c r="AA62" s="498">
        <v>202</v>
      </c>
      <c r="AB62" s="497">
        <v>15</v>
      </c>
      <c r="AC62" s="437">
        <v>35</v>
      </c>
      <c r="AD62" s="435">
        <v>202</v>
      </c>
      <c r="AE62" s="436">
        <v>15</v>
      </c>
      <c r="AF62" s="437">
        <v>2.2405999999999999E-2</v>
      </c>
      <c r="AG62" s="435">
        <v>276</v>
      </c>
      <c r="AH62" s="436">
        <v>9</v>
      </c>
    </row>
    <row r="63" spans="1:34">
      <c r="A63" s="476" t="s">
        <v>94</v>
      </c>
      <c r="B63" s="499">
        <v>39519.569000001269</v>
      </c>
      <c r="C63" s="500">
        <v>25936.82099999996</v>
      </c>
      <c r="D63" s="500">
        <v>2702.828000000005</v>
      </c>
      <c r="E63" s="500">
        <v>10879.920000001301</v>
      </c>
      <c r="F63" s="501">
        <v>97295.865999999718</v>
      </c>
      <c r="G63" s="500">
        <v>55185.072000000029</v>
      </c>
      <c r="H63" s="500">
        <v>42110.836000000032</v>
      </c>
      <c r="I63" s="501">
        <v>3.3972436603535132</v>
      </c>
      <c r="J63" s="500">
        <v>24.089708904109656</v>
      </c>
      <c r="K63" s="500">
        <v>1.1174638812785374E-2</v>
      </c>
      <c r="L63" s="502">
        <f t="shared" ref="L63:L68" si="0">O63*100</f>
        <v>57.840981735158394</v>
      </c>
      <c r="M63" s="96"/>
      <c r="N63" s="58"/>
      <c r="O63" s="502">
        <v>0.57840981735158392</v>
      </c>
      <c r="P63" s="476" t="s">
        <v>94</v>
      </c>
      <c r="Q63" s="499">
        <v>12653</v>
      </c>
      <c r="R63" s="503">
        <v>202</v>
      </c>
      <c r="S63" s="500">
        <v>15</v>
      </c>
      <c r="T63" s="501">
        <v>23078</v>
      </c>
      <c r="U63" s="503">
        <v>254</v>
      </c>
      <c r="V63" s="500">
        <v>15</v>
      </c>
      <c r="W63" s="501">
        <v>16112</v>
      </c>
      <c r="X63" s="503">
        <v>217</v>
      </c>
      <c r="Y63" s="500">
        <v>15</v>
      </c>
      <c r="Z63" s="501">
        <v>37261</v>
      </c>
      <c r="AA63" s="503">
        <v>247</v>
      </c>
      <c r="AB63" s="502">
        <v>15</v>
      </c>
      <c r="AD63" s="438"/>
      <c r="AG63" s="438"/>
    </row>
    <row r="64" spans="1:34">
      <c r="A64" s="476" t="s">
        <v>96</v>
      </c>
      <c r="B64" s="499">
        <v>39400.815000001385</v>
      </c>
      <c r="C64" s="500">
        <v>25846.026000000074</v>
      </c>
      <c r="D64" s="500">
        <v>2674.8690000000088</v>
      </c>
      <c r="E64" s="500">
        <v>10879.920000001301</v>
      </c>
      <c r="F64" s="501">
        <v>97141.307000000001</v>
      </c>
      <c r="G64" s="500">
        <v>62008.804000000193</v>
      </c>
      <c r="H64" s="500">
        <v>35132.592000000026</v>
      </c>
      <c r="I64" s="501">
        <v>3.4059697986335884</v>
      </c>
      <c r="J64" s="500">
        <v>24.327353881278576</v>
      </c>
      <c r="K64" s="500">
        <v>1.0049198972602738E-2</v>
      </c>
      <c r="L64" s="502">
        <f t="shared" si="0"/>
        <v>51.103424657534461</v>
      </c>
      <c r="M64" s="96"/>
      <c r="N64" s="58"/>
      <c r="O64" s="502">
        <v>0.51103424657534458</v>
      </c>
      <c r="P64" s="476" t="s">
        <v>96</v>
      </c>
      <c r="Q64" s="499">
        <v>13104</v>
      </c>
      <c r="R64" s="503">
        <v>202</v>
      </c>
      <c r="S64" s="500">
        <v>15</v>
      </c>
      <c r="T64" s="501">
        <v>31134</v>
      </c>
      <c r="U64" s="503">
        <v>155</v>
      </c>
      <c r="V64" s="500">
        <v>16</v>
      </c>
      <c r="W64" s="501">
        <v>21697</v>
      </c>
      <c r="X64" s="503">
        <v>261</v>
      </c>
      <c r="Y64" s="500">
        <v>12</v>
      </c>
      <c r="Z64" s="501">
        <v>39904</v>
      </c>
      <c r="AA64" s="503">
        <v>247</v>
      </c>
      <c r="AB64" s="502">
        <v>16</v>
      </c>
      <c r="AD64" s="438"/>
      <c r="AG64" s="438"/>
    </row>
    <row r="65" spans="1:34">
      <c r="A65" s="476" t="s">
        <v>100</v>
      </c>
      <c r="B65" s="499">
        <v>40535.137000001225</v>
      </c>
      <c r="C65" s="500">
        <v>26927.732999999924</v>
      </c>
      <c r="D65" s="500">
        <v>2727.4839999999936</v>
      </c>
      <c r="E65" s="500">
        <v>10879.920000001301</v>
      </c>
      <c r="F65" s="501">
        <v>103712.91500000004</v>
      </c>
      <c r="G65" s="500">
        <v>62649.459000000192</v>
      </c>
      <c r="H65" s="500">
        <v>41063.372999999883</v>
      </c>
      <c r="I65" s="501">
        <v>3.4972907127943231</v>
      </c>
      <c r="J65" s="500">
        <v>24.2954691780822</v>
      </c>
      <c r="K65" s="500">
        <v>9.8116047945205134E-3</v>
      </c>
      <c r="L65" s="502">
        <f t="shared" si="0"/>
        <v>50.084817351598268</v>
      </c>
      <c r="M65" s="96"/>
      <c r="N65" s="58"/>
      <c r="O65" s="502">
        <v>0.50084817351598265</v>
      </c>
      <c r="P65" s="476" t="s">
        <v>100</v>
      </c>
      <c r="Q65" s="499">
        <v>13467</v>
      </c>
      <c r="R65" s="503">
        <v>202</v>
      </c>
      <c r="S65" s="500">
        <v>15</v>
      </c>
      <c r="T65" s="501">
        <v>33997</v>
      </c>
      <c r="U65" s="503">
        <v>115</v>
      </c>
      <c r="V65" s="500">
        <v>16</v>
      </c>
      <c r="W65" s="501">
        <v>28184</v>
      </c>
      <c r="X65" s="503">
        <v>262</v>
      </c>
      <c r="Y65" s="500">
        <v>15</v>
      </c>
      <c r="Z65" s="501">
        <v>43978</v>
      </c>
      <c r="AA65" s="503">
        <v>276</v>
      </c>
      <c r="AB65" s="502">
        <v>9</v>
      </c>
      <c r="AD65" s="438"/>
      <c r="AG65" s="438"/>
    </row>
    <row r="66" spans="1:34">
      <c r="A66" s="476" t="s">
        <v>287</v>
      </c>
      <c r="B66" s="499">
        <v>40065.261000001236</v>
      </c>
      <c r="C66" s="500">
        <v>26472.789999999939</v>
      </c>
      <c r="D66" s="500">
        <v>2712.5509999999958</v>
      </c>
      <c r="E66" s="500">
        <v>10879.920000001301</v>
      </c>
      <c r="F66" s="501">
        <v>100676.21</v>
      </c>
      <c r="G66" s="500">
        <v>62380.560000000289</v>
      </c>
      <c r="H66" s="500">
        <v>38295.623999999953</v>
      </c>
      <c r="I66" s="501">
        <v>3.4495471545115888</v>
      </c>
      <c r="J66" s="500">
        <v>24.308863013698669</v>
      </c>
      <c r="K66" s="500">
        <v>9.8683336757990694E-3</v>
      </c>
      <c r="L66" s="502">
        <f t="shared" si="0"/>
        <v>50.296689497717153</v>
      </c>
      <c r="M66" s="96"/>
      <c r="N66" s="58"/>
      <c r="O66" s="502">
        <v>0.50296689497717151</v>
      </c>
      <c r="P66" s="476" t="s">
        <v>287</v>
      </c>
      <c r="Q66" s="499">
        <v>13277</v>
      </c>
      <c r="R66" s="503">
        <v>202</v>
      </c>
      <c r="S66" s="500">
        <v>15</v>
      </c>
      <c r="T66" s="501">
        <v>32940</v>
      </c>
      <c r="U66" s="503">
        <v>115</v>
      </c>
      <c r="V66" s="500">
        <v>16</v>
      </c>
      <c r="W66" s="501">
        <v>24225</v>
      </c>
      <c r="X66" s="503">
        <v>247</v>
      </c>
      <c r="Y66" s="500">
        <v>17</v>
      </c>
      <c r="Z66" s="501">
        <v>41366</v>
      </c>
      <c r="AA66" s="503">
        <v>247</v>
      </c>
      <c r="AB66" s="502">
        <v>15</v>
      </c>
      <c r="AC66" s="439"/>
      <c r="AD66" s="438"/>
      <c r="AE66" s="439"/>
      <c r="AF66" s="439"/>
      <c r="AG66" s="438"/>
      <c r="AH66" s="439"/>
    </row>
    <row r="67" spans="1:34">
      <c r="A67" s="476" t="s">
        <v>103</v>
      </c>
      <c r="B67" s="499">
        <v>31586.592000001216</v>
      </c>
      <c r="C67" s="500">
        <v>18738.054999999913</v>
      </c>
      <c r="D67" s="500">
        <v>1968.617000000002</v>
      </c>
      <c r="E67" s="500">
        <v>10879.920000001301</v>
      </c>
      <c r="F67" s="501">
        <v>66860.163000000059</v>
      </c>
      <c r="G67" s="500">
        <v>48588.801999999836</v>
      </c>
      <c r="H67" s="500">
        <v>18271.393999999975</v>
      </c>
      <c r="I67" s="501">
        <v>3.2289188238457793</v>
      </c>
      <c r="J67" s="500">
        <v>26.268599315068546</v>
      </c>
      <c r="K67" s="500">
        <v>9.7585481735159314E-3</v>
      </c>
      <c r="L67" s="502">
        <f t="shared" si="0"/>
        <v>44.316210045662174</v>
      </c>
      <c r="M67" s="96"/>
      <c r="N67" s="58"/>
      <c r="O67" s="502">
        <v>0.44316210045662174</v>
      </c>
      <c r="P67" s="476" t="s">
        <v>103</v>
      </c>
      <c r="Q67" s="499">
        <v>11932</v>
      </c>
      <c r="R67" s="503">
        <v>202</v>
      </c>
      <c r="S67" s="500">
        <v>15</v>
      </c>
      <c r="T67" s="501">
        <v>23457</v>
      </c>
      <c r="U67" s="503">
        <v>202</v>
      </c>
      <c r="V67" s="500">
        <v>15</v>
      </c>
      <c r="W67" s="501">
        <v>10755</v>
      </c>
      <c r="X67" s="503">
        <v>276</v>
      </c>
      <c r="Y67" s="500">
        <v>8</v>
      </c>
      <c r="Z67" s="501">
        <v>32502</v>
      </c>
      <c r="AA67" s="503">
        <v>202</v>
      </c>
      <c r="AB67" s="502">
        <v>15</v>
      </c>
      <c r="AD67" s="438"/>
      <c r="AG67" s="438"/>
    </row>
    <row r="68" spans="1:34">
      <c r="A68" s="492" t="s">
        <v>106</v>
      </c>
      <c r="B68" s="504">
        <v>54843.258000001253</v>
      </c>
      <c r="C68" s="505">
        <v>39697.162000000208</v>
      </c>
      <c r="D68" s="505">
        <v>4266.1759999997475</v>
      </c>
      <c r="E68" s="505">
        <v>10879.920000001301</v>
      </c>
      <c r="F68" s="506">
        <v>161200.17900000018</v>
      </c>
      <c r="G68" s="505">
        <v>134205.70700000084</v>
      </c>
      <c r="H68" s="505">
        <v>26994.481999999978</v>
      </c>
      <c r="I68" s="506">
        <v>3.6666956226117398</v>
      </c>
      <c r="J68" s="505">
        <v>25.480876712328794</v>
      </c>
      <c r="K68" s="505">
        <v>8.552449543378967E-3</v>
      </c>
      <c r="L68" s="507">
        <f t="shared" si="0"/>
        <v>40.87100456621188</v>
      </c>
      <c r="M68" s="96"/>
      <c r="N68" s="58"/>
      <c r="O68" s="507">
        <v>0.40871004566211877</v>
      </c>
      <c r="P68" s="492" t="s">
        <v>106</v>
      </c>
      <c r="Q68" s="504">
        <v>12863</v>
      </c>
      <c r="R68" s="508">
        <v>202</v>
      </c>
      <c r="S68" s="505">
        <v>15</v>
      </c>
      <c r="T68" s="506">
        <v>31981</v>
      </c>
      <c r="U68" s="508">
        <v>115</v>
      </c>
      <c r="V68" s="505">
        <v>16</v>
      </c>
      <c r="W68" s="506">
        <v>8859</v>
      </c>
      <c r="X68" s="508">
        <v>247</v>
      </c>
      <c r="Y68" s="505">
        <v>17</v>
      </c>
      <c r="Z68" s="506">
        <v>38322</v>
      </c>
      <c r="AA68" s="508">
        <v>276</v>
      </c>
      <c r="AB68" s="507">
        <v>10</v>
      </c>
      <c r="AD68" s="438"/>
      <c r="AG68" s="438"/>
    </row>
    <row r="69" spans="1:34">
      <c r="A69" s="68" t="s">
        <v>107</v>
      </c>
      <c r="B69" s="440"/>
      <c r="C69" s="441"/>
      <c r="D69" s="442"/>
      <c r="E69" s="442"/>
      <c r="F69" s="440"/>
      <c r="G69" s="441"/>
      <c r="H69" s="442"/>
      <c r="I69" s="440"/>
      <c r="J69" s="442"/>
      <c r="K69" s="442"/>
      <c r="L69" s="442"/>
      <c r="M69" s="73"/>
      <c r="N69" s="58"/>
      <c r="O69" s="58"/>
      <c r="P69" s="68" t="s">
        <v>107</v>
      </c>
      <c r="Q69" s="440"/>
      <c r="R69" s="443"/>
      <c r="S69" s="442"/>
      <c r="T69" s="440"/>
      <c r="U69" s="443"/>
      <c r="V69" s="442"/>
      <c r="W69" s="440"/>
      <c r="X69" s="443"/>
      <c r="Y69" s="442"/>
      <c r="Z69" s="440"/>
      <c r="AA69" s="443"/>
      <c r="AB69" s="444"/>
      <c r="AD69" s="438"/>
      <c r="AG69" s="438"/>
    </row>
    <row r="70" spans="1:34">
      <c r="A70" s="68" t="s">
        <v>109</v>
      </c>
      <c r="B70" s="440"/>
      <c r="C70" s="441"/>
      <c r="D70" s="442"/>
      <c r="E70" s="442"/>
      <c r="F70" s="440"/>
      <c r="G70" s="441"/>
      <c r="H70" s="442"/>
      <c r="I70" s="440"/>
      <c r="J70" s="442"/>
      <c r="K70" s="442"/>
      <c r="L70" s="442"/>
      <c r="M70" s="73"/>
      <c r="N70" s="58"/>
      <c r="O70" s="58"/>
      <c r="P70" s="68" t="s">
        <v>109</v>
      </c>
      <c r="Q70" s="440"/>
      <c r="R70" s="443"/>
      <c r="S70" s="442"/>
      <c r="T70" s="440"/>
      <c r="U70" s="443"/>
      <c r="V70" s="442"/>
      <c r="W70" s="440"/>
      <c r="X70" s="443"/>
      <c r="Y70" s="442"/>
      <c r="Z70" s="440"/>
      <c r="AA70" s="443"/>
      <c r="AB70" s="444"/>
      <c r="AD70" s="438"/>
      <c r="AG70" s="438"/>
    </row>
    <row r="71" spans="1:34">
      <c r="A71" s="68" t="s">
        <v>110</v>
      </c>
      <c r="B71" s="440"/>
      <c r="C71" s="441"/>
      <c r="D71" s="442"/>
      <c r="E71" s="442"/>
      <c r="F71" s="440"/>
      <c r="G71" s="441"/>
      <c r="H71" s="442"/>
      <c r="I71" s="440"/>
      <c r="J71" s="442"/>
      <c r="K71" s="442"/>
      <c r="L71" s="442"/>
      <c r="M71" s="73"/>
      <c r="N71" s="58"/>
      <c r="O71" s="58"/>
      <c r="P71" s="68" t="s">
        <v>110</v>
      </c>
      <c r="Q71" s="440"/>
      <c r="R71" s="443"/>
      <c r="S71" s="442"/>
      <c r="T71" s="440"/>
      <c r="U71" s="443"/>
      <c r="V71" s="442"/>
      <c r="W71" s="440"/>
      <c r="X71" s="443"/>
      <c r="Y71" s="442"/>
      <c r="Z71" s="440"/>
      <c r="AA71" s="443"/>
      <c r="AB71" s="444"/>
      <c r="AD71" s="438"/>
      <c r="AG71" s="438"/>
    </row>
    <row r="72" spans="1:34">
      <c r="A72" s="68" t="s">
        <v>111</v>
      </c>
      <c r="B72" s="440"/>
      <c r="C72" s="441"/>
      <c r="D72" s="442"/>
      <c r="E72" s="442"/>
      <c r="F72" s="440"/>
      <c r="G72" s="441"/>
      <c r="H72" s="442"/>
      <c r="I72" s="440"/>
      <c r="J72" s="442"/>
      <c r="K72" s="442"/>
      <c r="L72" s="442"/>
      <c r="M72" s="73"/>
      <c r="N72" s="58"/>
      <c r="O72" s="58"/>
      <c r="P72" s="68" t="s">
        <v>111</v>
      </c>
      <c r="Q72" s="440"/>
      <c r="R72" s="443"/>
      <c r="S72" s="442"/>
      <c r="T72" s="440"/>
      <c r="U72" s="443"/>
      <c r="V72" s="442"/>
      <c r="W72" s="440"/>
      <c r="X72" s="443"/>
      <c r="Y72" s="442"/>
      <c r="Z72" s="440"/>
      <c r="AA72" s="443"/>
      <c r="AB72" s="444"/>
      <c r="AD72" s="438"/>
      <c r="AG72" s="438"/>
    </row>
    <row r="73" spans="1:34">
      <c r="A73" s="68" t="s">
        <v>112</v>
      </c>
      <c r="B73" s="440"/>
      <c r="C73" s="441"/>
      <c r="D73" s="442"/>
      <c r="E73" s="442"/>
      <c r="F73" s="440"/>
      <c r="G73" s="441"/>
      <c r="H73" s="442"/>
      <c r="I73" s="440"/>
      <c r="J73" s="442"/>
      <c r="K73" s="442"/>
      <c r="L73" s="442"/>
      <c r="M73" s="73"/>
      <c r="N73" s="58"/>
      <c r="O73" s="58"/>
      <c r="P73" s="68" t="s">
        <v>112</v>
      </c>
      <c r="Q73" s="440"/>
      <c r="R73" s="443"/>
      <c r="S73" s="442"/>
      <c r="T73" s="440"/>
      <c r="U73" s="443"/>
      <c r="V73" s="442"/>
      <c r="W73" s="440"/>
      <c r="X73" s="443"/>
      <c r="Y73" s="442"/>
      <c r="Z73" s="440"/>
      <c r="AA73" s="443"/>
      <c r="AB73" s="444"/>
      <c r="AD73" s="438"/>
      <c r="AG73" s="438"/>
    </row>
    <row r="74" spans="1:34">
      <c r="A74" s="472" t="s">
        <v>113</v>
      </c>
      <c r="B74" s="494">
        <v>22322.953000000023</v>
      </c>
      <c r="C74" s="495">
        <v>17857.852000000032</v>
      </c>
      <c r="D74" s="495">
        <v>1911.8690000000017</v>
      </c>
      <c r="E74" s="495">
        <v>2553.2319999999895</v>
      </c>
      <c r="F74" s="496">
        <v>63105.366000000147</v>
      </c>
      <c r="G74" s="495">
        <v>44874.224999999649</v>
      </c>
      <c r="H74" s="495">
        <v>18231.140999999938</v>
      </c>
      <c r="I74" s="496">
        <v>3.1920210710105641</v>
      </c>
      <c r="J74" s="552">
        <v>21.097828767123321</v>
      </c>
      <c r="K74" s="495">
        <v>1.0218289383561367E-2</v>
      </c>
      <c r="L74" s="497">
        <f>O74*100</f>
        <v>65.941894977171202</v>
      </c>
      <c r="M74" s="96"/>
      <c r="N74" s="58"/>
      <c r="O74" s="497">
        <v>0.659418949771712</v>
      </c>
      <c r="P74" s="472" t="s">
        <v>114</v>
      </c>
      <c r="Q74" s="494">
        <v>10177</v>
      </c>
      <c r="R74" s="498">
        <v>202</v>
      </c>
      <c r="S74" s="495">
        <v>15</v>
      </c>
      <c r="T74" s="496">
        <v>18776</v>
      </c>
      <c r="U74" s="498">
        <v>156</v>
      </c>
      <c r="V74" s="495">
        <v>15</v>
      </c>
      <c r="W74" s="496">
        <v>7805</v>
      </c>
      <c r="X74" s="498">
        <v>181</v>
      </c>
      <c r="Y74" s="495">
        <v>16</v>
      </c>
      <c r="Z74" s="496">
        <v>26567</v>
      </c>
      <c r="AA74" s="498">
        <v>181</v>
      </c>
      <c r="AB74" s="497">
        <v>16</v>
      </c>
      <c r="AD74" s="438"/>
      <c r="AG74" s="438"/>
    </row>
    <row r="75" spans="1:34">
      <c r="A75" s="476" t="s">
        <v>118</v>
      </c>
      <c r="B75" s="499">
        <v>17434.537000000029</v>
      </c>
      <c r="C75" s="500">
        <v>13988.512000000033</v>
      </c>
      <c r="D75" s="500">
        <v>1475.5280000000027</v>
      </c>
      <c r="E75" s="500">
        <v>1970.496999999993</v>
      </c>
      <c r="F75" s="501">
        <v>48439.57</v>
      </c>
      <c r="G75" s="500">
        <v>34448.150999999525</v>
      </c>
      <c r="H75" s="500">
        <v>13991.417999999976</v>
      </c>
      <c r="I75" s="501">
        <v>3.132400718052974</v>
      </c>
      <c r="J75" s="553">
        <v>25</v>
      </c>
      <c r="K75" s="500">
        <v>1.1329294934640546E-2</v>
      </c>
      <c r="L75" s="502">
        <f t="shared" ref="L75:L82" si="1">O75*100</f>
        <v>57.072167755988787</v>
      </c>
      <c r="M75" s="96"/>
      <c r="N75" s="58"/>
      <c r="O75" s="502">
        <v>0.5707216775598879</v>
      </c>
      <c r="P75" s="476" t="s">
        <v>119</v>
      </c>
      <c r="Q75" s="499">
        <v>11186</v>
      </c>
      <c r="R75" s="503">
        <v>202</v>
      </c>
      <c r="S75" s="500">
        <v>15</v>
      </c>
      <c r="T75" s="501">
        <v>21121</v>
      </c>
      <c r="U75" s="503">
        <v>156</v>
      </c>
      <c r="V75" s="500">
        <v>13</v>
      </c>
      <c r="W75" s="501">
        <v>8850</v>
      </c>
      <c r="X75" s="503">
        <v>169</v>
      </c>
      <c r="Y75" s="500">
        <v>14</v>
      </c>
      <c r="Z75" s="501">
        <v>29948</v>
      </c>
      <c r="AA75" s="503">
        <v>169</v>
      </c>
      <c r="AB75" s="502">
        <v>14</v>
      </c>
      <c r="AD75" s="438"/>
      <c r="AG75" s="438"/>
    </row>
    <row r="76" spans="1:34">
      <c r="A76" s="476" t="s">
        <v>122</v>
      </c>
      <c r="B76" s="499">
        <v>34848.63700000001</v>
      </c>
      <c r="C76" s="500">
        <v>27901.95700000002</v>
      </c>
      <c r="D76" s="500">
        <v>2974.4</v>
      </c>
      <c r="E76" s="500">
        <v>3972.28</v>
      </c>
      <c r="F76" s="501">
        <v>108979.01299999964</v>
      </c>
      <c r="G76" s="500">
        <v>77498.985000000306</v>
      </c>
      <c r="H76" s="500">
        <v>31479.855999999923</v>
      </c>
      <c r="I76" s="501">
        <v>3.529529503755886</v>
      </c>
      <c r="J76" s="553">
        <v>25</v>
      </c>
      <c r="K76" s="500">
        <v>1.1328404956427012E-2</v>
      </c>
      <c r="L76" s="502">
        <f t="shared" si="1"/>
        <v>57.061546840956055</v>
      </c>
      <c r="M76" s="96"/>
      <c r="N76" s="58"/>
      <c r="O76" s="502">
        <v>0.57061546840956057</v>
      </c>
      <c r="P76" s="476" t="s">
        <v>123</v>
      </c>
      <c r="Q76" s="499">
        <v>11044</v>
      </c>
      <c r="R76" s="503">
        <v>202</v>
      </c>
      <c r="S76" s="500">
        <v>15</v>
      </c>
      <c r="T76" s="501">
        <v>18969</v>
      </c>
      <c r="U76" s="503">
        <v>202</v>
      </c>
      <c r="V76" s="500">
        <v>16</v>
      </c>
      <c r="W76" s="501">
        <v>7726</v>
      </c>
      <c r="X76" s="503">
        <v>182</v>
      </c>
      <c r="Y76" s="500">
        <v>16</v>
      </c>
      <c r="Z76" s="501">
        <v>26675</v>
      </c>
      <c r="AA76" s="503">
        <v>202</v>
      </c>
      <c r="AB76" s="502">
        <v>16</v>
      </c>
      <c r="AD76" s="438"/>
      <c r="AG76" s="438"/>
    </row>
    <row r="77" spans="1:34">
      <c r="A77" s="476" t="s">
        <v>123</v>
      </c>
      <c r="B77" s="499">
        <v>25131.070000000262</v>
      </c>
      <c r="C77" s="500">
        <v>19654.972000000191</v>
      </c>
      <c r="D77" s="500">
        <v>2344.8270000000412</v>
      </c>
      <c r="E77" s="500">
        <v>3131.2710000000302</v>
      </c>
      <c r="F77" s="501">
        <v>63212.101999999744</v>
      </c>
      <c r="G77" s="500">
        <v>44976.723999999696</v>
      </c>
      <c r="H77" s="500">
        <v>18235.133000000213</v>
      </c>
      <c r="I77" s="501">
        <v>2.8733036151829876</v>
      </c>
      <c r="J77" s="500">
        <v>14.142081050228299</v>
      </c>
      <c r="K77" s="500">
        <v>7.0233744292240554E-3</v>
      </c>
      <c r="L77" s="502">
        <f t="shared" si="1"/>
        <v>70.226826484016939</v>
      </c>
      <c r="M77" s="96"/>
      <c r="N77" s="58"/>
      <c r="O77" s="502">
        <v>0.70226826484016935</v>
      </c>
      <c r="P77" s="476" t="s">
        <v>125</v>
      </c>
      <c r="Q77" s="499">
        <v>10639</v>
      </c>
      <c r="R77" s="503">
        <v>202</v>
      </c>
      <c r="S77" s="500">
        <v>15</v>
      </c>
      <c r="T77" s="501">
        <v>18785</v>
      </c>
      <c r="U77" s="503">
        <v>156</v>
      </c>
      <c r="V77" s="500">
        <v>15</v>
      </c>
      <c r="W77" s="501">
        <v>7743</v>
      </c>
      <c r="X77" s="503">
        <v>181</v>
      </c>
      <c r="Y77" s="500">
        <v>16</v>
      </c>
      <c r="Z77" s="501">
        <v>26514</v>
      </c>
      <c r="AA77" s="503">
        <v>181</v>
      </c>
      <c r="AB77" s="502">
        <v>16</v>
      </c>
      <c r="AD77" s="438"/>
      <c r="AG77" s="438"/>
    </row>
    <row r="78" spans="1:34">
      <c r="A78" s="476" t="s">
        <v>125</v>
      </c>
      <c r="B78" s="499">
        <v>23619.743999999955</v>
      </c>
      <c r="C78" s="500">
        <v>18689.798999999959</v>
      </c>
      <c r="D78" s="500">
        <v>2110.8329999999924</v>
      </c>
      <c r="E78" s="500">
        <v>2819.112000000006</v>
      </c>
      <c r="F78" s="501">
        <v>63157.029999999759</v>
      </c>
      <c r="G78" s="500">
        <v>44924.113000000318</v>
      </c>
      <c r="H78" s="500">
        <v>18233.150999999987</v>
      </c>
      <c r="I78" s="501">
        <v>3.0363034161654276</v>
      </c>
      <c r="J78" s="500">
        <v>17.729027397260282</v>
      </c>
      <c r="K78" s="500">
        <v>8.5797287671236355E-3</v>
      </c>
      <c r="L78" s="502">
        <f t="shared" si="1"/>
        <v>68.231392694061995</v>
      </c>
      <c r="M78" s="96"/>
      <c r="N78" s="58"/>
      <c r="O78" s="502">
        <v>0.68231392694061999</v>
      </c>
      <c r="P78" s="476" t="s">
        <v>128</v>
      </c>
      <c r="Q78" s="499">
        <v>9419</v>
      </c>
      <c r="R78" s="503">
        <v>202</v>
      </c>
      <c r="S78" s="500">
        <v>15</v>
      </c>
      <c r="T78" s="501">
        <v>18759</v>
      </c>
      <c r="U78" s="503">
        <v>156</v>
      </c>
      <c r="V78" s="500">
        <v>15</v>
      </c>
      <c r="W78" s="501">
        <v>7938</v>
      </c>
      <c r="X78" s="503">
        <v>181</v>
      </c>
      <c r="Y78" s="500">
        <v>16</v>
      </c>
      <c r="Z78" s="501">
        <v>26683</v>
      </c>
      <c r="AA78" s="503">
        <v>181</v>
      </c>
      <c r="AB78" s="502">
        <v>16</v>
      </c>
      <c r="AD78" s="438"/>
      <c r="AG78" s="438"/>
    </row>
    <row r="79" spans="1:34">
      <c r="A79" s="476" t="s">
        <v>128</v>
      </c>
      <c r="B79" s="499">
        <v>20241.712999999996</v>
      </c>
      <c r="C79" s="500">
        <v>16506.801999999989</v>
      </c>
      <c r="D79" s="500">
        <v>1599.2030000000073</v>
      </c>
      <c r="E79" s="500">
        <v>2135.7079999999992</v>
      </c>
      <c r="F79" s="501">
        <v>63001.558000000026</v>
      </c>
      <c r="G79" s="500">
        <v>44775.104999999901</v>
      </c>
      <c r="H79" s="500">
        <v>18226.508999999944</v>
      </c>
      <c r="I79" s="501">
        <v>3.4795946427718336</v>
      </c>
      <c r="J79" s="500">
        <v>27.770939497716959</v>
      </c>
      <c r="K79" s="500">
        <v>1.3980307305935722E-2</v>
      </c>
      <c r="L79" s="502">
        <f t="shared" si="1"/>
        <v>60.138698630132005</v>
      </c>
      <c r="M79" s="96"/>
      <c r="N79" s="58"/>
      <c r="O79" s="502">
        <v>0.60138698630132004</v>
      </c>
      <c r="P79" s="476" t="s">
        <v>130</v>
      </c>
      <c r="Q79" s="499">
        <v>7992</v>
      </c>
      <c r="R79" s="503">
        <v>202</v>
      </c>
      <c r="S79" s="500">
        <v>15</v>
      </c>
      <c r="T79" s="501">
        <v>18776</v>
      </c>
      <c r="U79" s="503">
        <v>156</v>
      </c>
      <c r="V79" s="500">
        <v>15</v>
      </c>
      <c r="W79" s="501">
        <v>179</v>
      </c>
      <c r="X79" s="503">
        <v>71</v>
      </c>
      <c r="Y79" s="500">
        <v>11</v>
      </c>
      <c r="Z79" s="501">
        <v>18776</v>
      </c>
      <c r="AA79" s="503">
        <v>156</v>
      </c>
      <c r="AB79" s="502">
        <v>15</v>
      </c>
      <c r="AD79" s="438"/>
      <c r="AG79" s="438"/>
    </row>
    <row r="80" spans="1:34">
      <c r="A80" s="476" t="s">
        <v>130</v>
      </c>
      <c r="B80" s="509">
        <v>17442.46800000007</v>
      </c>
      <c r="C80" s="510">
        <v>13855.928000000073</v>
      </c>
      <c r="D80" s="510">
        <v>1535.684</v>
      </c>
      <c r="E80" s="511">
        <v>2050.855999999997</v>
      </c>
      <c r="F80" s="509">
        <v>44875.413999999641</v>
      </c>
      <c r="G80" s="510">
        <v>44874.224999999649</v>
      </c>
      <c r="H80" s="511">
        <v>1.1859999999999984</v>
      </c>
      <c r="I80" s="509">
        <v>2.91557596436289</v>
      </c>
      <c r="J80" s="510">
        <v>21.097828767123321</v>
      </c>
      <c r="K80" s="510">
        <v>5.7975094748851539E-3</v>
      </c>
      <c r="L80" s="502">
        <f t="shared" si="1"/>
        <v>41.451598173521695</v>
      </c>
      <c r="M80" s="377"/>
      <c r="N80" s="377"/>
      <c r="O80" s="502">
        <v>0.41451598173521698</v>
      </c>
      <c r="P80" s="476" t="s">
        <v>133</v>
      </c>
      <c r="Q80" s="499">
        <v>8846</v>
      </c>
      <c r="R80" s="503">
        <v>202</v>
      </c>
      <c r="S80" s="500">
        <v>15</v>
      </c>
      <c r="T80" s="501">
        <v>18794</v>
      </c>
      <c r="U80" s="503">
        <v>156</v>
      </c>
      <c r="V80" s="500">
        <v>15</v>
      </c>
      <c r="W80" s="501">
        <v>845</v>
      </c>
      <c r="X80" s="503">
        <v>71</v>
      </c>
      <c r="Y80" s="500">
        <v>10</v>
      </c>
      <c r="Z80" s="501">
        <v>18794</v>
      </c>
      <c r="AA80" s="503">
        <v>156</v>
      </c>
      <c r="AB80" s="502">
        <v>15</v>
      </c>
      <c r="AD80" s="438"/>
      <c r="AG80" s="438"/>
    </row>
    <row r="81" spans="1:44">
      <c r="A81" s="476" t="s">
        <v>133</v>
      </c>
      <c r="B81" s="499">
        <v>19536.572000000106</v>
      </c>
      <c r="C81" s="500">
        <v>15163.82</v>
      </c>
      <c r="D81" s="500">
        <v>1872.3359999999955</v>
      </c>
      <c r="E81" s="500">
        <v>2500.4160000000597</v>
      </c>
      <c r="F81" s="501">
        <v>44979.841999999706</v>
      </c>
      <c r="G81" s="500">
        <v>44976.746999999705</v>
      </c>
      <c r="H81" s="500">
        <v>3.09</v>
      </c>
      <c r="I81" s="501">
        <v>2.6402576966306008</v>
      </c>
      <c r="J81" s="500">
        <v>14.140647260273958</v>
      </c>
      <c r="K81" s="500">
        <v>3.8545738584480375E-3</v>
      </c>
      <c r="L81" s="502">
        <f t="shared" si="1"/>
        <v>40.050913242005713</v>
      </c>
      <c r="M81" s="96"/>
      <c r="N81" s="58"/>
      <c r="O81" s="502">
        <v>0.40050913242005715</v>
      </c>
      <c r="P81" s="492" t="s">
        <v>136</v>
      </c>
      <c r="Q81" s="504">
        <v>7351</v>
      </c>
      <c r="R81" s="508">
        <v>202</v>
      </c>
      <c r="S81" s="505">
        <v>15</v>
      </c>
      <c r="T81" s="506">
        <v>18759</v>
      </c>
      <c r="U81" s="508">
        <v>156</v>
      </c>
      <c r="V81" s="505">
        <v>15</v>
      </c>
      <c r="W81" s="506">
        <v>4</v>
      </c>
      <c r="X81" s="508">
        <v>202</v>
      </c>
      <c r="Y81" s="505">
        <v>15</v>
      </c>
      <c r="Z81" s="506">
        <v>18764</v>
      </c>
      <c r="AA81" s="508">
        <v>202</v>
      </c>
      <c r="AB81" s="507">
        <v>15</v>
      </c>
      <c r="AD81" s="438"/>
      <c r="AG81" s="438"/>
    </row>
    <row r="82" spans="1:44">
      <c r="A82" s="492" t="s">
        <v>136</v>
      </c>
      <c r="B82" s="504">
        <v>15791.080999999982</v>
      </c>
      <c r="C82" s="505">
        <v>12750.622999999985</v>
      </c>
      <c r="D82" s="505">
        <v>1301.7909999999904</v>
      </c>
      <c r="E82" s="505">
        <v>1738.6670000000074</v>
      </c>
      <c r="F82" s="506">
        <v>44775.109999999899</v>
      </c>
      <c r="G82" s="505">
        <v>44775.104999999901</v>
      </c>
      <c r="H82" s="505">
        <v>4.0000000000000001E-3</v>
      </c>
      <c r="I82" s="506">
        <v>3.186293116613272</v>
      </c>
      <c r="J82" s="505">
        <v>27.716633561643903</v>
      </c>
      <c r="K82" s="505">
        <v>6.7490358447480567E-3</v>
      </c>
      <c r="L82" s="507">
        <f t="shared" si="1"/>
        <v>36.874657534249643</v>
      </c>
      <c r="M82" s="96"/>
      <c r="N82" s="96"/>
      <c r="O82" s="507">
        <v>0.36874657534249644</v>
      </c>
    </row>
    <row r="83" spans="1:44">
      <c r="AR83" s="119"/>
    </row>
    <row r="84" spans="1:44">
      <c r="A84" s="472"/>
      <c r="B84" s="473"/>
      <c r="C84" s="474"/>
      <c r="D84" s="474"/>
      <c r="E84" s="474" t="s">
        <v>139</v>
      </c>
      <c r="F84" s="474"/>
      <c r="G84" s="474"/>
      <c r="H84" s="474"/>
      <c r="I84" s="474"/>
      <c r="J84" s="474"/>
      <c r="K84" s="474"/>
      <c r="L84" s="475"/>
      <c r="P84" s="472"/>
      <c r="Q84" s="512"/>
      <c r="R84" s="512"/>
      <c r="S84" s="512"/>
      <c r="T84" s="512" t="s">
        <v>140</v>
      </c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3"/>
      <c r="AR84" s="604"/>
    </row>
    <row r="85" spans="1:44">
      <c r="A85" s="476"/>
      <c r="B85" s="477"/>
      <c r="C85" s="478"/>
      <c r="D85" s="478"/>
      <c r="E85" s="478"/>
      <c r="F85" s="478"/>
      <c r="G85" s="478"/>
      <c r="H85" s="478"/>
      <c r="I85" s="478"/>
      <c r="J85" s="478"/>
      <c r="K85" s="478"/>
      <c r="L85" s="479"/>
      <c r="P85" s="476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5"/>
      <c r="AR85" s="604"/>
    </row>
    <row r="86" spans="1:44">
      <c r="A86" s="476"/>
      <c r="B86" s="473" t="s">
        <v>141</v>
      </c>
      <c r="C86" s="475"/>
      <c r="D86" s="473" t="s">
        <v>300</v>
      </c>
      <c r="E86" s="474"/>
      <c r="F86" s="475"/>
      <c r="G86" s="516" t="s">
        <v>292</v>
      </c>
      <c r="H86" s="472"/>
      <c r="I86" s="473"/>
      <c r="J86" s="474"/>
      <c r="K86" s="475"/>
      <c r="L86" s="516" t="s">
        <v>301</v>
      </c>
      <c r="P86" s="476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7"/>
      <c r="AR86" s="604"/>
    </row>
    <row r="87" spans="1:44">
      <c r="A87" s="476" t="s">
        <v>76</v>
      </c>
      <c r="B87" s="487" t="s">
        <v>5</v>
      </c>
      <c r="C87" s="485" t="s">
        <v>82</v>
      </c>
      <c r="D87" s="487" t="s">
        <v>4</v>
      </c>
      <c r="E87" s="484" t="s">
        <v>6</v>
      </c>
      <c r="F87" s="485" t="s">
        <v>7</v>
      </c>
      <c r="G87" s="518" t="s">
        <v>302</v>
      </c>
      <c r="H87" s="518" t="s">
        <v>148</v>
      </c>
      <c r="I87" s="487" t="s">
        <v>149</v>
      </c>
      <c r="J87" s="484" t="s">
        <v>150</v>
      </c>
      <c r="K87" s="485" t="s">
        <v>151</v>
      </c>
      <c r="L87" s="518" t="s">
        <v>302</v>
      </c>
      <c r="P87" s="476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7"/>
      <c r="AR87" s="604"/>
    </row>
    <row r="88" spans="1:44">
      <c r="A88" s="492"/>
      <c r="B88" s="489" t="s">
        <v>154</v>
      </c>
      <c r="C88" s="491" t="s">
        <v>154</v>
      </c>
      <c r="D88" s="489" t="s">
        <v>154</v>
      </c>
      <c r="E88" s="490" t="s">
        <v>154</v>
      </c>
      <c r="F88" s="491" t="s">
        <v>154</v>
      </c>
      <c r="G88" s="519" t="s">
        <v>155</v>
      </c>
      <c r="H88" s="492"/>
      <c r="I88" s="489" t="s">
        <v>11</v>
      </c>
      <c r="J88" s="490" t="s">
        <v>11</v>
      </c>
      <c r="K88" s="491" t="s">
        <v>11</v>
      </c>
      <c r="L88" s="519" t="s">
        <v>22</v>
      </c>
      <c r="P88" s="492"/>
      <c r="Q88" s="484" t="s">
        <v>84</v>
      </c>
      <c r="R88" s="484" t="s">
        <v>75</v>
      </c>
      <c r="S88" s="484" t="s">
        <v>76</v>
      </c>
      <c r="T88" s="520" t="s">
        <v>84</v>
      </c>
      <c r="U88" s="484" t="s">
        <v>75</v>
      </c>
      <c r="V88" s="484" t="s">
        <v>76</v>
      </c>
      <c r="W88" s="520" t="s">
        <v>28</v>
      </c>
      <c r="X88" s="484" t="s">
        <v>75</v>
      </c>
      <c r="Y88" s="484" t="s">
        <v>76</v>
      </c>
      <c r="Z88" s="520" t="s">
        <v>28</v>
      </c>
      <c r="AA88" s="484" t="s">
        <v>75</v>
      </c>
      <c r="AB88" s="484" t="s">
        <v>76</v>
      </c>
      <c r="AC88" s="521" t="s">
        <v>29</v>
      </c>
      <c r="AD88" s="522" t="s">
        <v>75</v>
      </c>
      <c r="AE88" s="522" t="s">
        <v>76</v>
      </c>
      <c r="AF88" s="521" t="s">
        <v>29</v>
      </c>
      <c r="AG88" s="522" t="s">
        <v>75</v>
      </c>
      <c r="AH88" s="522" t="s">
        <v>76</v>
      </c>
      <c r="AI88" s="521" t="s">
        <v>156</v>
      </c>
      <c r="AJ88" s="522" t="s">
        <v>75</v>
      </c>
      <c r="AK88" s="522" t="s">
        <v>76</v>
      </c>
      <c r="AL88" s="521" t="s">
        <v>156</v>
      </c>
      <c r="AM88" s="522" t="s">
        <v>75</v>
      </c>
      <c r="AN88" s="523" t="s">
        <v>76</v>
      </c>
      <c r="AO88" s="89" t="s">
        <v>374</v>
      </c>
      <c r="AP88" s="89" t="s">
        <v>373</v>
      </c>
      <c r="AR88" s="604"/>
    </row>
    <row r="89" spans="1:44">
      <c r="A89" s="472" t="s">
        <v>157</v>
      </c>
      <c r="B89" s="494">
        <v>1886</v>
      </c>
      <c r="C89" s="497">
        <v>237</v>
      </c>
      <c r="D89" s="494">
        <v>7472</v>
      </c>
      <c r="E89" s="495">
        <v>5788</v>
      </c>
      <c r="F89" s="497">
        <v>1684</v>
      </c>
      <c r="G89" s="524">
        <v>9.2759999999999995E-3</v>
      </c>
      <c r="H89" s="524">
        <v>3.5195478097032509</v>
      </c>
      <c r="I89" s="525">
        <v>17.8</v>
      </c>
      <c r="J89" s="526">
        <v>23.92</v>
      </c>
      <c r="K89" s="527">
        <v>17.155000000000001</v>
      </c>
      <c r="L89" s="528">
        <v>1.11E-2</v>
      </c>
      <c r="P89" s="472" t="s">
        <v>89</v>
      </c>
      <c r="Q89" s="494">
        <v>3.8706106870229005</v>
      </c>
      <c r="R89" s="498">
        <v>121</v>
      </c>
      <c r="S89" s="497">
        <v>16</v>
      </c>
      <c r="T89" s="494">
        <v>2.7856291503490547</v>
      </c>
      <c r="U89" s="498">
        <v>165</v>
      </c>
      <c r="V89" s="497">
        <v>17</v>
      </c>
      <c r="W89" s="494">
        <v>25.05</v>
      </c>
      <c r="X89" s="498">
        <v>52</v>
      </c>
      <c r="Y89" s="497">
        <v>17</v>
      </c>
      <c r="Z89" s="494">
        <v>8</v>
      </c>
      <c r="AA89" s="498">
        <v>6</v>
      </c>
      <c r="AB89" s="497">
        <v>5</v>
      </c>
      <c r="AC89" s="500">
        <v>1.3457E-2</v>
      </c>
      <c r="AD89" s="529">
        <v>321</v>
      </c>
      <c r="AE89" s="530">
        <v>16</v>
      </c>
      <c r="AF89" s="501">
        <v>1.9680000000000001E-3</v>
      </c>
      <c r="AG89" s="529">
        <v>11</v>
      </c>
      <c r="AH89" s="531">
        <v>3</v>
      </c>
      <c r="AI89" s="532">
        <v>68</v>
      </c>
      <c r="AJ89" s="529">
        <v>321</v>
      </c>
      <c r="AK89" s="531">
        <v>16</v>
      </c>
      <c r="AL89" s="533">
        <v>15</v>
      </c>
      <c r="AM89" s="529">
        <v>311</v>
      </c>
      <c r="AN89" s="534">
        <v>5</v>
      </c>
      <c r="AO89" s="445"/>
      <c r="AP89" s="604"/>
      <c r="AQ89" s="604"/>
      <c r="AR89" s="604"/>
    </row>
    <row r="90" spans="1:44">
      <c r="A90" s="476" t="s">
        <v>164</v>
      </c>
      <c r="B90" s="499">
        <v>1964</v>
      </c>
      <c r="C90" s="502">
        <v>244</v>
      </c>
      <c r="D90" s="499">
        <v>7707</v>
      </c>
      <c r="E90" s="500">
        <v>5961</v>
      </c>
      <c r="F90" s="502">
        <v>1747</v>
      </c>
      <c r="G90" s="535">
        <v>9.3019999999999995E-3</v>
      </c>
      <c r="H90" s="535">
        <v>3.4904891304347823</v>
      </c>
      <c r="I90" s="509">
        <v>18.3</v>
      </c>
      <c r="J90" s="510">
        <v>24</v>
      </c>
      <c r="K90" s="511">
        <v>17.238</v>
      </c>
      <c r="L90" s="536">
        <v>1.1462E-2</v>
      </c>
      <c r="P90" s="476" t="s">
        <v>94</v>
      </c>
      <c r="Q90" s="499">
        <v>4.1276400367309449</v>
      </c>
      <c r="R90" s="503">
        <v>121</v>
      </c>
      <c r="S90" s="502">
        <v>15</v>
      </c>
      <c r="T90" s="499">
        <v>2.8726445743989606</v>
      </c>
      <c r="U90" s="503">
        <v>336</v>
      </c>
      <c r="V90" s="502">
        <v>15</v>
      </c>
      <c r="W90" s="499">
        <v>26.62</v>
      </c>
      <c r="X90" s="503">
        <v>202</v>
      </c>
      <c r="Y90" s="502">
        <v>15</v>
      </c>
      <c r="Z90" s="499">
        <v>8</v>
      </c>
      <c r="AA90" s="503">
        <v>6</v>
      </c>
      <c r="AB90" s="502">
        <v>5</v>
      </c>
      <c r="AC90" s="500">
        <v>1.5432E-2</v>
      </c>
      <c r="AD90" s="529">
        <v>276</v>
      </c>
      <c r="AE90" s="530">
        <v>8</v>
      </c>
      <c r="AF90" s="501">
        <v>2.019E-3</v>
      </c>
      <c r="AG90" s="529">
        <v>5</v>
      </c>
      <c r="AH90" s="502">
        <v>7</v>
      </c>
      <c r="AI90" s="532">
        <v>77</v>
      </c>
      <c r="AJ90" s="529">
        <v>164</v>
      </c>
      <c r="AK90" s="502">
        <v>8</v>
      </c>
      <c r="AL90" s="533">
        <v>16</v>
      </c>
      <c r="AM90" s="529">
        <v>311</v>
      </c>
      <c r="AN90" s="534">
        <v>8</v>
      </c>
      <c r="AO90" s="445"/>
      <c r="AP90" s="604"/>
      <c r="AQ90" s="604"/>
      <c r="AR90" s="604"/>
    </row>
    <row r="91" spans="1:44">
      <c r="A91" s="476" t="s">
        <v>167</v>
      </c>
      <c r="B91" s="499">
        <v>1881</v>
      </c>
      <c r="C91" s="502">
        <v>236</v>
      </c>
      <c r="D91" s="499">
        <v>7445</v>
      </c>
      <c r="E91" s="500">
        <v>5788</v>
      </c>
      <c r="F91" s="502">
        <v>1657</v>
      </c>
      <c r="G91" s="535">
        <v>9.2390000000000007E-3</v>
      </c>
      <c r="H91" s="535">
        <v>3.5167690127538971</v>
      </c>
      <c r="I91" s="509">
        <v>17.8</v>
      </c>
      <c r="J91" s="510">
        <v>23.92</v>
      </c>
      <c r="K91" s="511">
        <v>17.12</v>
      </c>
      <c r="L91" s="536">
        <v>1.11E-2</v>
      </c>
      <c r="P91" s="476" t="s">
        <v>96</v>
      </c>
      <c r="Q91" s="499">
        <v>3.9433046993431025</v>
      </c>
      <c r="R91" s="503">
        <v>260</v>
      </c>
      <c r="S91" s="502">
        <v>15</v>
      </c>
      <c r="T91" s="499">
        <v>2.8145224940805051</v>
      </c>
      <c r="U91" s="503">
        <v>91</v>
      </c>
      <c r="V91" s="502">
        <v>15</v>
      </c>
      <c r="W91" s="499">
        <v>32.32</v>
      </c>
      <c r="X91" s="503">
        <v>202</v>
      </c>
      <c r="Y91" s="502">
        <v>15</v>
      </c>
      <c r="Z91" s="499">
        <v>8</v>
      </c>
      <c r="AA91" s="503">
        <v>6</v>
      </c>
      <c r="AB91" s="502">
        <v>5</v>
      </c>
      <c r="AC91" s="500">
        <v>1.7547E-2</v>
      </c>
      <c r="AD91" s="529">
        <v>192</v>
      </c>
      <c r="AE91" s="530">
        <v>12</v>
      </c>
      <c r="AF91" s="501">
        <v>1.9680000000000001E-3</v>
      </c>
      <c r="AG91" s="529">
        <v>11</v>
      </c>
      <c r="AH91" s="502">
        <v>3</v>
      </c>
      <c r="AI91" s="532">
        <v>83</v>
      </c>
      <c r="AJ91" s="529">
        <v>247</v>
      </c>
      <c r="AK91" s="502">
        <v>17</v>
      </c>
      <c r="AL91" s="533">
        <v>15</v>
      </c>
      <c r="AM91" s="529">
        <v>311</v>
      </c>
      <c r="AN91" s="534">
        <v>5</v>
      </c>
      <c r="AO91" s="445"/>
      <c r="AP91" s="604"/>
      <c r="AQ91" s="604"/>
      <c r="AR91" s="102"/>
    </row>
    <row r="92" spans="1:44">
      <c r="A92" s="476" t="s">
        <v>169</v>
      </c>
      <c r="B92" s="499">
        <v>1878</v>
      </c>
      <c r="C92" s="502">
        <v>236</v>
      </c>
      <c r="D92" s="499">
        <v>7432</v>
      </c>
      <c r="E92" s="500">
        <v>5788</v>
      </c>
      <c r="F92" s="502">
        <v>1644</v>
      </c>
      <c r="G92" s="535">
        <v>9.2010000000000008E-3</v>
      </c>
      <c r="H92" s="535">
        <v>3.515610217596973</v>
      </c>
      <c r="I92" s="509">
        <v>17.8</v>
      </c>
      <c r="J92" s="510">
        <v>23.92</v>
      </c>
      <c r="K92" s="511">
        <v>17.102</v>
      </c>
      <c r="L92" s="536">
        <v>1.11E-2</v>
      </c>
      <c r="P92" s="476" t="s">
        <v>100</v>
      </c>
      <c r="Q92" s="499">
        <v>4.1219461046450672</v>
      </c>
      <c r="R92" s="503">
        <v>169</v>
      </c>
      <c r="S92" s="502">
        <v>16</v>
      </c>
      <c r="T92" s="499">
        <v>2.8233253269282095</v>
      </c>
      <c r="U92" s="503">
        <v>91</v>
      </c>
      <c r="V92" s="502">
        <v>15</v>
      </c>
      <c r="W92" s="499">
        <v>31.9</v>
      </c>
      <c r="X92" s="503">
        <v>202</v>
      </c>
      <c r="Y92" s="502">
        <v>15</v>
      </c>
      <c r="Z92" s="499">
        <v>8</v>
      </c>
      <c r="AA92" s="503">
        <v>6</v>
      </c>
      <c r="AB92" s="502">
        <v>5</v>
      </c>
      <c r="AC92" s="500">
        <v>1.7045000000000001E-2</v>
      </c>
      <c r="AD92" s="529">
        <v>192</v>
      </c>
      <c r="AE92" s="530">
        <v>13</v>
      </c>
      <c r="AF92" s="501">
        <v>1.9680000000000001E-3</v>
      </c>
      <c r="AG92" s="529">
        <v>11</v>
      </c>
      <c r="AH92" s="502">
        <v>3</v>
      </c>
      <c r="AI92" s="532">
        <v>76</v>
      </c>
      <c r="AJ92" s="529">
        <v>162</v>
      </c>
      <c r="AK92" s="502">
        <v>18</v>
      </c>
      <c r="AL92" s="533">
        <v>15</v>
      </c>
      <c r="AM92" s="529">
        <v>311</v>
      </c>
      <c r="AN92" s="534">
        <v>5</v>
      </c>
      <c r="AO92" s="445"/>
      <c r="AP92" s="604"/>
      <c r="AQ92" s="604"/>
      <c r="AR92" s="604"/>
    </row>
    <row r="93" spans="1:44">
      <c r="A93" s="476" t="s">
        <v>171</v>
      </c>
      <c r="B93" s="499">
        <v>1756</v>
      </c>
      <c r="C93" s="502">
        <v>224</v>
      </c>
      <c r="D93" s="499">
        <v>7000</v>
      </c>
      <c r="E93" s="500">
        <v>5580</v>
      </c>
      <c r="F93" s="502">
        <v>1420</v>
      </c>
      <c r="G93" s="535">
        <v>8.9689999999999995E-3</v>
      </c>
      <c r="H93" s="535">
        <v>3.5353535353535355</v>
      </c>
      <c r="I93" s="509">
        <v>17.2</v>
      </c>
      <c r="J93" s="510">
        <v>23.83</v>
      </c>
      <c r="K93" s="511">
        <v>16.786999999999999</v>
      </c>
      <c r="L93" s="536">
        <v>1.018E-2</v>
      </c>
      <c r="P93" s="476" t="s">
        <v>287</v>
      </c>
      <c r="Q93" s="499">
        <v>4.0171608448415927</v>
      </c>
      <c r="R93" s="503">
        <v>260</v>
      </c>
      <c r="S93" s="502">
        <v>16</v>
      </c>
      <c r="T93" s="499">
        <v>2.8233253269282095</v>
      </c>
      <c r="U93" s="503">
        <v>91</v>
      </c>
      <c r="V93" s="502">
        <v>15</v>
      </c>
      <c r="W93" s="499">
        <v>32.15</v>
      </c>
      <c r="X93" s="503">
        <v>202</v>
      </c>
      <c r="Y93" s="502">
        <v>15</v>
      </c>
      <c r="Z93" s="499">
        <v>8</v>
      </c>
      <c r="AA93" s="503">
        <v>6</v>
      </c>
      <c r="AB93" s="502">
        <v>5</v>
      </c>
      <c r="AC93" s="500">
        <v>1.7271999999999999E-2</v>
      </c>
      <c r="AD93" s="529">
        <v>192</v>
      </c>
      <c r="AE93" s="530">
        <v>13</v>
      </c>
      <c r="AF93" s="501">
        <v>1.9680000000000001E-3</v>
      </c>
      <c r="AG93" s="529">
        <v>11</v>
      </c>
      <c r="AH93" s="502">
        <v>3</v>
      </c>
      <c r="AI93" s="532">
        <v>80</v>
      </c>
      <c r="AJ93" s="529">
        <v>247</v>
      </c>
      <c r="AK93" s="502">
        <v>17</v>
      </c>
      <c r="AL93" s="533">
        <v>15</v>
      </c>
      <c r="AM93" s="529">
        <v>311</v>
      </c>
      <c r="AN93" s="534">
        <v>5</v>
      </c>
      <c r="AO93" s="445"/>
      <c r="AP93" s="604"/>
      <c r="AQ93" s="604"/>
      <c r="AR93" s="604"/>
    </row>
    <row r="94" spans="1:44">
      <c r="A94" s="476" t="s">
        <v>172</v>
      </c>
      <c r="B94" s="499">
        <v>2075</v>
      </c>
      <c r="C94" s="502">
        <v>253</v>
      </c>
      <c r="D94" s="499">
        <v>7915</v>
      </c>
      <c r="E94" s="500">
        <v>6341</v>
      </c>
      <c r="F94" s="502">
        <v>1574</v>
      </c>
      <c r="G94" s="535">
        <v>9.0119999999999992E-3</v>
      </c>
      <c r="H94" s="535">
        <v>3.3999140893470785</v>
      </c>
      <c r="I94" s="509">
        <v>19.399999999999999</v>
      </c>
      <c r="J94" s="510">
        <v>24.16</v>
      </c>
      <c r="K94" s="511">
        <v>17.032</v>
      </c>
      <c r="L94" s="536">
        <v>1.1001E-2</v>
      </c>
      <c r="P94" s="476" t="s">
        <v>103</v>
      </c>
      <c r="Q94" s="499">
        <v>3.9320987654320994</v>
      </c>
      <c r="R94" s="503">
        <v>278</v>
      </c>
      <c r="S94" s="502">
        <v>24</v>
      </c>
      <c r="T94" s="499">
        <v>2.7859087814840033</v>
      </c>
      <c r="U94" s="503">
        <v>165</v>
      </c>
      <c r="V94" s="502">
        <v>17</v>
      </c>
      <c r="W94" s="499">
        <v>35</v>
      </c>
      <c r="X94" s="503">
        <v>112</v>
      </c>
      <c r="Y94" s="502">
        <v>1</v>
      </c>
      <c r="Z94" s="499">
        <v>8</v>
      </c>
      <c r="AA94" s="503">
        <v>6</v>
      </c>
      <c r="AB94" s="502">
        <v>5</v>
      </c>
      <c r="AC94" s="500">
        <v>1.6479000000000001E-2</v>
      </c>
      <c r="AD94" s="529">
        <v>276</v>
      </c>
      <c r="AE94" s="530">
        <v>2</v>
      </c>
      <c r="AF94" s="501">
        <v>1.9680000000000001E-3</v>
      </c>
      <c r="AG94" s="529">
        <v>11</v>
      </c>
      <c r="AH94" s="502">
        <v>3</v>
      </c>
      <c r="AI94" s="532">
        <v>70</v>
      </c>
      <c r="AJ94" s="529">
        <v>276</v>
      </c>
      <c r="AK94" s="502">
        <v>8</v>
      </c>
      <c r="AL94" s="533">
        <v>15</v>
      </c>
      <c r="AM94" s="529">
        <v>311</v>
      </c>
      <c r="AN94" s="534">
        <v>5</v>
      </c>
      <c r="AO94" s="445"/>
      <c r="AP94" s="604"/>
      <c r="AQ94" s="604"/>
      <c r="AR94" s="604"/>
    </row>
    <row r="95" spans="1:44">
      <c r="A95" s="476" t="s">
        <v>174</v>
      </c>
      <c r="B95" s="499">
        <v>3035</v>
      </c>
      <c r="C95" s="502">
        <v>334</v>
      </c>
      <c r="D95" s="499">
        <v>10450</v>
      </c>
      <c r="E95" s="500">
        <v>8277</v>
      </c>
      <c r="F95" s="502">
        <v>2173</v>
      </c>
      <c r="G95" s="535">
        <v>9.4900000000000002E-3</v>
      </c>
      <c r="H95" s="535">
        <v>3.1018106262986045</v>
      </c>
      <c r="I95" s="509">
        <v>25</v>
      </c>
      <c r="J95" s="510">
        <v>25</v>
      </c>
      <c r="K95" s="511">
        <v>17.911000000000001</v>
      </c>
      <c r="L95" s="536">
        <v>1.3140000000000001E-2</v>
      </c>
      <c r="P95" s="492" t="s">
        <v>106</v>
      </c>
      <c r="Q95" s="504">
        <v>4.4320100031259768</v>
      </c>
      <c r="R95" s="508">
        <v>278</v>
      </c>
      <c r="S95" s="507">
        <v>24</v>
      </c>
      <c r="T95" s="504">
        <v>2.8233253269282095</v>
      </c>
      <c r="U95" s="508">
        <v>91</v>
      </c>
      <c r="V95" s="507">
        <v>15</v>
      </c>
      <c r="W95" s="504">
        <v>33</v>
      </c>
      <c r="X95" s="508">
        <v>202</v>
      </c>
      <c r="Y95" s="507">
        <v>15</v>
      </c>
      <c r="Z95" s="504">
        <v>8</v>
      </c>
      <c r="AA95" s="508">
        <v>6</v>
      </c>
      <c r="AB95" s="507">
        <v>5</v>
      </c>
      <c r="AC95" s="500">
        <v>1.3457E-2</v>
      </c>
      <c r="AD95" s="529">
        <v>321</v>
      </c>
      <c r="AE95" s="530">
        <v>16</v>
      </c>
      <c r="AF95" s="501">
        <v>1.9680000000000001E-3</v>
      </c>
      <c r="AG95" s="529">
        <v>11</v>
      </c>
      <c r="AH95" s="502">
        <v>3</v>
      </c>
      <c r="AI95" s="532">
        <v>68</v>
      </c>
      <c r="AJ95" s="529">
        <v>321</v>
      </c>
      <c r="AK95" s="502">
        <v>16</v>
      </c>
      <c r="AL95" s="533">
        <v>15</v>
      </c>
      <c r="AM95" s="529">
        <v>311</v>
      </c>
      <c r="AN95" s="534">
        <v>5</v>
      </c>
      <c r="AO95" s="445"/>
      <c r="AP95" s="604"/>
      <c r="AQ95" s="604"/>
      <c r="AR95" s="604"/>
    </row>
    <row r="96" spans="1:44">
      <c r="A96" s="476" t="s">
        <v>176</v>
      </c>
      <c r="B96" s="499">
        <v>3303</v>
      </c>
      <c r="C96" s="502">
        <v>352</v>
      </c>
      <c r="D96" s="499">
        <v>10813</v>
      </c>
      <c r="E96" s="500">
        <v>9038</v>
      </c>
      <c r="F96" s="502">
        <v>1775</v>
      </c>
      <c r="G96" s="535">
        <v>9.3139999999999994E-3</v>
      </c>
      <c r="H96" s="535">
        <v>2.9584131326949388</v>
      </c>
      <c r="I96" s="509">
        <v>27.2</v>
      </c>
      <c r="J96" s="510">
        <v>25.33</v>
      </c>
      <c r="K96" s="511">
        <v>17.646000000000001</v>
      </c>
      <c r="L96" s="536">
        <v>1.1075E-2</v>
      </c>
      <c r="P96" s="68" t="s">
        <v>107</v>
      </c>
      <c r="Q96" s="440"/>
      <c r="R96" s="443"/>
      <c r="S96" s="442"/>
      <c r="T96" s="440"/>
      <c r="U96" s="443"/>
      <c r="V96" s="442"/>
      <c r="W96" s="440"/>
      <c r="X96" s="443"/>
      <c r="Y96" s="442"/>
      <c r="Z96" s="440"/>
      <c r="AA96" s="443"/>
      <c r="AB96" s="442"/>
      <c r="AC96" s="440"/>
      <c r="AD96" s="443"/>
      <c r="AE96" s="442"/>
      <c r="AF96" s="440"/>
      <c r="AG96" s="443"/>
      <c r="AH96" s="537"/>
      <c r="AI96" s="442"/>
      <c r="AJ96" s="443"/>
      <c r="AK96" s="537"/>
      <c r="AL96" s="442"/>
      <c r="AM96" s="443"/>
      <c r="AN96" s="444"/>
      <c r="AP96" s="604"/>
      <c r="AQ96" s="604"/>
      <c r="AR96" s="604"/>
    </row>
    <row r="97" spans="1:44">
      <c r="A97" s="476" t="s">
        <v>178</v>
      </c>
      <c r="B97" s="499">
        <v>4483</v>
      </c>
      <c r="C97" s="502">
        <v>463</v>
      </c>
      <c r="D97" s="499">
        <v>14631</v>
      </c>
      <c r="E97" s="500">
        <v>11971</v>
      </c>
      <c r="F97" s="502">
        <v>2660</v>
      </c>
      <c r="G97" s="535">
        <v>9.7079999999999996E-3</v>
      </c>
      <c r="H97" s="535">
        <v>2.9581479983825316</v>
      </c>
      <c r="I97" s="509">
        <v>28.9</v>
      </c>
      <c r="J97" s="510">
        <v>25.59</v>
      </c>
      <c r="K97" s="511">
        <v>18.117999999999999</v>
      </c>
      <c r="L97" s="536">
        <v>1.1995E-2</v>
      </c>
      <c r="P97" s="68" t="s">
        <v>109</v>
      </c>
      <c r="Q97" s="440"/>
      <c r="R97" s="443"/>
      <c r="S97" s="442"/>
      <c r="T97" s="440"/>
      <c r="U97" s="443"/>
      <c r="V97" s="442"/>
      <c r="W97" s="440"/>
      <c r="X97" s="443"/>
      <c r="Y97" s="442"/>
      <c r="Z97" s="440"/>
      <c r="AA97" s="443"/>
      <c r="AB97" s="442"/>
      <c r="AC97" s="440"/>
      <c r="AD97" s="443"/>
      <c r="AE97" s="442"/>
      <c r="AF97" s="440"/>
      <c r="AG97" s="443"/>
      <c r="AH97" s="537"/>
      <c r="AI97" s="442"/>
      <c r="AJ97" s="443"/>
      <c r="AK97" s="537"/>
      <c r="AL97" s="442"/>
      <c r="AM97" s="443"/>
      <c r="AN97" s="444"/>
      <c r="AP97" s="604"/>
      <c r="AQ97" s="604"/>
      <c r="AR97" s="604"/>
    </row>
    <row r="98" spans="1:44">
      <c r="A98" s="476" t="s">
        <v>181</v>
      </c>
      <c r="B98" s="499">
        <v>4594</v>
      </c>
      <c r="C98" s="502">
        <v>472</v>
      </c>
      <c r="D98" s="499">
        <v>15099</v>
      </c>
      <c r="E98" s="500">
        <v>11971</v>
      </c>
      <c r="F98" s="502">
        <v>3128</v>
      </c>
      <c r="G98" s="535">
        <v>1.0041E-2</v>
      </c>
      <c r="H98" s="535">
        <v>2.980457954994078</v>
      </c>
      <c r="I98" s="509">
        <v>28.9</v>
      </c>
      <c r="J98" s="510">
        <v>25.59</v>
      </c>
      <c r="K98" s="511">
        <v>18.442</v>
      </c>
      <c r="L98" s="536">
        <v>1.2760000000000001E-2</v>
      </c>
      <c r="P98" s="68" t="s">
        <v>110</v>
      </c>
      <c r="Q98" s="440"/>
      <c r="R98" s="443"/>
      <c r="S98" s="442"/>
      <c r="T98" s="440"/>
      <c r="U98" s="443"/>
      <c r="V98" s="442"/>
      <c r="W98" s="440"/>
      <c r="X98" s="443"/>
      <c r="Y98" s="442"/>
      <c r="Z98" s="440"/>
      <c r="AA98" s="443"/>
      <c r="AB98" s="442"/>
      <c r="AC98" s="440"/>
      <c r="AD98" s="443"/>
      <c r="AE98" s="442"/>
      <c r="AF98" s="440"/>
      <c r="AG98" s="443"/>
      <c r="AH98" s="537"/>
      <c r="AI98" s="442"/>
      <c r="AJ98" s="443"/>
      <c r="AK98" s="537"/>
      <c r="AL98" s="442"/>
      <c r="AM98" s="443"/>
      <c r="AN98" s="444"/>
      <c r="AP98" s="604"/>
      <c r="AQ98" s="604"/>
      <c r="AR98" s="604"/>
    </row>
    <row r="99" spans="1:44">
      <c r="A99" s="476" t="s">
        <v>184</v>
      </c>
      <c r="B99" s="499">
        <v>5238</v>
      </c>
      <c r="C99" s="502">
        <v>516</v>
      </c>
      <c r="D99" s="499">
        <v>16722</v>
      </c>
      <c r="E99" s="500">
        <v>12731</v>
      </c>
      <c r="F99" s="502">
        <v>3991</v>
      </c>
      <c r="G99" s="535">
        <v>1.0588E-2</v>
      </c>
      <c r="H99" s="535">
        <v>2.9061522419186652</v>
      </c>
      <c r="I99" s="509">
        <v>31.1</v>
      </c>
      <c r="J99" s="510">
        <v>25.91</v>
      </c>
      <c r="K99" s="511">
        <v>19.141999999999999</v>
      </c>
      <c r="L99" s="536">
        <v>1.4808999999999999E-2</v>
      </c>
      <c r="P99" s="68" t="s">
        <v>111</v>
      </c>
      <c r="Q99" s="440"/>
      <c r="R99" s="443"/>
      <c r="S99" s="442"/>
      <c r="T99" s="440"/>
      <c r="U99" s="443"/>
      <c r="V99" s="442"/>
      <c r="W99" s="440"/>
      <c r="X99" s="443"/>
      <c r="Y99" s="442"/>
      <c r="Z99" s="440"/>
      <c r="AA99" s="443"/>
      <c r="AB99" s="442"/>
      <c r="AC99" s="440"/>
      <c r="AD99" s="443"/>
      <c r="AE99" s="442"/>
      <c r="AF99" s="440"/>
      <c r="AG99" s="443"/>
      <c r="AH99" s="537"/>
      <c r="AI99" s="442"/>
      <c r="AJ99" s="443"/>
      <c r="AK99" s="537"/>
      <c r="AL99" s="442"/>
      <c r="AM99" s="443"/>
      <c r="AN99" s="444"/>
      <c r="AP99" s="604"/>
      <c r="AQ99" s="604"/>
      <c r="AR99" s="604"/>
    </row>
    <row r="100" spans="1:44">
      <c r="A100" s="476" t="s">
        <v>185</v>
      </c>
      <c r="B100" s="499">
        <v>5066</v>
      </c>
      <c r="C100" s="502">
        <v>504</v>
      </c>
      <c r="D100" s="499">
        <v>16258</v>
      </c>
      <c r="E100" s="500">
        <v>12559</v>
      </c>
      <c r="F100" s="502">
        <v>3699</v>
      </c>
      <c r="G100" s="535">
        <v>1.0580000000000001E-2</v>
      </c>
      <c r="H100" s="535">
        <v>2.9188509874326747</v>
      </c>
      <c r="I100" s="509">
        <v>30.6</v>
      </c>
      <c r="J100" s="510">
        <v>25.84</v>
      </c>
      <c r="K100" s="511">
        <v>18.934999999999999</v>
      </c>
      <c r="L100" s="536">
        <v>1.3252999999999999E-2</v>
      </c>
      <c r="P100" s="68" t="s">
        <v>112</v>
      </c>
      <c r="Q100" s="440"/>
      <c r="R100" s="443"/>
      <c r="S100" s="442"/>
      <c r="T100" s="440"/>
      <c r="U100" s="443"/>
      <c r="V100" s="442"/>
      <c r="W100" s="440"/>
      <c r="X100" s="443"/>
      <c r="Y100" s="442"/>
      <c r="Z100" s="440"/>
      <c r="AA100" s="443"/>
      <c r="AB100" s="442"/>
      <c r="AC100" s="440"/>
      <c r="AD100" s="443"/>
      <c r="AE100" s="442"/>
      <c r="AF100" s="440"/>
      <c r="AG100" s="443"/>
      <c r="AH100" s="537"/>
      <c r="AI100" s="442"/>
      <c r="AJ100" s="443"/>
      <c r="AK100" s="537"/>
      <c r="AL100" s="442"/>
      <c r="AM100" s="443"/>
      <c r="AN100" s="444"/>
      <c r="AP100" s="604"/>
      <c r="AQ100" s="604"/>
      <c r="AR100" s="605"/>
    </row>
    <row r="101" spans="1:44">
      <c r="A101" s="476" t="s">
        <v>189</v>
      </c>
      <c r="B101" s="499">
        <v>6442</v>
      </c>
      <c r="C101" s="502">
        <v>642</v>
      </c>
      <c r="D101" s="499">
        <v>21090</v>
      </c>
      <c r="E101" s="500">
        <v>17422</v>
      </c>
      <c r="F101" s="502">
        <v>3669</v>
      </c>
      <c r="G101" s="535">
        <v>9.9749999999999995E-3</v>
      </c>
      <c r="H101" s="535">
        <v>2.9771315640880855</v>
      </c>
      <c r="I101" s="509">
        <v>31.1</v>
      </c>
      <c r="J101" s="510">
        <v>25.91</v>
      </c>
      <c r="K101" s="511">
        <v>18.326000000000001</v>
      </c>
      <c r="L101" s="536">
        <v>1.1329000000000001E-2</v>
      </c>
      <c r="P101" s="472" t="s">
        <v>114</v>
      </c>
      <c r="Q101" s="494">
        <v>4.1846218842416558</v>
      </c>
      <c r="R101" s="498">
        <v>76</v>
      </c>
      <c r="S101" s="497">
        <v>10</v>
      </c>
      <c r="T101" s="494">
        <v>2.666464155528554</v>
      </c>
      <c r="U101" s="498">
        <v>212</v>
      </c>
      <c r="V101" s="497">
        <v>12</v>
      </c>
      <c r="W101" s="494">
        <v>25.02</v>
      </c>
      <c r="X101" s="498">
        <v>90</v>
      </c>
      <c r="Y101" s="497">
        <v>17</v>
      </c>
      <c r="Z101" s="494">
        <v>8.5399999999999991</v>
      </c>
      <c r="AA101" s="498">
        <v>355</v>
      </c>
      <c r="AB101" s="497">
        <v>20</v>
      </c>
      <c r="AC101" s="494">
        <v>1.1712999999999999E-2</v>
      </c>
      <c r="AD101" s="498">
        <v>202</v>
      </c>
      <c r="AE101" s="497">
        <v>15</v>
      </c>
      <c r="AF101" s="494">
        <v>6.9080000000000001E-3</v>
      </c>
      <c r="AG101" s="498">
        <v>355</v>
      </c>
      <c r="AH101" s="497">
        <v>20</v>
      </c>
      <c r="AI101" s="538">
        <v>100</v>
      </c>
      <c r="AJ101" s="498">
        <v>319</v>
      </c>
      <c r="AK101" s="497">
        <v>5</v>
      </c>
      <c r="AL101" s="539">
        <v>54</v>
      </c>
      <c r="AM101" s="498">
        <v>278</v>
      </c>
      <c r="AN101" s="497">
        <v>24</v>
      </c>
      <c r="AO101" s="606"/>
      <c r="AP101" s="604"/>
      <c r="AQ101" s="604"/>
      <c r="AR101" s="605"/>
    </row>
    <row r="102" spans="1:44">
      <c r="A102" s="476" t="s">
        <v>192</v>
      </c>
      <c r="B102" s="499">
        <v>6523</v>
      </c>
      <c r="C102" s="502">
        <v>645</v>
      </c>
      <c r="D102" s="499">
        <v>21067</v>
      </c>
      <c r="E102" s="500">
        <v>17629</v>
      </c>
      <c r="F102" s="502">
        <v>3438</v>
      </c>
      <c r="G102" s="535">
        <v>9.7780000000000002E-3</v>
      </c>
      <c r="H102" s="535">
        <v>2.939034598214286</v>
      </c>
      <c r="I102" s="509">
        <v>31.7</v>
      </c>
      <c r="J102" s="510">
        <v>26</v>
      </c>
      <c r="K102" s="511">
        <v>18.268999999999998</v>
      </c>
      <c r="L102" s="536">
        <v>1.1729E-2</v>
      </c>
      <c r="P102" s="476" t="s">
        <v>119</v>
      </c>
      <c r="Q102" s="499">
        <v>4.6895843211632684</v>
      </c>
      <c r="R102" s="503">
        <v>278</v>
      </c>
      <c r="S102" s="502">
        <v>24</v>
      </c>
      <c r="T102" s="499">
        <v>2.88173609088261</v>
      </c>
      <c r="U102" s="503">
        <v>91</v>
      </c>
      <c r="V102" s="502">
        <v>15</v>
      </c>
      <c r="W102" s="499">
        <v>25.02</v>
      </c>
      <c r="X102" s="503">
        <v>90</v>
      </c>
      <c r="Y102" s="502">
        <v>17</v>
      </c>
      <c r="Z102" s="499">
        <v>8.5399999999999991</v>
      </c>
      <c r="AA102" s="503">
        <v>355</v>
      </c>
      <c r="AB102" s="502">
        <v>20</v>
      </c>
      <c r="AC102" s="499">
        <v>1.1716000000000001E-2</v>
      </c>
      <c r="AD102" s="503">
        <v>202</v>
      </c>
      <c r="AE102" s="502">
        <v>15</v>
      </c>
      <c r="AF102" s="499">
        <v>6.9080000000000001E-3</v>
      </c>
      <c r="AG102" s="503">
        <v>355</v>
      </c>
      <c r="AH102" s="502">
        <v>20</v>
      </c>
      <c r="AI102" s="540">
        <v>100</v>
      </c>
      <c r="AJ102" s="503">
        <v>319</v>
      </c>
      <c r="AK102" s="502">
        <v>5</v>
      </c>
      <c r="AL102" s="541">
        <v>54</v>
      </c>
      <c r="AM102" s="503">
        <v>278</v>
      </c>
      <c r="AN102" s="502">
        <v>23</v>
      </c>
      <c r="AO102" s="606"/>
      <c r="AP102" s="604"/>
      <c r="AQ102" s="604"/>
      <c r="AR102" s="605"/>
    </row>
    <row r="103" spans="1:44">
      <c r="A103" s="476" t="s">
        <v>77</v>
      </c>
      <c r="B103" s="499">
        <v>8000</v>
      </c>
      <c r="C103" s="502">
        <v>785</v>
      </c>
      <c r="D103" s="499">
        <v>26636</v>
      </c>
      <c r="E103" s="500">
        <v>22491</v>
      </c>
      <c r="F103" s="502">
        <v>4145</v>
      </c>
      <c r="G103" s="535">
        <v>9.5790000000000007E-3</v>
      </c>
      <c r="H103" s="535">
        <v>3.0319863403528742</v>
      </c>
      <c r="I103" s="509">
        <v>32.200000000000003</v>
      </c>
      <c r="J103" s="510">
        <v>26.08</v>
      </c>
      <c r="K103" s="511">
        <v>18.239000000000001</v>
      </c>
      <c r="L103" s="536">
        <v>1.2378999999999999E-2</v>
      </c>
      <c r="P103" s="476" t="s">
        <v>123</v>
      </c>
      <c r="Q103" s="499">
        <v>3.8017291066282426</v>
      </c>
      <c r="R103" s="503">
        <v>121</v>
      </c>
      <c r="S103" s="502">
        <v>16</v>
      </c>
      <c r="T103" s="499">
        <v>2.3333333333333335</v>
      </c>
      <c r="U103" s="503">
        <v>29</v>
      </c>
      <c r="V103" s="502">
        <v>10</v>
      </c>
      <c r="W103" s="499">
        <v>15.98</v>
      </c>
      <c r="X103" s="503">
        <v>202</v>
      </c>
      <c r="Y103" s="502">
        <v>15</v>
      </c>
      <c r="Z103" s="499">
        <v>8.51</v>
      </c>
      <c r="AA103" s="503">
        <v>355</v>
      </c>
      <c r="AB103" s="502">
        <v>20</v>
      </c>
      <c r="AC103" s="499">
        <v>7.5659999999999998E-3</v>
      </c>
      <c r="AD103" s="503">
        <v>202</v>
      </c>
      <c r="AE103" s="502">
        <v>15</v>
      </c>
      <c r="AF103" s="499">
        <v>6.5250000000000004E-3</v>
      </c>
      <c r="AG103" s="503">
        <v>332</v>
      </c>
      <c r="AH103" s="502">
        <v>23</v>
      </c>
      <c r="AI103" s="540">
        <v>95</v>
      </c>
      <c r="AJ103" s="503">
        <v>355</v>
      </c>
      <c r="AK103" s="502">
        <v>17</v>
      </c>
      <c r="AL103" s="541">
        <v>61</v>
      </c>
      <c r="AM103" s="503">
        <v>332</v>
      </c>
      <c r="AN103" s="502">
        <v>22</v>
      </c>
      <c r="AO103" s="606"/>
      <c r="AP103" s="604"/>
      <c r="AQ103" s="604"/>
      <c r="AR103" s="605"/>
    </row>
    <row r="104" spans="1:44">
      <c r="A104" s="476" t="s">
        <v>196</v>
      </c>
      <c r="B104" s="499">
        <v>8169</v>
      </c>
      <c r="C104" s="502">
        <v>799</v>
      </c>
      <c r="D104" s="499">
        <v>27416</v>
      </c>
      <c r="E104" s="500">
        <v>22491</v>
      </c>
      <c r="F104" s="502">
        <v>4925</v>
      </c>
      <c r="G104" s="535">
        <v>9.7330000000000003E-3</v>
      </c>
      <c r="H104" s="535">
        <v>3.0570918822479931</v>
      </c>
      <c r="I104" s="509">
        <v>32.200000000000003</v>
      </c>
      <c r="J104" s="510">
        <v>26.08</v>
      </c>
      <c r="K104" s="511">
        <v>18.556999999999999</v>
      </c>
      <c r="L104" s="536">
        <v>1.4232E-2</v>
      </c>
      <c r="P104" s="476" t="s">
        <v>125</v>
      </c>
      <c r="Q104" s="499">
        <v>3.9857984589817197</v>
      </c>
      <c r="R104" s="503">
        <v>121</v>
      </c>
      <c r="S104" s="502">
        <v>16</v>
      </c>
      <c r="T104" s="499">
        <v>2.4285714285714288</v>
      </c>
      <c r="U104" s="503">
        <v>90</v>
      </c>
      <c r="V104" s="502">
        <v>17</v>
      </c>
      <c r="W104" s="499">
        <v>20.05</v>
      </c>
      <c r="X104" s="503">
        <v>73</v>
      </c>
      <c r="Y104" s="502">
        <v>22</v>
      </c>
      <c r="Z104" s="499">
        <v>8.5399999999999991</v>
      </c>
      <c r="AA104" s="503">
        <v>355</v>
      </c>
      <c r="AB104" s="502">
        <v>20</v>
      </c>
      <c r="AC104" s="499">
        <v>9.3980000000000001E-3</v>
      </c>
      <c r="AD104" s="503">
        <v>202</v>
      </c>
      <c r="AE104" s="502">
        <v>15</v>
      </c>
      <c r="AF104" s="499">
        <v>6.9080000000000001E-3</v>
      </c>
      <c r="AG104" s="503">
        <v>355</v>
      </c>
      <c r="AH104" s="502">
        <v>20</v>
      </c>
      <c r="AI104" s="540">
        <v>100</v>
      </c>
      <c r="AJ104" s="503">
        <v>350</v>
      </c>
      <c r="AK104" s="502">
        <v>1</v>
      </c>
      <c r="AL104" s="541">
        <v>60</v>
      </c>
      <c r="AM104" s="503">
        <v>278</v>
      </c>
      <c r="AN104" s="502">
        <v>23</v>
      </c>
      <c r="AO104" s="606"/>
      <c r="AP104" s="604"/>
      <c r="AQ104" s="604"/>
      <c r="AR104" s="119"/>
    </row>
    <row r="105" spans="1:44">
      <c r="A105" s="476" t="s">
        <v>199</v>
      </c>
      <c r="B105" s="499">
        <v>5306</v>
      </c>
      <c r="C105" s="502">
        <v>519</v>
      </c>
      <c r="D105" s="499">
        <v>16702</v>
      </c>
      <c r="E105" s="500">
        <v>12939</v>
      </c>
      <c r="F105" s="502">
        <v>3763</v>
      </c>
      <c r="G105" s="535">
        <v>1.044E-2</v>
      </c>
      <c r="H105" s="535">
        <v>2.8672961373390562</v>
      </c>
      <c r="I105" s="509">
        <v>31.7</v>
      </c>
      <c r="J105" s="510">
        <v>26</v>
      </c>
      <c r="K105" s="511">
        <v>19.062999999999999</v>
      </c>
      <c r="L105" s="536">
        <v>1.473E-2</v>
      </c>
      <c r="P105" s="476" t="s">
        <v>128</v>
      </c>
      <c r="Q105" s="499">
        <v>4.6380543633762521</v>
      </c>
      <c r="R105" s="503">
        <v>76</v>
      </c>
      <c r="S105" s="502">
        <v>10</v>
      </c>
      <c r="T105" s="499">
        <v>2.8940734188412205</v>
      </c>
      <c r="U105" s="503">
        <v>211</v>
      </c>
      <c r="V105" s="502">
        <v>12</v>
      </c>
      <c r="W105" s="499">
        <v>35</v>
      </c>
      <c r="X105" s="503">
        <v>71</v>
      </c>
      <c r="Y105" s="502">
        <v>10</v>
      </c>
      <c r="Z105" s="509">
        <v>8.5399999999999991</v>
      </c>
      <c r="AA105" s="503">
        <v>355</v>
      </c>
      <c r="AB105" s="511">
        <v>20</v>
      </c>
      <c r="AC105" s="499">
        <v>1.7625999999999999E-2</v>
      </c>
      <c r="AD105" s="503">
        <v>202</v>
      </c>
      <c r="AE105" s="502">
        <v>15</v>
      </c>
      <c r="AF105" s="509">
        <v>6.9090000000000002E-3</v>
      </c>
      <c r="AG105" s="503">
        <v>355</v>
      </c>
      <c r="AH105" s="511">
        <v>20</v>
      </c>
      <c r="AI105" s="540">
        <v>100</v>
      </c>
      <c r="AJ105" s="503">
        <v>316</v>
      </c>
      <c r="AK105" s="511">
        <v>23</v>
      </c>
      <c r="AL105" s="541">
        <v>44</v>
      </c>
      <c r="AM105" s="503">
        <v>125</v>
      </c>
      <c r="AN105" s="511">
        <v>4</v>
      </c>
      <c r="AO105" s="446"/>
      <c r="AP105" s="604"/>
      <c r="AQ105" s="604"/>
    </row>
    <row r="106" spans="1:44">
      <c r="A106" s="476" t="s">
        <v>202</v>
      </c>
      <c r="B106" s="499">
        <v>5381</v>
      </c>
      <c r="C106" s="502">
        <v>528</v>
      </c>
      <c r="D106" s="499">
        <v>17312</v>
      </c>
      <c r="E106" s="500">
        <v>12729</v>
      </c>
      <c r="F106" s="502">
        <v>4582</v>
      </c>
      <c r="G106" s="535">
        <v>1.0912E-2</v>
      </c>
      <c r="H106" s="535">
        <v>2.929768150279235</v>
      </c>
      <c r="I106" s="509">
        <v>31.1</v>
      </c>
      <c r="J106" s="510">
        <v>25.91</v>
      </c>
      <c r="K106" s="511">
        <v>19.457999999999998</v>
      </c>
      <c r="L106" s="536">
        <v>1.5684E-2</v>
      </c>
      <c r="P106" s="476" t="s">
        <v>130</v>
      </c>
      <c r="Q106" s="509">
        <v>3.8400447427293063</v>
      </c>
      <c r="R106" s="503">
        <v>76</v>
      </c>
      <c r="S106" s="511">
        <v>10</v>
      </c>
      <c r="T106" s="509">
        <v>2.4732824427480917</v>
      </c>
      <c r="U106" s="503">
        <v>211</v>
      </c>
      <c r="V106" s="511">
        <v>12</v>
      </c>
      <c r="W106" s="509">
        <v>25.02</v>
      </c>
      <c r="X106" s="503">
        <v>90</v>
      </c>
      <c r="Y106" s="511">
        <v>17</v>
      </c>
      <c r="Z106" s="509">
        <v>8.5399999999999991</v>
      </c>
      <c r="AA106" s="503">
        <v>355</v>
      </c>
      <c r="AB106" s="511">
        <v>20</v>
      </c>
      <c r="AC106" s="509">
        <v>5.4910000000000002E-3</v>
      </c>
      <c r="AD106" s="503">
        <v>92</v>
      </c>
      <c r="AE106" s="511">
        <v>1</v>
      </c>
      <c r="AF106" s="509">
        <v>5.4539999999999996E-3</v>
      </c>
      <c r="AG106" s="503">
        <v>306</v>
      </c>
      <c r="AH106" s="511">
        <v>21</v>
      </c>
      <c r="AI106" s="540">
        <v>79</v>
      </c>
      <c r="AJ106" s="503">
        <v>355</v>
      </c>
      <c r="AK106" s="511">
        <v>8</v>
      </c>
      <c r="AL106" s="541">
        <v>28</v>
      </c>
      <c r="AM106" s="503">
        <v>92</v>
      </c>
      <c r="AN106" s="511">
        <v>10</v>
      </c>
      <c r="AO106" s="447"/>
      <c r="AP106" s="604"/>
      <c r="AQ106" s="604"/>
    </row>
    <row r="107" spans="1:44">
      <c r="A107" s="476" t="s">
        <v>204</v>
      </c>
      <c r="B107" s="499">
        <v>4791</v>
      </c>
      <c r="C107" s="502">
        <v>492</v>
      </c>
      <c r="D107" s="499">
        <v>16232</v>
      </c>
      <c r="E107" s="500">
        <v>11761</v>
      </c>
      <c r="F107" s="502">
        <v>4470</v>
      </c>
      <c r="G107" s="535">
        <v>1.0914E-2</v>
      </c>
      <c r="H107" s="535">
        <v>3.0724966874881692</v>
      </c>
      <c r="I107" s="509">
        <v>28.3</v>
      </c>
      <c r="J107" s="510">
        <v>25.5</v>
      </c>
      <c r="K107" s="511">
        <v>19.199000000000002</v>
      </c>
      <c r="L107" s="536">
        <v>1.4539E-2</v>
      </c>
      <c r="P107" s="476" t="s">
        <v>133</v>
      </c>
      <c r="Q107" s="509">
        <v>3.6666666666666665</v>
      </c>
      <c r="R107" s="503">
        <v>71</v>
      </c>
      <c r="S107" s="511">
        <v>22</v>
      </c>
      <c r="T107" s="509">
        <v>2.1428571428571428</v>
      </c>
      <c r="U107" s="503">
        <v>96</v>
      </c>
      <c r="V107" s="511">
        <v>20</v>
      </c>
      <c r="W107" s="509">
        <v>15.05</v>
      </c>
      <c r="X107" s="503">
        <v>28</v>
      </c>
      <c r="Y107" s="511">
        <v>20</v>
      </c>
      <c r="Z107" s="509">
        <v>8.51</v>
      </c>
      <c r="AA107" s="503">
        <v>355</v>
      </c>
      <c r="AB107" s="511">
        <v>20</v>
      </c>
      <c r="AC107" s="509">
        <v>3.2560000000000002E-3</v>
      </c>
      <c r="AD107" s="503">
        <v>92</v>
      </c>
      <c r="AE107" s="511">
        <v>1</v>
      </c>
      <c r="AF107" s="509">
        <v>3.2529999999999998E-3</v>
      </c>
      <c r="AG107" s="503">
        <v>120</v>
      </c>
      <c r="AH107" s="511">
        <v>23</v>
      </c>
      <c r="AI107" s="540">
        <v>47</v>
      </c>
      <c r="AJ107" s="503">
        <v>355</v>
      </c>
      <c r="AK107" s="511">
        <v>6</v>
      </c>
      <c r="AL107" s="541">
        <v>31</v>
      </c>
      <c r="AM107" s="503">
        <v>92</v>
      </c>
      <c r="AN107" s="511">
        <v>1</v>
      </c>
      <c r="AO107" s="447"/>
      <c r="AP107" s="604"/>
      <c r="AQ107" s="604"/>
    </row>
    <row r="108" spans="1:44">
      <c r="A108" s="476" t="s">
        <v>205</v>
      </c>
      <c r="B108" s="499">
        <v>4809</v>
      </c>
      <c r="C108" s="502">
        <v>498</v>
      </c>
      <c r="D108" s="499">
        <v>16867</v>
      </c>
      <c r="E108" s="500">
        <v>11381</v>
      </c>
      <c r="F108" s="502">
        <v>5486</v>
      </c>
      <c r="G108" s="535">
        <v>1.1269E-2</v>
      </c>
      <c r="H108" s="535">
        <v>3.1782551347277179</v>
      </c>
      <c r="I108" s="509">
        <v>27.2</v>
      </c>
      <c r="J108" s="510">
        <v>25.33</v>
      </c>
      <c r="K108" s="511">
        <v>19.649999999999999</v>
      </c>
      <c r="L108" s="536">
        <v>1.6878000000000001E-2</v>
      </c>
      <c r="P108" s="492" t="s">
        <v>136</v>
      </c>
      <c r="Q108" s="542">
        <v>4.1564885496183201</v>
      </c>
      <c r="R108" s="508">
        <v>76</v>
      </c>
      <c r="S108" s="543">
        <v>10</v>
      </c>
      <c r="T108" s="542">
        <v>2.6920206659012629</v>
      </c>
      <c r="U108" s="508">
        <v>211</v>
      </c>
      <c r="V108" s="543">
        <v>12</v>
      </c>
      <c r="W108" s="542">
        <v>35</v>
      </c>
      <c r="X108" s="508">
        <v>71</v>
      </c>
      <c r="Y108" s="543">
        <v>10</v>
      </c>
      <c r="Z108" s="542">
        <v>8.5399999999999991</v>
      </c>
      <c r="AA108" s="508">
        <v>355</v>
      </c>
      <c r="AB108" s="543">
        <v>20</v>
      </c>
      <c r="AC108" s="542">
        <v>6.6889999999999996E-3</v>
      </c>
      <c r="AD108" s="508">
        <v>92</v>
      </c>
      <c r="AE108" s="543">
        <v>1</v>
      </c>
      <c r="AF108" s="542">
        <v>6.685E-3</v>
      </c>
      <c r="AG108" s="508">
        <v>202</v>
      </c>
      <c r="AH108" s="543">
        <v>15</v>
      </c>
      <c r="AI108" s="544">
        <v>97</v>
      </c>
      <c r="AJ108" s="508">
        <v>355</v>
      </c>
      <c r="AK108" s="543">
        <v>4</v>
      </c>
      <c r="AL108" s="545">
        <v>19</v>
      </c>
      <c r="AM108" s="508">
        <v>92</v>
      </c>
      <c r="AN108" s="543">
        <v>10</v>
      </c>
      <c r="AO108" s="448"/>
      <c r="AP108" s="604"/>
      <c r="AQ108" s="604"/>
    </row>
    <row r="109" spans="1:44">
      <c r="A109" s="476" t="s">
        <v>206</v>
      </c>
      <c r="B109" s="499">
        <v>3939</v>
      </c>
      <c r="C109" s="502">
        <v>408</v>
      </c>
      <c r="D109" s="499">
        <v>13484</v>
      </c>
      <c r="E109" s="500">
        <v>9036</v>
      </c>
      <c r="F109" s="502">
        <v>4447</v>
      </c>
      <c r="G109" s="535">
        <v>1.1348E-2</v>
      </c>
      <c r="H109" s="535">
        <v>3.1019093627789278</v>
      </c>
      <c r="I109" s="509">
        <v>27.2</v>
      </c>
      <c r="J109" s="510">
        <v>25.33</v>
      </c>
      <c r="K109" s="511">
        <v>19.706</v>
      </c>
      <c r="L109" s="536">
        <v>1.6878000000000001E-2</v>
      </c>
      <c r="P109" s="546" t="s">
        <v>337</v>
      </c>
    </row>
    <row r="110" spans="1:44">
      <c r="A110" s="476" t="s">
        <v>207</v>
      </c>
      <c r="B110" s="499">
        <v>3852</v>
      </c>
      <c r="C110" s="502">
        <v>402</v>
      </c>
      <c r="D110" s="499">
        <v>13322</v>
      </c>
      <c r="E110" s="500">
        <v>8864</v>
      </c>
      <c r="F110" s="502">
        <v>4459</v>
      </c>
      <c r="G110" s="535">
        <v>1.1383000000000001E-2</v>
      </c>
      <c r="H110" s="535">
        <v>3.131640808650682</v>
      </c>
      <c r="I110" s="509">
        <v>26.7</v>
      </c>
      <c r="J110" s="510">
        <v>25.25</v>
      </c>
      <c r="K110" s="511">
        <v>19.696999999999999</v>
      </c>
      <c r="L110" s="536">
        <v>1.6832E-2</v>
      </c>
      <c r="AI110" s="449"/>
    </row>
    <row r="111" spans="1:44">
      <c r="A111" s="476" t="s">
        <v>208</v>
      </c>
      <c r="B111" s="499">
        <v>3752</v>
      </c>
      <c r="C111" s="502">
        <v>395</v>
      </c>
      <c r="D111" s="499">
        <v>13139</v>
      </c>
      <c r="E111" s="500">
        <v>8656</v>
      </c>
      <c r="F111" s="502">
        <v>4482</v>
      </c>
      <c r="G111" s="535">
        <v>1.1416000000000001E-2</v>
      </c>
      <c r="H111" s="535">
        <v>3.168314444176513</v>
      </c>
      <c r="I111" s="509">
        <v>26.1</v>
      </c>
      <c r="J111" s="510">
        <v>25.16</v>
      </c>
      <c r="K111" s="511">
        <v>19.693999999999999</v>
      </c>
      <c r="L111" s="536">
        <v>1.6889000000000001E-2</v>
      </c>
    </row>
    <row r="112" spans="1:44">
      <c r="A112" s="492" t="s">
        <v>209</v>
      </c>
      <c r="B112" s="504">
        <v>3794</v>
      </c>
      <c r="C112" s="507">
        <v>399</v>
      </c>
      <c r="D112" s="504">
        <v>13323</v>
      </c>
      <c r="E112" s="505">
        <v>8656</v>
      </c>
      <c r="F112" s="507">
        <v>4666</v>
      </c>
      <c r="G112" s="547">
        <v>1.1507E-2</v>
      </c>
      <c r="H112" s="547">
        <v>3.1774385881230627</v>
      </c>
      <c r="I112" s="542">
        <v>26.1</v>
      </c>
      <c r="J112" s="548">
        <v>25.16</v>
      </c>
      <c r="K112" s="543">
        <v>19.805</v>
      </c>
      <c r="L112" s="549">
        <v>1.7329000000000001E-2</v>
      </c>
    </row>
    <row r="115" spans="1:12">
      <c r="A115" s="472"/>
      <c r="B115" s="473" t="s">
        <v>210</v>
      </c>
      <c r="C115" s="474"/>
      <c r="D115" s="474"/>
      <c r="E115" s="474"/>
      <c r="F115" s="474"/>
      <c r="G115" s="474"/>
      <c r="H115" s="474"/>
      <c r="I115" s="474"/>
      <c r="J115" s="474"/>
      <c r="K115" s="474"/>
      <c r="L115" s="475"/>
    </row>
    <row r="116" spans="1:12">
      <c r="A116" s="476"/>
      <c r="B116" s="477"/>
      <c r="C116" s="478"/>
      <c r="D116" s="478"/>
      <c r="E116" s="478"/>
      <c r="F116" s="478"/>
      <c r="G116" s="478"/>
      <c r="H116" s="478"/>
      <c r="I116" s="478"/>
      <c r="J116" s="478"/>
      <c r="K116" s="478"/>
      <c r="L116" s="479"/>
    </row>
    <row r="117" spans="1:12">
      <c r="A117" s="476"/>
      <c r="B117" s="1102" t="s">
        <v>141</v>
      </c>
      <c r="C117" s="1103"/>
      <c r="D117" s="1103"/>
      <c r="E117" s="1104"/>
      <c r="F117" s="473" t="s">
        <v>142</v>
      </c>
      <c r="G117" s="474"/>
      <c r="H117" s="475"/>
      <c r="I117" s="516" t="s">
        <v>292</v>
      </c>
      <c r="J117" s="472"/>
      <c r="K117" s="473"/>
      <c r="L117" s="475"/>
    </row>
    <row r="118" spans="1:12">
      <c r="A118" s="476" t="s">
        <v>211</v>
      </c>
      <c r="B118" s="487" t="s">
        <v>4</v>
      </c>
      <c r="C118" s="484" t="s">
        <v>5</v>
      </c>
      <c r="D118" s="484" t="s">
        <v>82</v>
      </c>
      <c r="E118" s="485" t="s">
        <v>83</v>
      </c>
      <c r="F118" s="487" t="s">
        <v>4</v>
      </c>
      <c r="G118" s="484" t="s">
        <v>6</v>
      </c>
      <c r="H118" s="485" t="s">
        <v>7</v>
      </c>
      <c r="I118" s="518" t="s">
        <v>303</v>
      </c>
      <c r="J118" s="518" t="s">
        <v>148</v>
      </c>
      <c r="K118" s="487" t="s">
        <v>149</v>
      </c>
      <c r="L118" s="485" t="s">
        <v>150</v>
      </c>
    </row>
    <row r="119" spans="1:12">
      <c r="A119" s="492"/>
      <c r="B119" s="489" t="s">
        <v>154</v>
      </c>
      <c r="C119" s="490" t="s">
        <v>154</v>
      </c>
      <c r="D119" s="490" t="s">
        <v>154</v>
      </c>
      <c r="E119" s="491" t="s">
        <v>154</v>
      </c>
      <c r="F119" s="489" t="s">
        <v>154</v>
      </c>
      <c r="G119" s="490" t="s">
        <v>154</v>
      </c>
      <c r="H119" s="491" t="s">
        <v>154</v>
      </c>
      <c r="I119" s="519" t="s">
        <v>155</v>
      </c>
      <c r="J119" s="492"/>
      <c r="K119" s="489" t="s">
        <v>11</v>
      </c>
      <c r="L119" s="491" t="s">
        <v>11</v>
      </c>
    </row>
    <row r="120" spans="1:12">
      <c r="A120" s="550" t="s">
        <v>212</v>
      </c>
      <c r="B120" s="494">
        <v>3901.0416666666665</v>
      </c>
      <c r="C120" s="495">
        <v>3020.0416666666665</v>
      </c>
      <c r="D120" s="495">
        <v>377.25</v>
      </c>
      <c r="E120" s="497">
        <v>503.75</v>
      </c>
      <c r="F120" s="494">
        <v>13169.541666666666</v>
      </c>
      <c r="G120" s="495">
        <v>9365.4583333333339</v>
      </c>
      <c r="H120" s="497">
        <v>3804.375</v>
      </c>
      <c r="I120" s="524">
        <v>1.0937624999999999E-2</v>
      </c>
      <c r="J120" s="524">
        <v>3.8371600399082859</v>
      </c>
      <c r="K120" s="525">
        <v>16.883333333333329</v>
      </c>
      <c r="L120" s="527">
        <v>25</v>
      </c>
    </row>
    <row r="121" spans="1:12">
      <c r="A121" s="551" t="s">
        <v>213</v>
      </c>
      <c r="B121" s="504">
        <v>5066.5</v>
      </c>
      <c r="C121" s="505">
        <v>4105.958333333333</v>
      </c>
      <c r="D121" s="505">
        <v>411.33333333333331</v>
      </c>
      <c r="E121" s="507">
        <v>549.20833333333337</v>
      </c>
      <c r="F121" s="504">
        <v>13198.083333333334</v>
      </c>
      <c r="G121" s="505">
        <v>9387.625</v>
      </c>
      <c r="H121" s="507">
        <v>3810.4166666666665</v>
      </c>
      <c r="I121" s="547">
        <v>1.1478791666666668E-2</v>
      </c>
      <c r="J121" s="547">
        <v>2.9212653715068941</v>
      </c>
      <c r="K121" s="542">
        <v>29.516666666666666</v>
      </c>
      <c r="L121" s="543">
        <v>25</v>
      </c>
    </row>
    <row r="124" spans="1:12">
      <c r="A124" s="472"/>
      <c r="B124" s="474" t="s">
        <v>214</v>
      </c>
      <c r="C124" s="474"/>
      <c r="D124" s="474"/>
      <c r="E124" s="474"/>
      <c r="F124" s="474"/>
      <c r="G124" s="474"/>
      <c r="H124" s="474"/>
      <c r="I124" s="474"/>
      <c r="J124" s="474"/>
      <c r="K124" s="474"/>
      <c r="L124" s="475"/>
    </row>
    <row r="125" spans="1:12">
      <c r="A125" s="476"/>
      <c r="B125" s="478"/>
      <c r="C125" s="478"/>
      <c r="D125" s="478"/>
      <c r="E125" s="478"/>
      <c r="F125" s="478"/>
      <c r="G125" s="478"/>
      <c r="H125" s="478"/>
      <c r="I125" s="478"/>
      <c r="J125" s="478"/>
      <c r="K125" s="478"/>
      <c r="L125" s="479"/>
    </row>
    <row r="126" spans="1:12">
      <c r="A126" s="476"/>
      <c r="B126" s="1102" t="s">
        <v>141</v>
      </c>
      <c r="C126" s="1103"/>
      <c r="D126" s="1103"/>
      <c r="E126" s="1104"/>
      <c r="F126" s="473" t="s">
        <v>142</v>
      </c>
      <c r="G126" s="474"/>
      <c r="H126" s="475"/>
      <c r="I126" s="516" t="s">
        <v>292</v>
      </c>
      <c r="J126" s="472"/>
      <c r="K126" s="473"/>
      <c r="L126" s="475"/>
    </row>
    <row r="127" spans="1:12">
      <c r="A127" s="476" t="s">
        <v>211</v>
      </c>
      <c r="B127" s="487" t="s">
        <v>4</v>
      </c>
      <c r="C127" s="484" t="s">
        <v>5</v>
      </c>
      <c r="D127" s="484" t="s">
        <v>82</v>
      </c>
      <c r="E127" s="485" t="s">
        <v>83</v>
      </c>
      <c r="F127" s="487" t="s">
        <v>4</v>
      </c>
      <c r="G127" s="484" t="s">
        <v>6</v>
      </c>
      <c r="H127" s="485" t="s">
        <v>7</v>
      </c>
      <c r="I127" s="518" t="s">
        <v>303</v>
      </c>
      <c r="J127" s="518" t="s">
        <v>148</v>
      </c>
      <c r="K127" s="487" t="s">
        <v>149</v>
      </c>
      <c r="L127" s="485" t="s">
        <v>150</v>
      </c>
    </row>
    <row r="128" spans="1:12">
      <c r="A128" s="492"/>
      <c r="B128" s="489" t="s">
        <v>154</v>
      </c>
      <c r="C128" s="490" t="s">
        <v>154</v>
      </c>
      <c r="D128" s="490" t="s">
        <v>154</v>
      </c>
      <c r="E128" s="491" t="s">
        <v>154</v>
      </c>
      <c r="F128" s="489" t="s">
        <v>154</v>
      </c>
      <c r="G128" s="490" t="s">
        <v>154</v>
      </c>
      <c r="H128" s="491" t="s">
        <v>154</v>
      </c>
      <c r="I128" s="519" t="s">
        <v>155</v>
      </c>
      <c r="J128" s="492"/>
      <c r="K128" s="489" t="s">
        <v>11</v>
      </c>
      <c r="L128" s="491" t="s">
        <v>11</v>
      </c>
    </row>
    <row r="129" spans="1:12">
      <c r="A129" s="550" t="s">
        <v>212</v>
      </c>
      <c r="B129" s="494">
        <v>3091.5416666666665</v>
      </c>
      <c r="C129" s="495">
        <v>2378.4583333333335</v>
      </c>
      <c r="D129" s="495">
        <v>305.33333333333331</v>
      </c>
      <c r="E129" s="497">
        <v>407.75</v>
      </c>
      <c r="F129" s="494">
        <v>9365.4583333333339</v>
      </c>
      <c r="G129" s="495">
        <v>9365.4583333333339</v>
      </c>
      <c r="H129" s="497">
        <v>0</v>
      </c>
      <c r="I129" s="524">
        <v>5.4850000000000012E-3</v>
      </c>
      <c r="J129" s="524">
        <v>3.4604350566376669</v>
      </c>
      <c r="K129" s="525">
        <v>16.883333333333329</v>
      </c>
      <c r="L129" s="527">
        <v>25</v>
      </c>
    </row>
    <row r="130" spans="1:12">
      <c r="A130" s="551" t="s">
        <v>213</v>
      </c>
      <c r="B130" s="504">
        <v>3934.625</v>
      </c>
      <c r="C130" s="505">
        <v>3165.5833333333335</v>
      </c>
      <c r="D130" s="505">
        <v>329.25</v>
      </c>
      <c r="E130" s="507">
        <v>439.79166666666669</v>
      </c>
      <c r="F130" s="504">
        <v>9387.625</v>
      </c>
      <c r="G130" s="505">
        <v>9387.625</v>
      </c>
      <c r="H130" s="507">
        <v>0</v>
      </c>
      <c r="I130" s="547">
        <v>5.4779999999999994E-3</v>
      </c>
      <c r="J130" s="547">
        <v>2.6900388272911857</v>
      </c>
      <c r="K130" s="542">
        <v>29.516666666666666</v>
      </c>
      <c r="L130" s="54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pageSetUpPr fitToPage="1"/>
  </sheetPr>
  <dimension ref="A1:AN130"/>
  <sheetViews>
    <sheetView workbookViewId="0">
      <selection activeCell="A8" sqref="A8"/>
    </sheetView>
  </sheetViews>
  <sheetFormatPr baseColWidth="10" defaultColWidth="8.625" defaultRowHeight="16" x14ac:dyDescent="0"/>
  <sheetData>
    <row r="1" spans="1:4">
      <c r="A1" t="s">
        <v>327</v>
      </c>
    </row>
    <row r="2" spans="1:4">
      <c r="A2" t="s">
        <v>30</v>
      </c>
    </row>
    <row r="3" spans="1:4">
      <c r="A3" s="70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4" spans="1:34">
      <c r="A54" s="70" t="s">
        <v>387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34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34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7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40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40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608">
        <v>1942.81</v>
      </c>
      <c r="C89" s="608">
        <v>240.93799999999999</v>
      </c>
      <c r="D89" s="608">
        <v>7667.56</v>
      </c>
      <c r="E89" s="608">
        <v>5870.06</v>
      </c>
      <c r="F89" s="608">
        <v>1797.5</v>
      </c>
      <c r="G89" s="609">
        <v>9.2501500000000004E-3</v>
      </c>
      <c r="H89" s="608">
        <v>3.5112000000000001</v>
      </c>
      <c r="I89" s="608">
        <v>17.8</v>
      </c>
      <c r="J89" s="608">
        <v>23.936699999999998</v>
      </c>
      <c r="K89" s="608">
        <v>17.304200000000002</v>
      </c>
      <c r="L89" s="608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>
      <c r="A90" s="41" t="s">
        <v>164</v>
      </c>
      <c r="B90" s="608">
        <v>1950.53</v>
      </c>
      <c r="C90" s="608">
        <v>241.10400000000001</v>
      </c>
      <c r="D90" s="608">
        <v>7674.46</v>
      </c>
      <c r="E90" s="608">
        <v>5871.7</v>
      </c>
      <c r="F90" s="608">
        <v>1802.77</v>
      </c>
      <c r="G90" s="609">
        <v>9.2582099999999994E-3</v>
      </c>
      <c r="H90" s="608">
        <v>3.5017</v>
      </c>
      <c r="I90" s="608">
        <v>18.3</v>
      </c>
      <c r="J90" s="608">
        <v>23.936699999999998</v>
      </c>
      <c r="K90" s="608">
        <v>17.309999999999999</v>
      </c>
      <c r="L90" s="608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>
      <c r="A91" s="41" t="s">
        <v>167</v>
      </c>
      <c r="B91" s="608">
        <v>1902.33</v>
      </c>
      <c r="C91" s="608">
        <v>236.85</v>
      </c>
      <c r="D91" s="608">
        <v>7527.94</v>
      </c>
      <c r="E91" s="608">
        <v>5782.88</v>
      </c>
      <c r="F91" s="608">
        <v>1745.07</v>
      </c>
      <c r="G91" s="609">
        <v>9.2067699999999995E-3</v>
      </c>
      <c r="H91" s="608">
        <v>3.5190899999999998</v>
      </c>
      <c r="I91" s="608">
        <v>17.8</v>
      </c>
      <c r="J91" s="608">
        <v>23.895800000000001</v>
      </c>
      <c r="K91" s="608">
        <v>17.236699999999999</v>
      </c>
      <c r="L91" s="608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>
      <c r="A92" s="41" t="s">
        <v>169</v>
      </c>
      <c r="B92" s="608">
        <v>1845.43</v>
      </c>
      <c r="C92" s="608">
        <v>231.11799999999999</v>
      </c>
      <c r="D92" s="608">
        <v>7317.22</v>
      </c>
      <c r="E92" s="608">
        <v>5683.06</v>
      </c>
      <c r="F92" s="608">
        <v>1634.17</v>
      </c>
      <c r="G92" s="609">
        <v>9.1047200000000002E-3</v>
      </c>
      <c r="H92" s="608">
        <v>3.5237500000000002</v>
      </c>
      <c r="I92" s="608">
        <v>17.8</v>
      </c>
      <c r="J92" s="608">
        <v>23.837499999999999</v>
      </c>
      <c r="K92" s="608">
        <v>17.078499999999998</v>
      </c>
      <c r="L92" s="608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>
      <c r="A93" s="41" t="s">
        <v>171</v>
      </c>
      <c r="B93" s="608">
        <v>1914.46</v>
      </c>
      <c r="C93" s="608">
        <v>238.68700000000001</v>
      </c>
      <c r="D93" s="608">
        <v>7514.35</v>
      </c>
      <c r="E93" s="608">
        <v>5955.01</v>
      </c>
      <c r="F93" s="608">
        <v>1559.34</v>
      </c>
      <c r="G93" s="609">
        <v>8.9519200000000004E-3</v>
      </c>
      <c r="H93" s="608">
        <v>3.4899399999999998</v>
      </c>
      <c r="I93" s="608">
        <v>17.2</v>
      </c>
      <c r="J93" s="608">
        <v>23.9757</v>
      </c>
      <c r="K93" s="608">
        <v>17.0075</v>
      </c>
      <c r="L93" s="608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>
      <c r="A94" s="41" t="s">
        <v>172</v>
      </c>
      <c r="B94" s="608">
        <v>2506.5700000000002</v>
      </c>
      <c r="C94" s="608">
        <v>292.58800000000002</v>
      </c>
      <c r="D94" s="608">
        <v>9222.93</v>
      </c>
      <c r="E94" s="608">
        <v>7311.79</v>
      </c>
      <c r="F94" s="608">
        <v>1911.15</v>
      </c>
      <c r="G94" s="609">
        <v>9.1582799999999995E-3</v>
      </c>
      <c r="H94" s="608">
        <v>3.2949000000000002</v>
      </c>
      <c r="I94" s="608">
        <v>19.399999999999999</v>
      </c>
      <c r="J94" s="608">
        <v>24.575600000000001</v>
      </c>
      <c r="K94" s="608">
        <v>17.5412</v>
      </c>
      <c r="L94" s="608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>
      <c r="A95" s="41" t="s">
        <v>174</v>
      </c>
      <c r="B95" s="608">
        <v>3170.95</v>
      </c>
      <c r="C95" s="608">
        <v>342.96899999999999</v>
      </c>
      <c r="D95" s="608">
        <v>10769.5</v>
      </c>
      <c r="E95" s="608">
        <v>8646.8700000000008</v>
      </c>
      <c r="F95" s="608">
        <v>2122.59</v>
      </c>
      <c r="G95" s="609">
        <v>9.4778299999999996E-3</v>
      </c>
      <c r="H95" s="608">
        <v>3.0648</v>
      </c>
      <c r="I95" s="608">
        <v>25</v>
      </c>
      <c r="J95" s="608">
        <v>25.164300000000001</v>
      </c>
      <c r="K95" s="608">
        <v>17.992599999999999</v>
      </c>
      <c r="L95" s="608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>
      <c r="A96" s="41" t="s">
        <v>176</v>
      </c>
      <c r="B96" s="608">
        <v>3433.96</v>
      </c>
      <c r="C96" s="608">
        <v>360.59800000000001</v>
      </c>
      <c r="D96" s="608">
        <v>11186.4</v>
      </c>
      <c r="E96" s="608">
        <v>9298.6299999999992</v>
      </c>
      <c r="F96" s="608">
        <v>1887.81</v>
      </c>
      <c r="G96" s="609">
        <v>9.3737100000000004E-3</v>
      </c>
      <c r="H96" s="608">
        <v>2.9480200000000001</v>
      </c>
      <c r="I96" s="608">
        <v>27.2</v>
      </c>
      <c r="J96" s="608">
        <v>25.453299999999999</v>
      </c>
      <c r="K96" s="608">
        <v>17.959099999999999</v>
      </c>
      <c r="L96" s="608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>
      <c r="A97" s="41" t="s">
        <v>178</v>
      </c>
      <c r="B97" s="608">
        <v>4489.1499999999996</v>
      </c>
      <c r="C97" s="608">
        <v>460.78800000000001</v>
      </c>
      <c r="D97" s="608">
        <v>14744.4</v>
      </c>
      <c r="E97" s="608">
        <v>11923.2</v>
      </c>
      <c r="F97" s="608">
        <v>2821.19</v>
      </c>
      <c r="G97" s="609">
        <v>9.7160500000000004E-3</v>
      </c>
      <c r="H97" s="608">
        <v>2.9786999999999999</v>
      </c>
      <c r="I97" s="608">
        <v>28.9</v>
      </c>
      <c r="J97" s="608">
        <v>25.578499999999998</v>
      </c>
      <c r="K97" s="608">
        <v>18.325099999999999</v>
      </c>
      <c r="L97" s="608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>
      <c r="A98" s="41" t="s">
        <v>181</v>
      </c>
      <c r="B98" s="608">
        <v>4853.28</v>
      </c>
      <c r="C98" s="608">
        <v>489.45499999999998</v>
      </c>
      <c r="D98" s="608">
        <v>15882.1</v>
      </c>
      <c r="E98" s="608">
        <v>12287.1</v>
      </c>
      <c r="F98" s="608">
        <v>3595.03</v>
      </c>
      <c r="G98" s="609">
        <v>1.02366E-2</v>
      </c>
      <c r="H98" s="608">
        <v>2.9726499999999998</v>
      </c>
      <c r="I98" s="608">
        <v>28.9</v>
      </c>
      <c r="J98" s="608">
        <v>25.7393</v>
      </c>
      <c r="K98" s="608">
        <v>18.854299999999999</v>
      </c>
      <c r="L98" s="608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>
      <c r="A99" s="41" t="s">
        <v>184</v>
      </c>
      <c r="B99" s="608">
        <v>5164.22</v>
      </c>
      <c r="C99" s="608">
        <v>508.21800000000002</v>
      </c>
      <c r="D99" s="608">
        <v>16614.5</v>
      </c>
      <c r="E99" s="608">
        <v>12561.8</v>
      </c>
      <c r="F99" s="608">
        <v>4052.76</v>
      </c>
      <c r="G99" s="609">
        <v>1.0622400000000001E-2</v>
      </c>
      <c r="H99" s="608">
        <v>2.9289900000000002</v>
      </c>
      <c r="I99" s="608">
        <v>31.1</v>
      </c>
      <c r="J99" s="608">
        <v>25.863099999999999</v>
      </c>
      <c r="K99" s="608">
        <v>19.1876</v>
      </c>
      <c r="L99" s="608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>
      <c r="A100" s="41" t="s">
        <v>185</v>
      </c>
      <c r="B100" s="608">
        <v>5004.96</v>
      </c>
      <c r="C100" s="608">
        <v>496.50400000000002</v>
      </c>
      <c r="D100" s="608">
        <v>16029.6</v>
      </c>
      <c r="E100" s="608">
        <v>12561.3</v>
      </c>
      <c r="F100" s="608">
        <v>3468.23</v>
      </c>
      <c r="G100" s="609">
        <v>1.04329E-2</v>
      </c>
      <c r="H100" s="608">
        <v>2.9136899999999999</v>
      </c>
      <c r="I100" s="608">
        <v>30.6</v>
      </c>
      <c r="J100" s="608">
        <v>25.8628</v>
      </c>
      <c r="K100" s="608">
        <v>18.867100000000001</v>
      </c>
      <c r="L100" s="608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>
      <c r="A101" s="41" t="s">
        <v>189</v>
      </c>
      <c r="B101" s="608">
        <v>6454.59</v>
      </c>
      <c r="C101" s="608">
        <v>639.274</v>
      </c>
      <c r="D101" s="608">
        <v>21179.7</v>
      </c>
      <c r="E101" s="608">
        <v>17430.7</v>
      </c>
      <c r="F101" s="608">
        <v>3749.01</v>
      </c>
      <c r="G101" s="609">
        <v>9.9714899999999995E-3</v>
      </c>
      <c r="H101" s="608">
        <v>2.98563</v>
      </c>
      <c r="I101" s="608">
        <v>31.1</v>
      </c>
      <c r="J101" s="608">
        <v>25.942399999999999</v>
      </c>
      <c r="K101" s="608">
        <v>18.518000000000001</v>
      </c>
      <c r="L101" s="608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>
      <c r="A102" s="41" t="s">
        <v>192</v>
      </c>
      <c r="B102" s="608">
        <v>6503.4</v>
      </c>
      <c r="C102" s="608">
        <v>639.95299999999997</v>
      </c>
      <c r="D102" s="608">
        <v>21055.4</v>
      </c>
      <c r="E102" s="608">
        <v>17608.599999999999</v>
      </c>
      <c r="F102" s="608">
        <v>3446.79</v>
      </c>
      <c r="G102" s="609">
        <v>9.7435999999999998E-3</v>
      </c>
      <c r="H102" s="608">
        <v>2.9475600000000002</v>
      </c>
      <c r="I102" s="608">
        <v>31.7</v>
      </c>
      <c r="J102" s="608">
        <v>26.021999999999998</v>
      </c>
      <c r="K102" s="608">
        <v>18.4421</v>
      </c>
      <c r="L102" s="608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>
      <c r="A103" s="41" t="s">
        <v>77</v>
      </c>
      <c r="B103" s="608">
        <v>8040.55</v>
      </c>
      <c r="C103" s="608">
        <v>784.90499999999997</v>
      </c>
      <c r="D103" s="608">
        <v>27069.8</v>
      </c>
      <c r="E103" s="608">
        <v>22350.400000000001</v>
      </c>
      <c r="F103" s="608">
        <v>4719.45</v>
      </c>
      <c r="G103" s="609">
        <v>9.7833899999999994E-3</v>
      </c>
      <c r="H103" s="608">
        <v>3.06724</v>
      </c>
      <c r="I103" s="608">
        <v>32.200000000000003</v>
      </c>
      <c r="J103" s="608">
        <v>26.1296</v>
      </c>
      <c r="K103" s="608">
        <v>18.647099999999998</v>
      </c>
      <c r="L103" s="608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>
      <c r="A104" s="41" t="s">
        <v>196</v>
      </c>
      <c r="B104" s="608">
        <v>8133.59</v>
      </c>
      <c r="C104" s="608">
        <v>793.61</v>
      </c>
      <c r="D104" s="608">
        <v>27623.3</v>
      </c>
      <c r="E104" s="608">
        <v>22292</v>
      </c>
      <c r="F104" s="608">
        <v>5331.25</v>
      </c>
      <c r="G104" s="609">
        <v>9.8255200000000008E-3</v>
      </c>
      <c r="H104" s="608">
        <v>3.0942799999999999</v>
      </c>
      <c r="I104" s="608">
        <v>32.200000000000003</v>
      </c>
      <c r="J104" s="608">
        <v>26.032299999999999</v>
      </c>
      <c r="K104" s="608">
        <v>18.796500000000002</v>
      </c>
      <c r="L104" s="608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>
      <c r="A105" s="41" t="s">
        <v>199</v>
      </c>
      <c r="B105" s="608">
        <v>5211.79</v>
      </c>
      <c r="C105" s="608">
        <v>509.58100000000002</v>
      </c>
      <c r="D105" s="608">
        <v>16551</v>
      </c>
      <c r="E105" s="608">
        <v>12739.1</v>
      </c>
      <c r="F105" s="608">
        <v>3811.95</v>
      </c>
      <c r="G105" s="609">
        <v>1.0257199999999999E-2</v>
      </c>
      <c r="H105" s="608">
        <v>2.8928400000000001</v>
      </c>
      <c r="I105" s="608">
        <v>31.7</v>
      </c>
      <c r="J105" s="608">
        <v>25.943000000000001</v>
      </c>
      <c r="K105" s="608">
        <v>19.110399999999998</v>
      </c>
      <c r="L105" s="608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>
      <c r="A106" s="41" t="s">
        <v>202</v>
      </c>
      <c r="B106" s="608">
        <v>5122.29</v>
      </c>
      <c r="C106" s="608">
        <v>506.95600000000002</v>
      </c>
      <c r="D106" s="608">
        <v>16829.599999999999</v>
      </c>
      <c r="E106" s="608">
        <v>12180.9</v>
      </c>
      <c r="F106" s="608">
        <v>4648.7700000000004</v>
      </c>
      <c r="G106" s="609">
        <v>1.0859199999999999E-2</v>
      </c>
      <c r="H106" s="608">
        <v>2.9896799999999999</v>
      </c>
      <c r="I106" s="608">
        <v>31.1</v>
      </c>
      <c r="J106" s="608">
        <v>25.695499999999999</v>
      </c>
      <c r="K106" s="608">
        <v>19.393599999999999</v>
      </c>
      <c r="L106" s="608">
        <v>1.563434E-2</v>
      </c>
      <c r="P106" s="41" t="s">
        <v>130</v>
      </c>
      <c r="Q106" s="610">
        <v>3.88</v>
      </c>
      <c r="R106" s="611">
        <v>37696</v>
      </c>
      <c r="S106" s="102">
        <v>10</v>
      </c>
      <c r="T106" s="610">
        <v>2.52</v>
      </c>
      <c r="U106" s="611">
        <v>37831</v>
      </c>
      <c r="V106" s="102">
        <v>12</v>
      </c>
      <c r="W106" s="610">
        <v>25</v>
      </c>
      <c r="X106" s="611">
        <v>37691</v>
      </c>
      <c r="Y106" s="102">
        <v>11</v>
      </c>
      <c r="Z106" s="610">
        <v>24.04</v>
      </c>
      <c r="AA106" s="611">
        <v>37726</v>
      </c>
      <c r="AB106" s="102">
        <v>5</v>
      </c>
      <c r="AC106" s="610">
        <v>6.77E-3</v>
      </c>
      <c r="AD106" s="611">
        <v>37920</v>
      </c>
      <c r="AE106" s="102">
        <v>9</v>
      </c>
      <c r="AF106" s="610">
        <v>6.6299999999999996E-3</v>
      </c>
      <c r="AG106" s="611">
        <v>37712</v>
      </c>
      <c r="AH106" s="102">
        <v>5</v>
      </c>
      <c r="AI106" s="610">
        <v>36.01</v>
      </c>
      <c r="AJ106" s="611">
        <v>37731</v>
      </c>
      <c r="AK106" s="102">
        <v>21</v>
      </c>
      <c r="AL106" s="610">
        <v>33.68</v>
      </c>
      <c r="AM106" s="611">
        <v>37712</v>
      </c>
      <c r="AN106" s="612">
        <v>13</v>
      </c>
    </row>
    <row r="107" spans="1:40">
      <c r="A107" s="41" t="s">
        <v>204</v>
      </c>
      <c r="B107" s="608">
        <v>4831.72</v>
      </c>
      <c r="C107" s="608">
        <v>492.97</v>
      </c>
      <c r="D107" s="608">
        <v>16635.3</v>
      </c>
      <c r="E107" s="608">
        <v>11540.7</v>
      </c>
      <c r="F107" s="608">
        <v>5094.59</v>
      </c>
      <c r="G107" s="609">
        <v>1.10239E-2</v>
      </c>
      <c r="H107" s="608">
        <v>3.12418</v>
      </c>
      <c r="I107" s="608">
        <v>28.3</v>
      </c>
      <c r="J107" s="608">
        <v>25.409300000000002</v>
      </c>
      <c r="K107" s="608">
        <v>19.532299999999999</v>
      </c>
      <c r="L107" s="608">
        <v>1.4492502000000001E-2</v>
      </c>
      <c r="P107" s="41" t="s">
        <v>133</v>
      </c>
      <c r="Q107" s="610">
        <v>3.69</v>
      </c>
      <c r="R107" s="611">
        <v>37911</v>
      </c>
      <c r="S107" s="102">
        <v>5</v>
      </c>
      <c r="T107" s="610">
        <v>2.2799999999999998</v>
      </c>
      <c r="U107" s="611">
        <v>37831</v>
      </c>
      <c r="V107" s="102">
        <v>12</v>
      </c>
      <c r="W107" s="610">
        <v>15</v>
      </c>
      <c r="X107" s="611">
        <v>37691</v>
      </c>
      <c r="Y107" s="102">
        <v>10</v>
      </c>
      <c r="Z107" s="610">
        <v>14.95</v>
      </c>
      <c r="AA107" s="611">
        <v>37974</v>
      </c>
      <c r="AB107" s="102">
        <v>1</v>
      </c>
      <c r="AC107" s="610">
        <v>6.3400000000000001E-3</v>
      </c>
      <c r="AD107" s="611">
        <v>37691</v>
      </c>
      <c r="AE107" s="102">
        <v>9</v>
      </c>
      <c r="AF107" s="610">
        <v>4.1999999999999997E-3</v>
      </c>
      <c r="AG107" s="611">
        <v>37909</v>
      </c>
      <c r="AH107" s="102">
        <v>5</v>
      </c>
      <c r="AI107" s="610">
        <v>39.96</v>
      </c>
      <c r="AJ107" s="611">
        <v>37729</v>
      </c>
      <c r="AK107" s="102">
        <v>18</v>
      </c>
      <c r="AL107" s="610">
        <v>39.74</v>
      </c>
      <c r="AM107" s="611">
        <v>37899</v>
      </c>
      <c r="AN107" s="612">
        <v>1</v>
      </c>
    </row>
    <row r="108" spans="1:40">
      <c r="A108" s="41" t="s">
        <v>205</v>
      </c>
      <c r="B108" s="608">
        <v>4874.8500000000004</v>
      </c>
      <c r="C108" s="608">
        <v>501.23899999999998</v>
      </c>
      <c r="D108" s="608">
        <v>17131.099999999999</v>
      </c>
      <c r="E108" s="608">
        <v>11359.2</v>
      </c>
      <c r="F108" s="608">
        <v>5771.92</v>
      </c>
      <c r="G108" s="609">
        <v>1.13569E-2</v>
      </c>
      <c r="H108" s="608">
        <v>3.1865399999999999</v>
      </c>
      <c r="I108" s="608">
        <v>27.2</v>
      </c>
      <c r="J108" s="608">
        <v>25.328099999999999</v>
      </c>
      <c r="K108" s="608">
        <v>19.743099999999998</v>
      </c>
      <c r="L108" s="608">
        <v>1.6823952999999999E-2</v>
      </c>
      <c r="P108" s="42" t="s">
        <v>136</v>
      </c>
      <c r="Q108" s="613">
        <v>4.17</v>
      </c>
      <c r="R108" s="614">
        <v>37696</v>
      </c>
      <c r="S108" s="615">
        <v>10</v>
      </c>
      <c r="T108" s="613">
        <v>2.72</v>
      </c>
      <c r="U108" s="614">
        <v>37831</v>
      </c>
      <c r="V108" s="615">
        <v>12</v>
      </c>
      <c r="W108" s="613">
        <v>35</v>
      </c>
      <c r="X108" s="614">
        <v>37691</v>
      </c>
      <c r="Y108" s="615">
        <v>11</v>
      </c>
      <c r="Z108" s="613">
        <v>33.01</v>
      </c>
      <c r="AA108" s="614">
        <v>37712</v>
      </c>
      <c r="AB108" s="615">
        <v>8</v>
      </c>
      <c r="AC108" s="613">
        <v>7.6299999999999996E-3</v>
      </c>
      <c r="AD108" s="614">
        <v>37930</v>
      </c>
      <c r="AE108" s="615">
        <v>9</v>
      </c>
      <c r="AF108" s="613">
        <v>7.0000000000000001E-3</v>
      </c>
      <c r="AG108" s="614">
        <v>37712</v>
      </c>
      <c r="AH108" s="615">
        <v>8</v>
      </c>
      <c r="AI108" s="613">
        <v>24.14</v>
      </c>
      <c r="AJ108" s="614">
        <v>37979</v>
      </c>
      <c r="AK108" s="615">
        <v>1</v>
      </c>
      <c r="AL108" s="613">
        <v>20.14</v>
      </c>
      <c r="AM108" s="614">
        <v>37712</v>
      </c>
      <c r="AN108" s="616">
        <v>12</v>
      </c>
    </row>
    <row r="109" spans="1:40">
      <c r="A109" s="41" t="s">
        <v>206</v>
      </c>
      <c r="B109" s="608">
        <v>3935.62</v>
      </c>
      <c r="C109" s="608">
        <v>405.54300000000001</v>
      </c>
      <c r="D109" s="608">
        <v>13524.8</v>
      </c>
      <c r="E109" s="608">
        <v>8931.39</v>
      </c>
      <c r="F109" s="608">
        <v>4593.42</v>
      </c>
      <c r="G109" s="609">
        <v>1.1378299999999999E-2</v>
      </c>
      <c r="H109" s="608">
        <v>3.1154799999999998</v>
      </c>
      <c r="I109" s="608">
        <v>27.2</v>
      </c>
      <c r="J109" s="608">
        <v>25.291</v>
      </c>
      <c r="K109" s="608">
        <v>19.7437</v>
      </c>
      <c r="L109" s="608">
        <v>1.6823952999999999E-2</v>
      </c>
      <c r="P109" s="314" t="s">
        <v>337</v>
      </c>
    </row>
    <row r="110" spans="1:40">
      <c r="A110" s="41" t="s">
        <v>207</v>
      </c>
      <c r="B110" s="608">
        <v>3844.33</v>
      </c>
      <c r="C110" s="608">
        <v>398.93900000000002</v>
      </c>
      <c r="D110" s="608">
        <v>13355.8</v>
      </c>
      <c r="E110" s="608">
        <v>8747.2199999999993</v>
      </c>
      <c r="F110" s="608">
        <v>4608.6000000000004</v>
      </c>
      <c r="G110" s="609">
        <v>1.1398E-2</v>
      </c>
      <c r="H110" s="608">
        <v>3.1475300000000002</v>
      </c>
      <c r="I110" s="608">
        <v>26.7</v>
      </c>
      <c r="J110" s="608">
        <v>25.209199999999999</v>
      </c>
      <c r="K110" s="608">
        <v>19.788699999999999</v>
      </c>
      <c r="L110" s="608">
        <v>1.6777486000000001E-2</v>
      </c>
    </row>
    <row r="111" spans="1:40">
      <c r="A111" s="41" t="s">
        <v>208</v>
      </c>
      <c r="B111" s="608">
        <v>3807.46</v>
      </c>
      <c r="C111" s="608">
        <v>397.27499999999998</v>
      </c>
      <c r="D111" s="608">
        <v>13343.3</v>
      </c>
      <c r="E111" s="608">
        <v>8646.75</v>
      </c>
      <c r="F111" s="608">
        <v>4696.5600000000004</v>
      </c>
      <c r="G111" s="609">
        <v>1.1449900000000001E-2</v>
      </c>
      <c r="H111" s="608">
        <v>3.1734</v>
      </c>
      <c r="I111" s="608">
        <v>26.1</v>
      </c>
      <c r="J111" s="608">
        <v>25.1645</v>
      </c>
      <c r="K111" s="608">
        <v>19.8355</v>
      </c>
      <c r="L111" s="608">
        <v>1.6835019999999999E-2</v>
      </c>
    </row>
    <row r="112" spans="1:40">
      <c r="A112" s="42" t="s">
        <v>209</v>
      </c>
      <c r="B112" s="608">
        <v>3664.17</v>
      </c>
      <c r="C112" s="608">
        <v>385.64</v>
      </c>
      <c r="D112" s="608">
        <v>12972.7</v>
      </c>
      <c r="E112" s="608">
        <v>8359.6</v>
      </c>
      <c r="F112" s="608">
        <v>4613.0600000000004</v>
      </c>
      <c r="G112" s="609">
        <v>1.1461900000000001E-2</v>
      </c>
      <c r="H112" s="608">
        <v>3.2032699999999998</v>
      </c>
      <c r="I112" s="608">
        <v>26.1</v>
      </c>
      <c r="J112" s="608">
        <v>25.037400000000002</v>
      </c>
      <c r="K112" s="608">
        <v>19.767800000000001</v>
      </c>
      <c r="L112" s="608">
        <v>1.727306E-2</v>
      </c>
    </row>
    <row r="113" spans="1:40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1:40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40">
      <c r="A117" s="41"/>
      <c r="B117" s="1079" t="s">
        <v>141</v>
      </c>
      <c r="C117" s="1080"/>
      <c r="D117" s="1080"/>
      <c r="E117" s="1081"/>
      <c r="F117" s="41" t="s">
        <v>142</v>
      </c>
      <c r="G117" s="119"/>
      <c r="I117" s="48" t="s">
        <v>292</v>
      </c>
      <c r="J117" s="87"/>
      <c r="K117" s="38"/>
      <c r="L117" s="40"/>
    </row>
    <row r="118" spans="1:40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40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40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40">
      <c r="A121" s="100" t="s">
        <v>213</v>
      </c>
      <c r="B121" s="80">
        <v>5230</v>
      </c>
      <c r="C121" s="63">
        <v>4239</v>
      </c>
      <c r="D121" s="63">
        <v>424</v>
      </c>
      <c r="E121" s="617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40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40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40">
      <c r="A126" s="41"/>
      <c r="B126" s="1079" t="s">
        <v>141</v>
      </c>
      <c r="C126" s="1080"/>
      <c r="D126" s="1080"/>
      <c r="E126" s="1081"/>
      <c r="F126" s="41" t="s">
        <v>142</v>
      </c>
      <c r="G126" s="119"/>
      <c r="I126" s="48" t="s">
        <v>292</v>
      </c>
      <c r="J126" s="87"/>
      <c r="K126" s="38"/>
      <c r="L126" s="40"/>
    </row>
    <row r="127" spans="1:40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40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>
      <c r="A130" s="100" t="s">
        <v>213</v>
      </c>
      <c r="B130" s="80">
        <v>4043</v>
      </c>
      <c r="C130" s="63">
        <v>3248</v>
      </c>
      <c r="D130" s="63">
        <v>340</v>
      </c>
      <c r="E130" s="617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130"/>
  <sheetViews>
    <sheetView tabSelected="1" topLeftCell="A30" workbookViewId="0">
      <selection activeCell="E76" sqref="A1:XFD1048576"/>
    </sheetView>
  </sheetViews>
  <sheetFormatPr baseColWidth="10" defaultColWidth="8.625" defaultRowHeight="16" x14ac:dyDescent="0"/>
  <cols>
    <col min="1" max="1" width="11.25" customWidth="1"/>
    <col min="9" max="9" width="14.5" customWidth="1"/>
    <col min="10" max="10" width="10.5" customWidth="1"/>
  </cols>
  <sheetData>
    <row r="1" spans="1:11" ht="17">
      <c r="A1" s="1059" t="s">
        <v>885</v>
      </c>
      <c r="B1" s="434"/>
      <c r="C1" s="434"/>
      <c r="D1" s="434"/>
      <c r="E1" s="434"/>
      <c r="F1" s="686" t="s">
        <v>594</v>
      </c>
      <c r="G1" s="1055"/>
      <c r="H1" s="1055"/>
      <c r="I1" s="1055"/>
      <c r="J1" s="1055"/>
      <c r="K1" s="434"/>
    </row>
    <row r="2" spans="1:11">
      <c r="A2" s="434" t="s">
        <v>30</v>
      </c>
      <c r="B2" s="434"/>
      <c r="C2" s="434"/>
      <c r="D2" s="434"/>
      <c r="E2" s="434"/>
      <c r="F2" s="1070" t="s">
        <v>2157</v>
      </c>
      <c r="G2" s="1071"/>
      <c r="H2" s="1071"/>
      <c r="I2" s="1071"/>
      <c r="J2" s="1072"/>
      <c r="K2" s="434"/>
    </row>
    <row r="3" spans="1:11">
      <c r="A3" s="780"/>
      <c r="B3" s="434"/>
      <c r="C3" s="434"/>
      <c r="D3" s="434"/>
      <c r="E3" s="434"/>
      <c r="F3" s="1048" t="s">
        <v>595</v>
      </c>
      <c r="G3" s="1047"/>
      <c r="H3" s="1047"/>
      <c r="I3" s="1043"/>
      <c r="J3" s="1050">
        <v>39814</v>
      </c>
      <c r="K3" s="434"/>
    </row>
    <row r="4" spans="1:11">
      <c r="A4" s="780" t="s">
        <v>886</v>
      </c>
      <c r="B4" s="434"/>
      <c r="C4" s="434"/>
      <c r="D4" s="434"/>
      <c r="E4" s="434"/>
      <c r="F4" s="1048" t="s">
        <v>2158</v>
      </c>
      <c r="G4" s="1047"/>
      <c r="H4" s="1047"/>
      <c r="I4" s="1047"/>
      <c r="J4" s="1051" t="s">
        <v>2159</v>
      </c>
      <c r="K4" s="434"/>
    </row>
    <row r="5" spans="1:11">
      <c r="A5" s="434"/>
      <c r="B5" s="434"/>
      <c r="C5" s="434"/>
      <c r="D5" s="434"/>
      <c r="E5" s="434"/>
      <c r="F5" s="1048" t="s">
        <v>596</v>
      </c>
      <c r="G5" s="1047"/>
      <c r="H5" s="1047"/>
      <c r="I5" s="1043"/>
      <c r="J5" s="1050">
        <v>40179</v>
      </c>
      <c r="K5" s="434"/>
    </row>
    <row r="6" spans="1:11">
      <c r="A6" s="434" t="s">
        <v>21</v>
      </c>
      <c r="B6" s="434"/>
      <c r="C6" s="434"/>
      <c r="D6" s="434"/>
      <c r="E6" s="434"/>
      <c r="F6" s="1048" t="s">
        <v>597</v>
      </c>
      <c r="G6" s="1043"/>
      <c r="H6" s="1043"/>
      <c r="I6" s="1043"/>
      <c r="J6" s="1049"/>
      <c r="K6" s="434"/>
    </row>
    <row r="7" spans="1:11">
      <c r="A7" s="434"/>
      <c r="B7" s="434"/>
      <c r="C7" s="434"/>
      <c r="D7" s="434"/>
      <c r="E7" s="434"/>
      <c r="F7" s="1070" t="s">
        <v>2160</v>
      </c>
      <c r="G7" s="1071"/>
      <c r="H7" s="1071"/>
      <c r="I7" s="1071"/>
      <c r="J7" s="1072"/>
      <c r="K7" s="434"/>
    </row>
    <row r="8" spans="1:11">
      <c r="A8" s="434" t="s">
        <v>31</v>
      </c>
      <c r="B8" s="434"/>
      <c r="C8" s="434"/>
      <c r="D8" s="434"/>
      <c r="E8" s="434"/>
      <c r="F8" s="1048" t="s">
        <v>598</v>
      </c>
      <c r="G8" s="1047"/>
      <c r="H8" s="1047"/>
      <c r="I8" s="1047"/>
      <c r="J8" s="1051" t="s">
        <v>2161</v>
      </c>
      <c r="K8" s="434"/>
    </row>
    <row r="9" spans="1:11">
      <c r="A9" s="434"/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>
      <c r="A10" s="434"/>
      <c r="B10" s="731" t="s">
        <v>305</v>
      </c>
      <c r="C10" s="731"/>
      <c r="D10" s="434" t="s">
        <v>32</v>
      </c>
      <c r="E10" s="434"/>
      <c r="F10" s="434"/>
      <c r="G10" s="434"/>
      <c r="H10" s="434"/>
      <c r="I10" s="434"/>
      <c r="J10" s="434"/>
      <c r="K10" s="434"/>
    </row>
    <row r="11" spans="1:11">
      <c r="A11" s="434"/>
      <c r="B11" s="731" t="s">
        <v>306</v>
      </c>
      <c r="C11" s="731"/>
      <c r="D11" s="434" t="s">
        <v>307</v>
      </c>
      <c r="E11" s="434"/>
      <c r="F11" s="434"/>
      <c r="G11" s="434"/>
      <c r="H11" s="434"/>
      <c r="I11" s="434"/>
      <c r="J11" s="434"/>
      <c r="K11" s="434"/>
    </row>
    <row r="12" spans="1:11">
      <c r="A12" s="434"/>
      <c r="B12" s="731" t="s">
        <v>308</v>
      </c>
      <c r="C12" s="731"/>
      <c r="D12" s="434" t="s">
        <v>33</v>
      </c>
      <c r="E12" s="434"/>
      <c r="F12" s="434"/>
      <c r="G12" s="434"/>
      <c r="H12" s="434"/>
      <c r="I12" s="434"/>
      <c r="J12" s="434"/>
      <c r="K12" s="434"/>
    </row>
    <row r="13" spans="1:11">
      <c r="A13" s="434"/>
      <c r="B13" s="731" t="s">
        <v>309</v>
      </c>
      <c r="C13" s="731"/>
      <c r="D13" s="434" t="s">
        <v>34</v>
      </c>
      <c r="E13" s="434"/>
      <c r="F13" s="434"/>
      <c r="G13" s="434"/>
      <c r="H13" s="434"/>
      <c r="I13" s="434"/>
      <c r="J13" s="434"/>
      <c r="K13" s="434"/>
    </row>
    <row r="14" spans="1:11">
      <c r="A14" s="434"/>
      <c r="B14" s="731" t="s">
        <v>310</v>
      </c>
      <c r="C14" s="731"/>
      <c r="D14" s="434" t="s">
        <v>35</v>
      </c>
      <c r="E14" s="434"/>
      <c r="F14" s="434"/>
      <c r="G14" s="434"/>
      <c r="H14" s="434"/>
      <c r="I14" s="434"/>
      <c r="J14" s="434"/>
      <c r="K14" s="434"/>
    </row>
    <row r="15" spans="1:11">
      <c r="A15" s="434"/>
      <c r="B15" s="731" t="s">
        <v>311</v>
      </c>
      <c r="C15" s="731"/>
      <c r="D15" s="434" t="s">
        <v>36</v>
      </c>
      <c r="E15" s="434"/>
      <c r="F15" s="434"/>
      <c r="G15" s="434"/>
      <c r="H15" s="434"/>
      <c r="I15" s="434"/>
      <c r="J15" s="434"/>
      <c r="K15" s="434"/>
    </row>
    <row r="16" spans="1:11">
      <c r="A16" s="434"/>
      <c r="B16" s="731" t="s">
        <v>312</v>
      </c>
      <c r="C16" s="731"/>
      <c r="D16" s="434" t="s">
        <v>313</v>
      </c>
      <c r="E16" s="434"/>
      <c r="F16" s="434"/>
      <c r="G16" s="434"/>
      <c r="H16" s="434"/>
      <c r="I16" s="434"/>
      <c r="J16" s="434"/>
      <c r="K16" s="434"/>
    </row>
    <row r="17" spans="1:11">
      <c r="A17" s="434"/>
      <c r="B17" s="731" t="s">
        <v>314</v>
      </c>
      <c r="C17" s="731"/>
      <c r="D17" s="434" t="s">
        <v>37</v>
      </c>
      <c r="E17" s="434"/>
      <c r="F17" s="434"/>
      <c r="G17" s="434"/>
      <c r="H17" s="434"/>
      <c r="I17" s="434"/>
      <c r="J17" s="434"/>
      <c r="K17" s="434"/>
    </row>
    <row r="18" spans="1:11">
      <c r="A18" s="434"/>
      <c r="B18" s="731"/>
      <c r="C18" s="731"/>
      <c r="D18" s="434"/>
      <c r="E18" s="434"/>
      <c r="F18" s="434"/>
      <c r="G18" s="434"/>
      <c r="H18" s="434"/>
      <c r="I18" s="434"/>
      <c r="J18" s="434"/>
      <c r="K18" s="434"/>
    </row>
    <row r="19" spans="1:11">
      <c r="A19" s="434" t="s">
        <v>38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</row>
    <row r="20" spans="1:11">
      <c r="A20" s="434" t="s">
        <v>39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</row>
    <row r="21" spans="1:11">
      <c r="A21" s="434" t="s">
        <v>40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</row>
    <row r="22" spans="1:11">
      <c r="A22" s="434" t="s">
        <v>41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</row>
    <row r="23" spans="1:11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</row>
    <row r="24" spans="1:11">
      <c r="A24" s="434" t="s">
        <v>42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4"/>
    </row>
    <row r="25" spans="1:11">
      <c r="A25" s="434" t="s">
        <v>43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</row>
    <row r="26" spans="1:11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</row>
    <row r="27" spans="1:11">
      <c r="A27" s="434" t="s">
        <v>44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</row>
    <row r="28" spans="1:11">
      <c r="A28" s="434" t="s">
        <v>45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</row>
    <row r="29" spans="1:11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</row>
    <row r="30" spans="1:11">
      <c r="A30" s="434" t="s">
        <v>46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</row>
    <row r="31" spans="1:11">
      <c r="A31" s="434"/>
      <c r="B31" s="434"/>
      <c r="C31" s="434"/>
      <c r="D31" s="434"/>
      <c r="E31" s="434"/>
      <c r="F31" s="434"/>
      <c r="G31" s="434"/>
      <c r="H31" s="434"/>
      <c r="I31" s="434"/>
      <c r="J31" s="434"/>
      <c r="K31" s="434"/>
    </row>
    <row r="32" spans="1:11">
      <c r="A32" s="434"/>
      <c r="B32" s="434" t="s">
        <v>47</v>
      </c>
      <c r="C32" s="434"/>
      <c r="D32" s="1056" t="s">
        <v>48</v>
      </c>
      <c r="E32" s="434"/>
      <c r="F32" s="434"/>
      <c r="G32" s="434"/>
      <c r="H32" s="434"/>
      <c r="I32" s="434"/>
      <c r="J32" s="434"/>
      <c r="K32" s="434"/>
    </row>
    <row r="33" spans="1:11">
      <c r="A33" s="434"/>
      <c r="B33" s="434"/>
      <c r="C33" s="434"/>
      <c r="D33" s="434"/>
      <c r="E33" s="434"/>
      <c r="F33" s="434"/>
      <c r="G33" s="434"/>
      <c r="H33" s="434"/>
      <c r="I33" s="434"/>
      <c r="J33" s="434"/>
      <c r="K33" s="434"/>
    </row>
    <row r="34" spans="1:11">
      <c r="A34" s="434"/>
      <c r="B34" s="434" t="s">
        <v>49</v>
      </c>
      <c r="C34" s="434"/>
      <c r="D34" s="1056" t="s">
        <v>50</v>
      </c>
      <c r="E34" s="434"/>
      <c r="F34" s="434"/>
      <c r="G34" s="434"/>
      <c r="H34" s="434"/>
      <c r="I34" s="434"/>
      <c r="J34" s="434"/>
      <c r="K34" s="434"/>
    </row>
    <row r="35" spans="1:11">
      <c r="A35" s="434"/>
      <c r="B35" s="434" t="s">
        <v>51</v>
      </c>
      <c r="C35" s="434"/>
      <c r="D35" s="1056" t="s">
        <v>52</v>
      </c>
      <c r="E35" s="434"/>
      <c r="F35" s="434"/>
      <c r="G35" s="434"/>
      <c r="H35" s="434"/>
      <c r="I35" s="434"/>
      <c r="J35" s="434"/>
      <c r="K35" s="434"/>
    </row>
    <row r="36" spans="1:11">
      <c r="A36" s="434"/>
      <c r="B36" s="434" t="s">
        <v>53</v>
      </c>
      <c r="C36" s="434"/>
      <c r="D36" s="1056" t="s">
        <v>54</v>
      </c>
      <c r="E36" s="434"/>
      <c r="F36" s="434"/>
      <c r="G36" s="434"/>
      <c r="H36" s="434"/>
      <c r="I36" s="434"/>
      <c r="J36" s="434"/>
      <c r="K36" s="434"/>
    </row>
    <row r="37" spans="1:11">
      <c r="A37" s="434"/>
      <c r="B37" s="434" t="s">
        <v>55</v>
      </c>
      <c r="C37" s="434"/>
      <c r="D37" s="1056" t="s">
        <v>56</v>
      </c>
      <c r="E37" s="434"/>
      <c r="F37" s="434"/>
      <c r="G37" s="434"/>
      <c r="H37" s="434"/>
      <c r="I37" s="434"/>
      <c r="J37" s="434"/>
      <c r="K37" s="434"/>
    </row>
    <row r="38" spans="1:11">
      <c r="A38" s="434"/>
      <c r="B38" s="434" t="s">
        <v>57</v>
      </c>
      <c r="C38" s="434"/>
      <c r="D38" s="1056" t="s">
        <v>58</v>
      </c>
      <c r="E38" s="434"/>
      <c r="F38" s="434"/>
      <c r="G38" s="434"/>
      <c r="H38" s="434"/>
      <c r="I38" s="434"/>
      <c r="J38" s="434"/>
      <c r="K38" s="434"/>
    </row>
    <row r="39" spans="1:11">
      <c r="A39" s="434"/>
      <c r="B39" s="434" t="s">
        <v>59</v>
      </c>
      <c r="C39" s="434"/>
      <c r="D39" s="1056" t="s">
        <v>60</v>
      </c>
      <c r="E39" s="434"/>
      <c r="F39" s="434"/>
      <c r="G39" s="434"/>
      <c r="H39" s="434"/>
      <c r="I39" s="434"/>
      <c r="J39" s="434"/>
      <c r="K39" s="434"/>
    </row>
    <row r="40" spans="1:11">
      <c r="A40" s="434"/>
      <c r="B40" s="434" t="s">
        <v>61</v>
      </c>
      <c r="C40" s="434"/>
      <c r="D40" s="1056" t="s">
        <v>62</v>
      </c>
      <c r="E40" s="434"/>
      <c r="F40" s="434"/>
      <c r="G40" s="434"/>
      <c r="H40" s="434"/>
      <c r="I40" s="434"/>
      <c r="J40" s="434"/>
      <c r="K40" s="434"/>
    </row>
    <row r="41" spans="1:11">
      <c r="A41" s="434"/>
      <c r="B41" s="434" t="s">
        <v>63</v>
      </c>
      <c r="C41" s="434"/>
      <c r="D41" s="1056" t="s">
        <v>64</v>
      </c>
      <c r="E41" s="434"/>
      <c r="F41" s="434"/>
      <c r="G41" s="434"/>
      <c r="H41" s="434"/>
      <c r="I41" s="434"/>
      <c r="J41" s="434"/>
      <c r="K41" s="434"/>
    </row>
    <row r="42" spans="1:11">
      <c r="A42" s="434"/>
      <c r="B42" s="434" t="s">
        <v>65</v>
      </c>
      <c r="C42" s="434"/>
      <c r="D42" s="1056" t="s">
        <v>66</v>
      </c>
      <c r="E42" s="434"/>
      <c r="F42" s="434"/>
      <c r="G42" s="434"/>
      <c r="H42" s="434"/>
      <c r="I42" s="434"/>
      <c r="J42" s="434"/>
      <c r="K42" s="434"/>
    </row>
    <row r="43" spans="1:11">
      <c r="A43" s="434"/>
      <c r="B43" s="434" t="s">
        <v>67</v>
      </c>
      <c r="C43" s="434"/>
      <c r="D43" s="1056" t="s">
        <v>68</v>
      </c>
      <c r="E43" s="434"/>
      <c r="F43" s="434"/>
      <c r="G43" s="434"/>
      <c r="H43" s="434"/>
      <c r="I43" s="434"/>
      <c r="J43" s="434"/>
      <c r="K43" s="434"/>
    </row>
    <row r="44" spans="1:11">
      <c r="A44" s="434"/>
      <c r="B44" s="434" t="s">
        <v>69</v>
      </c>
      <c r="C44" s="434"/>
      <c r="D44" s="1056" t="s">
        <v>70</v>
      </c>
      <c r="E44" s="434"/>
      <c r="F44" s="434"/>
      <c r="G44" s="434"/>
      <c r="H44" s="434"/>
      <c r="I44" s="434"/>
      <c r="J44" s="434"/>
      <c r="K44" s="434"/>
    </row>
    <row r="45" spans="1:11">
      <c r="A45" s="434"/>
      <c r="B45" s="434" t="s">
        <v>71</v>
      </c>
      <c r="C45" s="434"/>
      <c r="D45" s="1056" t="s">
        <v>72</v>
      </c>
      <c r="E45" s="434"/>
      <c r="F45" s="434"/>
      <c r="G45" s="434"/>
      <c r="H45" s="434"/>
      <c r="I45" s="434"/>
      <c r="J45" s="434"/>
      <c r="K45" s="434"/>
    </row>
    <row r="46" spans="1:11">
      <c r="A46" s="434"/>
      <c r="B46" s="434"/>
      <c r="C46" s="434"/>
      <c r="D46" s="434"/>
      <c r="E46" s="434"/>
      <c r="F46" s="434"/>
      <c r="G46" s="434"/>
      <c r="H46" s="434"/>
      <c r="I46" s="434"/>
      <c r="J46" s="434"/>
      <c r="K46" s="434"/>
    </row>
    <row r="47" spans="1:11">
      <c r="A47" s="434" t="s">
        <v>73</v>
      </c>
      <c r="B47" s="434"/>
      <c r="C47" s="434"/>
      <c r="D47" s="434"/>
      <c r="E47" s="434"/>
      <c r="F47" s="434"/>
      <c r="G47" s="434"/>
      <c r="H47" s="434"/>
      <c r="I47" s="434"/>
      <c r="J47" s="434"/>
      <c r="K47" s="434"/>
    </row>
    <row r="48" spans="1:11">
      <c r="A48" s="434" t="s">
        <v>74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</row>
    <row r="49" spans="1:34">
      <c r="A49" s="434"/>
      <c r="B49" s="731" t="s">
        <v>75</v>
      </c>
      <c r="C49" s="731"/>
      <c r="D49" s="1056" t="s">
        <v>76</v>
      </c>
      <c r="E49" s="434"/>
      <c r="F49" s="434"/>
      <c r="G49" s="434"/>
      <c r="H49" s="434"/>
      <c r="I49" s="434"/>
      <c r="J49" s="434"/>
      <c r="K49" s="434"/>
    </row>
    <row r="50" spans="1:34">
      <c r="A50" s="434"/>
      <c r="B50" s="434"/>
      <c r="C50" s="434"/>
      <c r="D50" s="434"/>
      <c r="E50" s="434"/>
      <c r="F50" s="434"/>
      <c r="G50" s="434"/>
      <c r="H50" s="434"/>
      <c r="I50" s="434"/>
      <c r="J50" s="434"/>
      <c r="K50" s="434"/>
    </row>
    <row r="51" spans="1:34">
      <c r="A51" s="434"/>
      <c r="B51" s="1057">
        <v>36388</v>
      </c>
      <c r="C51" s="1057"/>
      <c r="D51" s="1056" t="s">
        <v>77</v>
      </c>
      <c r="E51" s="434"/>
      <c r="F51" s="434"/>
      <c r="G51" s="434"/>
      <c r="H51" s="434"/>
      <c r="I51" s="434"/>
      <c r="J51" s="434"/>
      <c r="K51" s="434"/>
    </row>
    <row r="52" spans="1:34">
      <c r="A52" s="434"/>
      <c r="B52" s="434"/>
      <c r="C52" s="434"/>
      <c r="D52" s="434"/>
      <c r="E52" s="434"/>
      <c r="F52" s="434"/>
      <c r="G52" s="434"/>
      <c r="H52" s="434"/>
      <c r="I52" s="434"/>
      <c r="J52" s="434"/>
      <c r="K52" s="434"/>
    </row>
    <row r="53" spans="1:34">
      <c r="A53" s="1058"/>
      <c r="B53" s="434"/>
      <c r="C53" s="434"/>
      <c r="D53" s="434"/>
      <c r="E53" s="434"/>
      <c r="F53" s="434"/>
      <c r="G53" s="434"/>
      <c r="H53" s="434"/>
      <c r="I53" s="434"/>
      <c r="J53" s="434"/>
      <c r="K53" s="434"/>
    </row>
    <row r="54" spans="1:34">
      <c r="A54" s="399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74">
        <v>34997.782850431497</v>
      </c>
      <c r="C62" s="237">
        <v>24135.69092147077</v>
      </c>
      <c r="D62" s="400"/>
      <c r="E62" s="75">
        <v>10862.091928959257</v>
      </c>
      <c r="F62" s="74">
        <v>78253.752773453205</v>
      </c>
      <c r="G62" s="237">
        <v>55131.306124950672</v>
      </c>
      <c r="H62" s="75">
        <v>23122.446648502693</v>
      </c>
      <c r="I62" s="60">
        <v>3.2422420815738806</v>
      </c>
      <c r="J62" s="77">
        <v>24.099969717801184</v>
      </c>
      <c r="K62" s="61">
        <v>9.1712529597124965E-3</v>
      </c>
      <c r="L62" s="59">
        <v>47.9538131904797</v>
      </c>
      <c r="M62" s="401">
        <v>19.914143835616347</v>
      </c>
      <c r="N62" s="239">
        <v>1.1607902527993237E-2</v>
      </c>
      <c r="O62" s="96"/>
      <c r="P62" s="41" t="s">
        <v>445</v>
      </c>
      <c r="Q62" s="74">
        <v>11996.087101678157</v>
      </c>
      <c r="R62" s="400" t="s">
        <v>90</v>
      </c>
      <c r="S62" s="402">
        <v>15</v>
      </c>
      <c r="T62" s="74">
        <v>23463.694086696138</v>
      </c>
      <c r="U62" s="400" t="s">
        <v>90</v>
      </c>
      <c r="V62" s="402">
        <v>15</v>
      </c>
      <c r="W62" s="74">
        <v>10596.29529817346</v>
      </c>
      <c r="X62" s="400" t="s">
        <v>115</v>
      </c>
      <c r="Y62" s="402">
        <v>13</v>
      </c>
      <c r="Z62" s="74">
        <v>33059.131596184387</v>
      </c>
      <c r="AA62" s="400" t="s">
        <v>90</v>
      </c>
      <c r="AB62" s="403">
        <v>15</v>
      </c>
      <c r="AC62" s="227">
        <v>34.774999999999999</v>
      </c>
      <c r="AD62" s="420" t="s">
        <v>90</v>
      </c>
      <c r="AE62" s="228">
        <v>15</v>
      </c>
      <c r="AF62" s="301">
        <v>2.1867908064606263E-2</v>
      </c>
      <c r="AG62" s="420" t="s">
        <v>99</v>
      </c>
      <c r="AH62" s="228">
        <v>9</v>
      </c>
    </row>
    <row r="63" spans="1:34">
      <c r="A63" s="41" t="s">
        <v>446</v>
      </c>
      <c r="B63" s="74">
        <v>39393.138871772615</v>
      </c>
      <c r="C63" s="237">
        <v>28531.046942810219</v>
      </c>
      <c r="D63" s="400"/>
      <c r="E63" s="75">
        <v>10862.091928959257</v>
      </c>
      <c r="F63" s="74">
        <v>97212.330295705498</v>
      </c>
      <c r="G63" s="237">
        <v>55031.000880758067</v>
      </c>
      <c r="H63" s="75">
        <v>42181.329414947504</v>
      </c>
      <c r="I63" s="60">
        <v>3.407247217060251</v>
      </c>
      <c r="J63" s="77">
        <v>24.102305048706331</v>
      </c>
      <c r="K63" s="61">
        <v>1.116644505669075E-2</v>
      </c>
      <c r="L63" s="59">
        <v>58.005893986001269</v>
      </c>
      <c r="M63" s="73"/>
      <c r="N63" s="58"/>
      <c r="O63" s="58"/>
      <c r="P63" s="41" t="s">
        <v>446</v>
      </c>
      <c r="Q63" s="74">
        <v>12572.142915108285</v>
      </c>
      <c r="R63" s="400" t="s">
        <v>90</v>
      </c>
      <c r="S63" s="402">
        <v>15</v>
      </c>
      <c r="T63" s="74">
        <v>23145.345087517955</v>
      </c>
      <c r="U63" s="400" t="s">
        <v>188</v>
      </c>
      <c r="V63" s="402">
        <v>16</v>
      </c>
      <c r="W63" s="74">
        <v>16645.113848390782</v>
      </c>
      <c r="X63" s="400" t="s">
        <v>2221</v>
      </c>
      <c r="Y63" s="402">
        <v>15</v>
      </c>
      <c r="Z63" s="74">
        <v>37373.129739375217</v>
      </c>
      <c r="AA63" s="400" t="s">
        <v>2222</v>
      </c>
      <c r="AB63" s="404">
        <v>15</v>
      </c>
    </row>
    <row r="64" spans="1:34">
      <c r="A64" s="41" t="s">
        <v>447</v>
      </c>
      <c r="B64" s="74">
        <v>39325.153538822175</v>
      </c>
      <c r="C64" s="237">
        <v>28463.061609859742</v>
      </c>
      <c r="D64" s="400"/>
      <c r="E64" s="75">
        <v>10862.091928959257</v>
      </c>
      <c r="F64" s="74">
        <v>97265.840042124706</v>
      </c>
      <c r="G64" s="237">
        <v>61652.671902047157</v>
      </c>
      <c r="H64" s="75">
        <v>35613.168140077498</v>
      </c>
      <c r="I64" s="60">
        <v>3.4172655554535059</v>
      </c>
      <c r="J64" s="77">
        <v>24.243313891492633</v>
      </c>
      <c r="K64" s="61">
        <v>1.0041281396213804E-2</v>
      </c>
      <c r="L64" s="59">
        <v>51.455053141655128</v>
      </c>
      <c r="M64" s="73"/>
      <c r="N64" s="58"/>
      <c r="O64" s="58"/>
      <c r="P64" s="41" t="s">
        <v>447</v>
      </c>
      <c r="Q64" s="74">
        <v>12988.801615115517</v>
      </c>
      <c r="R64" s="400" t="s">
        <v>90</v>
      </c>
      <c r="S64" s="402">
        <v>15</v>
      </c>
      <c r="T64" s="74">
        <v>31528.634540023773</v>
      </c>
      <c r="U64" s="400" t="s">
        <v>98</v>
      </c>
      <c r="V64" s="402">
        <v>15</v>
      </c>
      <c r="W64" s="74">
        <v>22755.867250174771</v>
      </c>
      <c r="X64" s="400" t="s">
        <v>99</v>
      </c>
      <c r="Y64" s="402">
        <v>10</v>
      </c>
      <c r="Z64" s="74">
        <v>40096.66450346692</v>
      </c>
      <c r="AA64" s="400" t="s">
        <v>99</v>
      </c>
      <c r="AB64" s="404">
        <v>10</v>
      </c>
    </row>
    <row r="65" spans="1:28">
      <c r="A65" s="41" t="s">
        <v>448</v>
      </c>
      <c r="B65" s="74">
        <v>38614.298550136482</v>
      </c>
      <c r="C65" s="237">
        <v>27752.206621174992</v>
      </c>
      <c r="D65" s="400"/>
      <c r="E65" s="75">
        <v>10862.091928959257</v>
      </c>
      <c r="F65" s="74">
        <v>99785.568700485092</v>
      </c>
      <c r="G65" s="237">
        <v>52152.288559888089</v>
      </c>
      <c r="H65" s="75">
        <v>47633.280140597366</v>
      </c>
      <c r="I65" s="60">
        <v>3.5955904358375776</v>
      </c>
      <c r="J65" s="77">
        <v>20.690638171256222</v>
      </c>
      <c r="K65" s="61">
        <v>1.0760343235738072E-2</v>
      </c>
      <c r="L65" s="59">
        <v>66.353985344670846</v>
      </c>
      <c r="M65" s="73"/>
      <c r="N65" s="58"/>
      <c r="O65" s="58"/>
      <c r="P65" s="41" t="s">
        <v>448</v>
      </c>
      <c r="Q65" s="74">
        <v>13356.234896114123</v>
      </c>
      <c r="R65" s="400" t="s">
        <v>90</v>
      </c>
      <c r="S65" s="402">
        <v>15</v>
      </c>
      <c r="T65" s="74">
        <v>34692.601542825563</v>
      </c>
      <c r="U65" s="400" t="s">
        <v>101</v>
      </c>
      <c r="V65" s="402">
        <v>14</v>
      </c>
      <c r="W65" s="74">
        <v>27596.700484402732</v>
      </c>
      <c r="X65" s="400" t="s">
        <v>102</v>
      </c>
      <c r="Y65" s="402">
        <v>16</v>
      </c>
      <c r="Z65" s="74">
        <v>43597.944904315256</v>
      </c>
      <c r="AA65" s="400" t="s">
        <v>99</v>
      </c>
      <c r="AB65" s="404">
        <v>9</v>
      </c>
    </row>
    <row r="66" spans="1:28">
      <c r="A66" s="41" t="s">
        <v>449</v>
      </c>
      <c r="B66" s="74">
        <v>38773.44927413718</v>
      </c>
      <c r="C66" s="237">
        <v>27911.357345175169</v>
      </c>
      <c r="D66" s="400"/>
      <c r="E66" s="75">
        <v>10862.091928959257</v>
      </c>
      <c r="F66" s="74">
        <v>100804.51687629499</v>
      </c>
      <c r="G66" s="237">
        <v>52916.049844611975</v>
      </c>
      <c r="H66" s="75">
        <v>47888.467031683154</v>
      </c>
      <c r="I66" s="60">
        <v>3.6115949371312221</v>
      </c>
      <c r="J66" s="77">
        <v>20.75320413314294</v>
      </c>
      <c r="K66" s="61">
        <v>1.0923313223281285E-2</v>
      </c>
      <c r="L66" s="59">
        <v>66.831281928022577</v>
      </c>
      <c r="M66" s="73"/>
      <c r="N66" s="58"/>
      <c r="O66" s="58"/>
      <c r="P66" s="41" t="s">
        <v>449</v>
      </c>
      <c r="Q66" s="74">
        <v>13356.234896114123</v>
      </c>
      <c r="R66" s="400" t="s">
        <v>90</v>
      </c>
      <c r="S66" s="402">
        <v>15</v>
      </c>
      <c r="T66" s="74">
        <v>34808.528343332022</v>
      </c>
      <c r="U66" s="400" t="s">
        <v>101</v>
      </c>
      <c r="V66" s="402">
        <v>14</v>
      </c>
      <c r="W66" s="74">
        <v>27596.700484402732</v>
      </c>
      <c r="X66" s="400" t="s">
        <v>102</v>
      </c>
      <c r="Y66" s="402">
        <v>16</v>
      </c>
      <c r="Z66" s="74">
        <v>43597.944904315256</v>
      </c>
      <c r="AA66" s="400" t="s">
        <v>99</v>
      </c>
      <c r="AB66" s="404">
        <v>9</v>
      </c>
    </row>
    <row r="67" spans="1:28">
      <c r="A67" s="41" t="s">
        <v>450</v>
      </c>
      <c r="B67" s="74">
        <v>31355.340879914918</v>
      </c>
      <c r="C67" s="237">
        <v>20493.248950954385</v>
      </c>
      <c r="D67" s="400"/>
      <c r="E67" s="75">
        <v>10862.091928959257</v>
      </c>
      <c r="F67" s="74">
        <v>66534.720928327006</v>
      </c>
      <c r="G67" s="237">
        <v>48304.765032154421</v>
      </c>
      <c r="H67" s="75">
        <v>18229.955896172622</v>
      </c>
      <c r="I67" s="60">
        <v>3.2466653329377739</v>
      </c>
      <c r="J67" s="77">
        <v>26.244771809321705</v>
      </c>
      <c r="K67" s="61">
        <v>9.8004093251258476E-3</v>
      </c>
      <c r="L67" s="59">
        <v>44.610167223283916</v>
      </c>
      <c r="M67" s="73"/>
      <c r="N67" s="58"/>
      <c r="O67" s="58"/>
      <c r="P67" s="41" t="s">
        <v>450</v>
      </c>
      <c r="Q67" s="74">
        <v>11996.07787695876</v>
      </c>
      <c r="R67" s="400" t="s">
        <v>90</v>
      </c>
      <c r="S67" s="402">
        <v>15</v>
      </c>
      <c r="T67" s="74">
        <v>23463.645735348247</v>
      </c>
      <c r="U67" s="400" t="s">
        <v>90</v>
      </c>
      <c r="V67" s="402">
        <v>15</v>
      </c>
      <c r="W67" s="74">
        <v>10596.867715247454</v>
      </c>
      <c r="X67" s="400" t="s">
        <v>115</v>
      </c>
      <c r="Y67" s="402">
        <v>13</v>
      </c>
      <c r="Z67" s="74">
        <v>33059.098195552026</v>
      </c>
      <c r="AA67" s="400" t="s">
        <v>90</v>
      </c>
      <c r="AB67" s="404">
        <v>15</v>
      </c>
    </row>
    <row r="68" spans="1:28">
      <c r="A68" s="42" t="s">
        <v>451</v>
      </c>
      <c r="B68" s="82">
        <v>54912.288316025653</v>
      </c>
      <c r="C68" s="84">
        <v>44050.196387062133</v>
      </c>
      <c r="D68" s="407"/>
      <c r="E68" s="84">
        <v>10862.091928959257</v>
      </c>
      <c r="F68" s="82">
        <v>162125.70500208394</v>
      </c>
      <c r="G68" s="84">
        <v>134680.24688640083</v>
      </c>
      <c r="H68" s="84">
        <v>27445.458115682726</v>
      </c>
      <c r="I68" s="65">
        <v>3.6804763269954783</v>
      </c>
      <c r="J68" s="86">
        <v>25.440603645075463</v>
      </c>
      <c r="K68" s="66">
        <v>8.6136113188748833E-3</v>
      </c>
      <c r="L68" s="421">
        <v>41.383329876514111</v>
      </c>
      <c r="M68" s="73"/>
      <c r="N68" s="58"/>
      <c r="O68" s="58"/>
      <c r="P68" s="42" t="s">
        <v>451</v>
      </c>
      <c r="Q68" s="82">
        <v>12776.503103472951</v>
      </c>
      <c r="R68" s="407" t="s">
        <v>90</v>
      </c>
      <c r="S68" s="422">
        <v>15</v>
      </c>
      <c r="T68" s="82">
        <v>32409.637699776766</v>
      </c>
      <c r="U68" s="407" t="s">
        <v>98</v>
      </c>
      <c r="V68" s="422">
        <v>16</v>
      </c>
      <c r="W68" s="82">
        <v>8908.3109457046012</v>
      </c>
      <c r="X68" s="407" t="s">
        <v>99</v>
      </c>
      <c r="Y68" s="422">
        <v>10</v>
      </c>
      <c r="Z68" s="82">
        <v>38692.080186578118</v>
      </c>
      <c r="AA68" s="407" t="s">
        <v>99</v>
      </c>
      <c r="AB68" s="423">
        <v>11</v>
      </c>
    </row>
    <row r="69" spans="1:28">
      <c r="A69" s="41" t="s">
        <v>462</v>
      </c>
      <c r="B69" s="74">
        <v>30732.144793916759</v>
      </c>
      <c r="C69" s="237">
        <v>19870.052864956608</v>
      </c>
      <c r="D69" s="400"/>
      <c r="E69" s="75">
        <v>10862.091928959257</v>
      </c>
      <c r="F69" s="74">
        <v>63958.265697257331</v>
      </c>
      <c r="G69" s="237">
        <v>41821.529969099603</v>
      </c>
      <c r="H69" s="75">
        <v>22136.735728157786</v>
      </c>
      <c r="I69" s="60">
        <v>3.2188271532007824</v>
      </c>
      <c r="J69" s="77">
        <v>23.179682004175095</v>
      </c>
      <c r="K69" s="61">
        <v>9.7693688102672722E-3</v>
      </c>
      <c r="L69" s="59">
        <v>53.702736845475286</v>
      </c>
      <c r="M69" s="73"/>
      <c r="N69" s="58"/>
      <c r="O69" s="58"/>
      <c r="P69" s="41" t="s">
        <v>462</v>
      </c>
      <c r="Q69" s="74">
        <v>11996.087101562398</v>
      </c>
      <c r="R69" s="400" t="s">
        <v>90</v>
      </c>
      <c r="S69" s="402">
        <v>15</v>
      </c>
      <c r="T69" s="74">
        <v>23463.694086185722</v>
      </c>
      <c r="U69" s="400" t="s">
        <v>90</v>
      </c>
      <c r="V69" s="402">
        <v>15</v>
      </c>
      <c r="W69" s="74">
        <v>22715.837179116537</v>
      </c>
      <c r="X69" s="400" t="s">
        <v>137</v>
      </c>
      <c r="Y69" s="402">
        <v>16</v>
      </c>
      <c r="Z69" s="74">
        <v>39122.29538524407</v>
      </c>
      <c r="AA69" s="400" t="s">
        <v>2223</v>
      </c>
      <c r="AB69" s="404">
        <v>15</v>
      </c>
    </row>
    <row r="70" spans="1:28">
      <c r="A70" s="41" t="s">
        <v>463</v>
      </c>
      <c r="B70" s="74">
        <v>34997.782850431497</v>
      </c>
      <c r="C70" s="237">
        <v>24135.69092147077</v>
      </c>
      <c r="D70" s="400"/>
      <c r="E70" s="75">
        <v>10862.091928959257</v>
      </c>
      <c r="F70" s="74">
        <v>78253.752773453205</v>
      </c>
      <c r="G70" s="237">
        <v>55131.306124950672</v>
      </c>
      <c r="H70" s="75">
        <v>23122.446648502693</v>
      </c>
      <c r="I70" s="60">
        <v>3.2422420815738806</v>
      </c>
      <c r="J70" s="77">
        <v>24.099969717801184</v>
      </c>
      <c r="K70" s="61">
        <v>9.1712529597124965E-3</v>
      </c>
      <c r="L70" s="59">
        <v>47.9538131904797</v>
      </c>
      <c r="M70" s="73"/>
      <c r="N70" s="58"/>
      <c r="O70" s="58"/>
      <c r="P70" s="41" t="s">
        <v>463</v>
      </c>
      <c r="Q70" s="74">
        <v>11996.087101678157</v>
      </c>
      <c r="R70" s="400" t="s">
        <v>90</v>
      </c>
      <c r="S70" s="402">
        <v>15</v>
      </c>
      <c r="T70" s="74">
        <v>23463.694086696138</v>
      </c>
      <c r="U70" s="400" t="s">
        <v>90</v>
      </c>
      <c r="V70" s="402">
        <v>15</v>
      </c>
      <c r="W70" s="74">
        <v>10596.29529817346</v>
      </c>
      <c r="X70" s="400" t="s">
        <v>115</v>
      </c>
      <c r="Y70" s="402">
        <v>13</v>
      </c>
      <c r="Z70" s="74">
        <v>33059.131596184387</v>
      </c>
      <c r="AA70" s="400" t="s">
        <v>90</v>
      </c>
      <c r="AB70" s="404">
        <v>15</v>
      </c>
    </row>
    <row r="71" spans="1:28">
      <c r="A71" s="41" t="s">
        <v>464</v>
      </c>
      <c r="B71" s="74">
        <v>34997.782850431497</v>
      </c>
      <c r="C71" s="237">
        <v>24135.69092147077</v>
      </c>
      <c r="D71" s="400"/>
      <c r="E71" s="75">
        <v>10862.091928959257</v>
      </c>
      <c r="F71" s="74">
        <v>78253.752773453205</v>
      </c>
      <c r="G71" s="237">
        <v>55131.306124950672</v>
      </c>
      <c r="H71" s="75">
        <v>23122.446648502693</v>
      </c>
      <c r="I71" s="60">
        <v>3.2422420815738806</v>
      </c>
      <c r="J71" s="77">
        <v>24.099969717801184</v>
      </c>
      <c r="K71" s="61">
        <v>9.1712529597124965E-3</v>
      </c>
      <c r="L71" s="59">
        <v>47.9538131904797</v>
      </c>
      <c r="M71" s="73"/>
      <c r="N71" s="58"/>
      <c r="O71" s="58"/>
      <c r="P71" s="41" t="s">
        <v>464</v>
      </c>
      <c r="Q71" s="74">
        <v>11996.087101678157</v>
      </c>
      <c r="R71" s="400" t="s">
        <v>90</v>
      </c>
      <c r="S71" s="402">
        <v>15</v>
      </c>
      <c r="T71" s="74">
        <v>23463.694086696138</v>
      </c>
      <c r="U71" s="400" t="s">
        <v>90</v>
      </c>
      <c r="V71" s="402">
        <v>15</v>
      </c>
      <c r="W71" s="74">
        <v>10596.29529817346</v>
      </c>
      <c r="X71" s="400" t="s">
        <v>115</v>
      </c>
      <c r="Y71" s="402">
        <v>13</v>
      </c>
      <c r="Z71" s="74">
        <v>33059.131596184387</v>
      </c>
      <c r="AA71" s="400" t="s">
        <v>90</v>
      </c>
      <c r="AB71" s="404">
        <v>15</v>
      </c>
    </row>
    <row r="72" spans="1:28">
      <c r="A72" s="41" t="s">
        <v>465</v>
      </c>
      <c r="B72" s="74">
        <v>32069.005609284963</v>
      </c>
      <c r="C72" s="237">
        <v>21206.913680324778</v>
      </c>
      <c r="D72" s="400"/>
      <c r="E72" s="75">
        <v>10862.091928959257</v>
      </c>
      <c r="F72" s="74">
        <v>68233.228632148879</v>
      </c>
      <c r="G72" s="237">
        <v>46862.856773945605</v>
      </c>
      <c r="H72" s="75">
        <v>21370.371858203169</v>
      </c>
      <c r="I72" s="60">
        <v>3.2174992391964086</v>
      </c>
      <c r="J72" s="77">
        <v>23.210444759156783</v>
      </c>
      <c r="K72" s="61">
        <v>9.3803174264647758E-3</v>
      </c>
      <c r="L72" s="59">
        <v>51.645882143733672</v>
      </c>
      <c r="M72" s="73"/>
      <c r="N72" s="58"/>
      <c r="O72" s="58"/>
      <c r="P72" s="41" t="s">
        <v>465</v>
      </c>
      <c r="Q72" s="74">
        <v>11996.0871016781</v>
      </c>
      <c r="R72" s="400" t="s">
        <v>90</v>
      </c>
      <c r="S72" s="402">
        <v>15</v>
      </c>
      <c r="T72" s="74">
        <v>23463.694086696014</v>
      </c>
      <c r="U72" s="400" t="s">
        <v>90</v>
      </c>
      <c r="V72" s="402">
        <v>15</v>
      </c>
      <c r="W72" s="74">
        <v>11373.717900767882</v>
      </c>
      <c r="X72" s="400" t="s">
        <v>2224</v>
      </c>
      <c r="Y72" s="402">
        <v>13</v>
      </c>
      <c r="Z72" s="74">
        <v>33059.131596184176</v>
      </c>
      <c r="AA72" s="400" t="s">
        <v>90</v>
      </c>
      <c r="AB72" s="404">
        <v>15</v>
      </c>
    </row>
    <row r="73" spans="1:28">
      <c r="A73" s="42" t="s">
        <v>466</v>
      </c>
      <c r="B73" s="82">
        <v>33232.179162841763</v>
      </c>
      <c r="C73" s="84">
        <v>22370.087233881408</v>
      </c>
      <c r="D73" s="407"/>
      <c r="E73" s="84">
        <v>10862.091928959257</v>
      </c>
      <c r="F73" s="82">
        <v>72183.912064160555</v>
      </c>
      <c r="G73" s="84">
        <v>49858.834113059202</v>
      </c>
      <c r="H73" s="84">
        <v>22325.07795110127</v>
      </c>
      <c r="I73" s="65">
        <v>3.2268051219233449</v>
      </c>
      <c r="J73" s="86">
        <v>23.370835509154869</v>
      </c>
      <c r="K73" s="66">
        <v>9.2284550672210308E-3</v>
      </c>
      <c r="L73" s="421">
        <v>50.230511644807947</v>
      </c>
      <c r="M73" s="73"/>
      <c r="N73" s="58"/>
      <c r="O73" s="58"/>
      <c r="P73" s="42" t="s">
        <v>466</v>
      </c>
      <c r="Q73" s="82">
        <v>11996.087101678171</v>
      </c>
      <c r="R73" s="407" t="s">
        <v>90</v>
      </c>
      <c r="S73" s="422">
        <v>15</v>
      </c>
      <c r="T73" s="82">
        <v>23463.694086696527</v>
      </c>
      <c r="U73" s="407" t="s">
        <v>90</v>
      </c>
      <c r="V73" s="422">
        <v>15</v>
      </c>
      <c r="W73" s="82">
        <v>10596.295298173616</v>
      </c>
      <c r="X73" s="407" t="s">
        <v>115</v>
      </c>
      <c r="Y73" s="422">
        <v>13</v>
      </c>
      <c r="Z73" s="82">
        <v>33059.131596184452</v>
      </c>
      <c r="AA73" s="407" t="s">
        <v>90</v>
      </c>
      <c r="AB73" s="423">
        <v>15</v>
      </c>
    </row>
    <row r="74" spans="1:28">
      <c r="A74" s="41" t="s">
        <v>473</v>
      </c>
      <c r="B74" s="74">
        <v>23053.414210332543</v>
      </c>
      <c r="C74" s="237">
        <v>20423.777478614225</v>
      </c>
      <c r="D74" s="400"/>
      <c r="E74" s="75">
        <v>2629.6367317184104</v>
      </c>
      <c r="F74" s="74">
        <v>65587.866207665094</v>
      </c>
      <c r="G74" s="237">
        <v>47355.50127284247</v>
      </c>
      <c r="H74" s="75">
        <v>18232.364934822508</v>
      </c>
      <c r="I74" s="60">
        <v>3.2113484528678531</v>
      </c>
      <c r="J74" s="77">
        <v>20.536861060996166</v>
      </c>
      <c r="K74" s="61">
        <v>9.1794149529008263E-3</v>
      </c>
      <c r="L74" s="59">
        <v>57.756151224285503</v>
      </c>
      <c r="M74" s="73"/>
      <c r="N74" s="58"/>
      <c r="O74" s="58"/>
      <c r="P74" s="41" t="s">
        <v>474</v>
      </c>
      <c r="Q74" s="74">
        <v>10438.48225727353</v>
      </c>
      <c r="R74" s="400" t="s">
        <v>90</v>
      </c>
      <c r="S74" s="402">
        <v>15</v>
      </c>
      <c r="T74" s="74">
        <v>19795.778871156166</v>
      </c>
      <c r="U74" s="400" t="s">
        <v>90</v>
      </c>
      <c r="V74" s="402">
        <v>15</v>
      </c>
      <c r="W74" s="74">
        <v>7908.9775784557996</v>
      </c>
      <c r="X74" s="400" t="s">
        <v>2225</v>
      </c>
      <c r="Y74" s="402">
        <v>16</v>
      </c>
      <c r="Z74" s="74">
        <v>27656.384975967103</v>
      </c>
      <c r="AA74" s="400" t="s">
        <v>2225</v>
      </c>
      <c r="AB74" s="404">
        <v>16</v>
      </c>
    </row>
    <row r="75" spans="1:28">
      <c r="A75" s="41" t="s">
        <v>475</v>
      </c>
      <c r="B75" s="74">
        <v>18030.777835579152</v>
      </c>
      <c r="C75" s="237">
        <v>16000.004252944744</v>
      </c>
      <c r="D75" s="400"/>
      <c r="E75" s="75">
        <v>2030.7735826344633</v>
      </c>
      <c r="F75" s="74">
        <v>50355.859411144811</v>
      </c>
      <c r="G75" s="237">
        <v>36365.269914343487</v>
      </c>
      <c r="H75" s="75">
        <v>13990.589496801318</v>
      </c>
      <c r="I75" s="60">
        <v>3.1472403766315873</v>
      </c>
      <c r="J75" s="77">
        <v>24.982685106272509</v>
      </c>
      <c r="K75" s="61">
        <v>1.0999319598399013E-2</v>
      </c>
      <c r="L75" s="59">
        <v>55.660081589223303</v>
      </c>
      <c r="M75" s="73"/>
      <c r="N75" s="58"/>
      <c r="O75" s="58"/>
      <c r="P75" s="41" t="s">
        <v>476</v>
      </c>
      <c r="Q75" s="74">
        <v>11450.749929493639</v>
      </c>
      <c r="R75" s="400" t="s">
        <v>90</v>
      </c>
      <c r="S75" s="402">
        <v>15</v>
      </c>
      <c r="T75" s="74">
        <v>22227.948962597715</v>
      </c>
      <c r="U75" s="400" t="s">
        <v>90</v>
      </c>
      <c r="V75" s="402">
        <v>16</v>
      </c>
      <c r="W75" s="74">
        <v>9048.2118954287907</v>
      </c>
      <c r="X75" s="400" t="s">
        <v>2226</v>
      </c>
      <c r="Y75" s="402">
        <v>1</v>
      </c>
      <c r="Z75" s="74">
        <v>31194.489709234629</v>
      </c>
      <c r="AA75" s="400" t="s">
        <v>137</v>
      </c>
      <c r="AB75" s="404">
        <v>14</v>
      </c>
    </row>
    <row r="76" spans="1:28">
      <c r="A76" s="41" t="s">
        <v>477</v>
      </c>
      <c r="B76" s="74">
        <v>35791.072551083089</v>
      </c>
      <c r="C76" s="237">
        <v>31725.211952393744</v>
      </c>
      <c r="D76" s="400"/>
      <c r="E76" s="75">
        <v>4065.8605986892976</v>
      </c>
      <c r="F76" s="74">
        <v>112795.07769353074</v>
      </c>
      <c r="G76" s="237">
        <v>81315.6422313972</v>
      </c>
      <c r="H76" s="75">
        <v>31479.43546213345</v>
      </c>
      <c r="I76" s="60">
        <v>3.5553766469011747</v>
      </c>
      <c r="J76" s="77">
        <v>24.959705933055609</v>
      </c>
      <c r="K76" s="61">
        <v>1.1007709968026068E-2</v>
      </c>
      <c r="L76" s="59">
        <v>55.77799583116164</v>
      </c>
      <c r="M76" s="73"/>
      <c r="N76" s="58"/>
      <c r="O76" s="58"/>
      <c r="P76" s="41" t="s">
        <v>478</v>
      </c>
      <c r="Q76" s="74">
        <v>11261.829833117608</v>
      </c>
      <c r="R76" s="400" t="s">
        <v>90</v>
      </c>
      <c r="S76" s="402">
        <v>15</v>
      </c>
      <c r="T76" s="74">
        <v>20012.46101380371</v>
      </c>
      <c r="U76" s="400" t="s">
        <v>187</v>
      </c>
      <c r="V76" s="402">
        <v>16</v>
      </c>
      <c r="W76" s="74">
        <v>7785.2374354168951</v>
      </c>
      <c r="X76" s="400" t="s">
        <v>2225</v>
      </c>
      <c r="Y76" s="402">
        <v>16</v>
      </c>
      <c r="Z76" s="74">
        <v>27731.138064104824</v>
      </c>
      <c r="AA76" s="400" t="s">
        <v>2225</v>
      </c>
      <c r="AB76" s="404">
        <v>16</v>
      </c>
    </row>
    <row r="77" spans="1:28">
      <c r="A77" s="41" t="s">
        <v>478</v>
      </c>
      <c r="B77" s="74">
        <v>25788.215194031163</v>
      </c>
      <c r="C77" s="237">
        <v>22648.597254662691</v>
      </c>
      <c r="D77" s="400"/>
      <c r="E77" s="75">
        <v>3139.617939368432</v>
      </c>
      <c r="F77" s="74">
        <v>66212.421246667684</v>
      </c>
      <c r="G77" s="237">
        <v>47982.781339435533</v>
      </c>
      <c r="H77" s="75">
        <v>18229.639907232278</v>
      </c>
      <c r="I77" s="60">
        <v>2.9234667605313378</v>
      </c>
      <c r="J77" s="77">
        <v>13.675253771871583</v>
      </c>
      <c r="K77" s="61">
        <v>6.0029256976774298E-3</v>
      </c>
      <c r="L77" s="59">
        <v>60.624770364746439</v>
      </c>
      <c r="M77" s="73"/>
      <c r="N77" s="58"/>
      <c r="O77" s="58"/>
      <c r="P77" s="41" t="s">
        <v>479</v>
      </c>
      <c r="Q77" s="74">
        <v>10902.650610782122</v>
      </c>
      <c r="R77" s="400" t="s">
        <v>90</v>
      </c>
      <c r="S77" s="402">
        <v>15</v>
      </c>
      <c r="T77" s="74">
        <v>19901.788214683849</v>
      </c>
      <c r="U77" s="400" t="s">
        <v>90</v>
      </c>
      <c r="V77" s="402">
        <v>15</v>
      </c>
      <c r="W77" s="74">
        <v>7850.1813418618249</v>
      </c>
      <c r="X77" s="400" t="s">
        <v>2225</v>
      </c>
      <c r="Y77" s="402">
        <v>16</v>
      </c>
      <c r="Z77" s="74">
        <v>27698.350646599745</v>
      </c>
      <c r="AA77" s="400" t="s">
        <v>2225</v>
      </c>
      <c r="AB77" s="404">
        <v>16</v>
      </c>
    </row>
    <row r="78" spans="1:28">
      <c r="A78" s="41" t="s">
        <v>479</v>
      </c>
      <c r="B78" s="74">
        <v>24362.730551355835</v>
      </c>
      <c r="C78" s="237">
        <v>21484.759355393882</v>
      </c>
      <c r="D78" s="400"/>
      <c r="E78" s="75">
        <v>2877.971195962029</v>
      </c>
      <c r="F78" s="74">
        <v>65895.5840496327</v>
      </c>
      <c r="G78" s="237">
        <v>47663.320548061594</v>
      </c>
      <c r="H78" s="75">
        <v>18232.263501571153</v>
      </c>
      <c r="I78" s="60">
        <v>3.0670850419876454</v>
      </c>
      <c r="J78" s="77">
        <v>17.127909321253522</v>
      </c>
      <c r="K78" s="61">
        <v>7.485739875481066E-3</v>
      </c>
      <c r="L78" s="59">
        <v>59.417742675842611</v>
      </c>
      <c r="M78" s="73"/>
      <c r="N78" s="58"/>
      <c r="O78" s="58"/>
      <c r="P78" s="41" t="s">
        <v>480</v>
      </c>
      <c r="Q78" s="74">
        <v>9588.252809248972</v>
      </c>
      <c r="R78" s="400" t="s">
        <v>90</v>
      </c>
      <c r="S78" s="402">
        <v>15</v>
      </c>
      <c r="T78" s="74">
        <v>19599.061322804799</v>
      </c>
      <c r="U78" s="400" t="s">
        <v>90</v>
      </c>
      <c r="V78" s="402">
        <v>15</v>
      </c>
      <c r="W78" s="74">
        <v>8006.5357830712182</v>
      </c>
      <c r="X78" s="400" t="s">
        <v>2225</v>
      </c>
      <c r="Y78" s="402">
        <v>16</v>
      </c>
      <c r="Z78" s="74">
        <v>27564.79756733809</v>
      </c>
      <c r="AA78" s="400" t="s">
        <v>2225</v>
      </c>
      <c r="AB78" s="404">
        <v>16</v>
      </c>
    </row>
    <row r="79" spans="1:28">
      <c r="A79" s="41" t="s">
        <v>480</v>
      </c>
      <c r="B79" s="74">
        <v>20760.960949552937</v>
      </c>
      <c r="C79" s="237">
        <v>18569.464746657719</v>
      </c>
      <c r="D79" s="400"/>
      <c r="E79" s="75">
        <v>2191.4962028951659</v>
      </c>
      <c r="F79" s="74">
        <v>65025.294736490418</v>
      </c>
      <c r="G79" s="237">
        <v>46792.893913595901</v>
      </c>
      <c r="H79" s="75">
        <v>18232.400822894397</v>
      </c>
      <c r="I79" s="60">
        <v>3.5017323128925506</v>
      </c>
      <c r="J79" s="77">
        <v>27.326443624964107</v>
      </c>
      <c r="K79" s="61">
        <v>1.3464409476657257E-2</v>
      </c>
      <c r="L79" s="59">
        <v>53.607354385068902</v>
      </c>
      <c r="M79" s="73"/>
      <c r="N79" s="58"/>
      <c r="O79" s="58"/>
      <c r="P79" s="41" t="s">
        <v>481</v>
      </c>
      <c r="Q79" s="74">
        <v>8466.7977177859902</v>
      </c>
      <c r="R79" s="400" t="s">
        <v>90</v>
      </c>
      <c r="S79" s="402">
        <v>15</v>
      </c>
      <c r="T79" s="74">
        <v>19688.516857994</v>
      </c>
      <c r="U79" s="400" t="s">
        <v>90</v>
      </c>
      <c r="V79" s="402">
        <v>15</v>
      </c>
      <c r="W79" s="74">
        <v>5.4569682106375694E-12</v>
      </c>
      <c r="X79" s="400" t="s">
        <v>201</v>
      </c>
      <c r="Y79" s="402">
        <v>15</v>
      </c>
      <c r="Z79" s="74">
        <v>19688.516857994</v>
      </c>
      <c r="AA79" s="400" t="s">
        <v>90</v>
      </c>
      <c r="AB79" s="404">
        <v>15</v>
      </c>
    </row>
    <row r="80" spans="1:28">
      <c r="A80" s="41" t="s">
        <v>481</v>
      </c>
      <c r="B80" s="74">
        <v>18434.560122231742</v>
      </c>
      <c r="C80" s="237">
        <v>16229.638068334127</v>
      </c>
      <c r="D80" s="400"/>
      <c r="E80" s="75">
        <v>2204.9220538975933</v>
      </c>
      <c r="F80" s="74">
        <v>47069.623673713744</v>
      </c>
      <c r="G80" s="237">
        <v>47069.623673713744</v>
      </c>
      <c r="H80" s="75">
        <v>2.5979591014081739E-12</v>
      </c>
      <c r="I80" s="60">
        <v>2.9002263313284815</v>
      </c>
      <c r="J80" s="77">
        <v>20.547848738092608</v>
      </c>
      <c r="K80" s="61">
        <v>2.8697004143861766E-3</v>
      </c>
      <c r="L80" s="59">
        <v>21.474794005067292</v>
      </c>
      <c r="M80" s="73"/>
      <c r="N80" s="58"/>
      <c r="O80" s="58"/>
      <c r="P80" s="41" t="s">
        <v>482</v>
      </c>
      <c r="Q80" s="74">
        <v>9126.9658205244796</v>
      </c>
      <c r="R80" s="400" t="s">
        <v>90</v>
      </c>
      <c r="S80" s="402">
        <v>15</v>
      </c>
      <c r="T80" s="74">
        <v>19820.563697124348</v>
      </c>
      <c r="U80" s="400" t="s">
        <v>90</v>
      </c>
      <c r="V80" s="402">
        <v>15</v>
      </c>
      <c r="W80" s="74">
        <v>3.637978807091713E-12</v>
      </c>
      <c r="X80" s="400" t="s">
        <v>2227</v>
      </c>
      <c r="Y80" s="402">
        <v>13</v>
      </c>
      <c r="Z80" s="74">
        <v>19820.563697124348</v>
      </c>
      <c r="AA80" s="400" t="s">
        <v>90</v>
      </c>
      <c r="AB80" s="404">
        <v>15</v>
      </c>
    </row>
    <row r="81" spans="1:41">
      <c r="A81" s="41" t="s">
        <v>482</v>
      </c>
      <c r="B81" s="74">
        <v>20230.768784891832</v>
      </c>
      <c r="C81" s="237">
        <v>17716.797725405944</v>
      </c>
      <c r="D81" s="400"/>
      <c r="E81" s="75">
        <v>2513.9710594858384</v>
      </c>
      <c r="F81" s="74">
        <v>47473.490394096545</v>
      </c>
      <c r="G81" s="237">
        <v>47473.490394096545</v>
      </c>
      <c r="H81" s="75">
        <v>1.1344498081674222E-12</v>
      </c>
      <c r="I81" s="60">
        <v>2.6795751201708087</v>
      </c>
      <c r="J81" s="77">
        <v>13.682548485107993</v>
      </c>
      <c r="K81" s="61">
        <v>2.8697004143861905E-3</v>
      </c>
      <c r="L81" s="59">
        <v>30.243321104109818</v>
      </c>
      <c r="M81" s="73"/>
      <c r="N81" s="58"/>
      <c r="O81" s="58"/>
      <c r="P81" s="42" t="s">
        <v>483</v>
      </c>
      <c r="Q81" s="82">
        <v>7932.8215101565011</v>
      </c>
      <c r="R81" s="471" t="s">
        <v>90</v>
      </c>
      <c r="S81" s="423">
        <v>15</v>
      </c>
      <c r="T81" s="82">
        <v>19570.147792494641</v>
      </c>
      <c r="U81" s="407" t="s">
        <v>90</v>
      </c>
      <c r="V81" s="422">
        <v>15</v>
      </c>
      <c r="W81" s="82">
        <v>1.2732925824820995E-11</v>
      </c>
      <c r="X81" s="407" t="s">
        <v>2228</v>
      </c>
      <c r="Y81" s="422">
        <v>15</v>
      </c>
      <c r="Z81" s="82">
        <v>19570.147792494645</v>
      </c>
      <c r="AA81" s="407" t="s">
        <v>90</v>
      </c>
      <c r="AB81" s="423">
        <v>15</v>
      </c>
    </row>
    <row r="82" spans="1:41">
      <c r="A82" s="42" t="s">
        <v>483</v>
      </c>
      <c r="B82" s="82">
        <v>17012.08780708546</v>
      </c>
      <c r="C82" s="84">
        <v>15068.844007626718</v>
      </c>
      <c r="D82" s="407"/>
      <c r="E82" s="84">
        <v>1943.2437994586953</v>
      </c>
      <c r="F82" s="82">
        <v>46710.390467190773</v>
      </c>
      <c r="G82" s="84">
        <v>46710.390467190773</v>
      </c>
      <c r="H82" s="84">
        <v>4.3980949929586391E-12</v>
      </c>
      <c r="I82" s="65">
        <v>3.0997991912020244</v>
      </c>
      <c r="J82" s="86">
        <v>27.338850055238318</v>
      </c>
      <c r="K82" s="66">
        <v>2.8697004143861766E-3</v>
      </c>
      <c r="L82" s="421">
        <v>16.965653800509251</v>
      </c>
      <c r="M82" s="73"/>
      <c r="N82" s="96"/>
      <c r="O82" s="96"/>
    </row>
    <row r="84" spans="1:41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91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41">
      <c r="A89" s="41" t="s">
        <v>157</v>
      </c>
      <c r="B89" s="74">
        <v>2153.1974930921547</v>
      </c>
      <c r="C89" s="889"/>
      <c r="D89" s="74">
        <v>7602.3325139883082</v>
      </c>
      <c r="E89" s="237">
        <v>5807.2505911441212</v>
      </c>
      <c r="F89" s="75">
        <v>1795.0819228441862</v>
      </c>
      <c r="G89" s="92">
        <v>9.2570841528790467E-3</v>
      </c>
      <c r="H89" s="302">
        <v>2.1036658557314101</v>
      </c>
      <c r="I89" s="406">
        <v>17.987500000000001</v>
      </c>
      <c r="J89" s="406">
        <v>21.978748659577015</v>
      </c>
      <c r="K89" s="231">
        <v>16.316035878841209</v>
      </c>
      <c r="L89" s="304">
        <v>1.1201933285177858E-2</v>
      </c>
      <c r="P89" s="41" t="s">
        <v>445</v>
      </c>
      <c r="Q89" s="60">
        <v>4.9675135951390539</v>
      </c>
      <c r="R89" s="400" t="s">
        <v>2229</v>
      </c>
      <c r="S89" s="402">
        <v>23</v>
      </c>
      <c r="T89" s="60">
        <v>0.1098321768525662</v>
      </c>
      <c r="U89" s="400" t="s">
        <v>2230</v>
      </c>
      <c r="V89" s="402">
        <v>0</v>
      </c>
      <c r="W89" s="57">
        <v>25.003276100065396</v>
      </c>
      <c r="X89" s="400" t="s">
        <v>2231</v>
      </c>
      <c r="Y89" s="402">
        <v>8</v>
      </c>
      <c r="Z89" s="57">
        <v>8.7240160235187183</v>
      </c>
      <c r="AA89" s="400" t="s">
        <v>160</v>
      </c>
      <c r="AB89" s="402">
        <v>6</v>
      </c>
      <c r="AC89" s="92">
        <v>1.3520866237640809E-2</v>
      </c>
      <c r="AD89" s="400" t="s">
        <v>161</v>
      </c>
      <c r="AE89" s="402">
        <v>17</v>
      </c>
      <c r="AF89" s="92">
        <v>1.9291882085774371E-3</v>
      </c>
      <c r="AG89" s="400" t="s">
        <v>162</v>
      </c>
      <c r="AH89" s="402">
        <v>3</v>
      </c>
      <c r="AI89" s="57">
        <v>67.777998970008611</v>
      </c>
      <c r="AJ89" s="400" t="s">
        <v>161</v>
      </c>
      <c r="AK89" s="402">
        <v>17</v>
      </c>
      <c r="AL89" s="57">
        <v>14.3876667941897</v>
      </c>
      <c r="AM89" s="400" t="s">
        <v>163</v>
      </c>
      <c r="AN89" s="403">
        <v>6</v>
      </c>
      <c r="AO89" s="88" t="s">
        <v>445</v>
      </c>
    </row>
    <row r="90" spans="1:41">
      <c r="A90" s="41" t="s">
        <v>164</v>
      </c>
      <c r="B90" s="74">
        <v>2166.8981750680218</v>
      </c>
      <c r="C90" s="889"/>
      <c r="D90" s="74">
        <v>7627.7649280128517</v>
      </c>
      <c r="E90" s="237">
        <v>5849.7053703629099</v>
      </c>
      <c r="F90" s="75">
        <v>1778.0595576499411</v>
      </c>
      <c r="G90" s="92">
        <v>9.2203521655446208E-3</v>
      </c>
      <c r="H90" s="302">
        <v>2.0523835516470448</v>
      </c>
      <c r="I90" s="406">
        <v>18.112500000000001</v>
      </c>
      <c r="J90" s="406">
        <v>21.978919181019346</v>
      </c>
      <c r="K90" s="232">
        <v>16.288136740038141</v>
      </c>
      <c r="L90" s="304">
        <v>1.1296221752077644E-2</v>
      </c>
      <c r="P90" s="41" t="s">
        <v>446</v>
      </c>
      <c r="Q90" s="60">
        <v>7.1412194347789546</v>
      </c>
      <c r="R90" s="400" t="s">
        <v>2229</v>
      </c>
      <c r="S90" s="402">
        <v>23</v>
      </c>
      <c r="T90" s="60">
        <v>0.27505591389159728</v>
      </c>
      <c r="U90" s="400" t="s">
        <v>2230</v>
      </c>
      <c r="V90" s="402">
        <v>0</v>
      </c>
      <c r="W90" s="57">
        <v>26.557238656716102</v>
      </c>
      <c r="X90" s="400" t="s">
        <v>90</v>
      </c>
      <c r="Y90" s="402">
        <v>16</v>
      </c>
      <c r="Z90" s="57">
        <v>8.7239390216883521</v>
      </c>
      <c r="AA90" s="400" t="s">
        <v>160</v>
      </c>
      <c r="AB90" s="402">
        <v>6</v>
      </c>
      <c r="AC90" s="92">
        <v>1.5501818565085953E-2</v>
      </c>
      <c r="AD90" s="400" t="s">
        <v>105</v>
      </c>
      <c r="AE90" s="402">
        <v>8</v>
      </c>
      <c r="AF90" s="92">
        <v>1.9434670750044759E-3</v>
      </c>
      <c r="AG90" s="400" t="s">
        <v>2232</v>
      </c>
      <c r="AH90" s="402">
        <v>7</v>
      </c>
      <c r="AI90" s="57">
        <v>77.925821170738928</v>
      </c>
      <c r="AJ90" s="400" t="s">
        <v>99</v>
      </c>
      <c r="AK90" s="402">
        <v>8</v>
      </c>
      <c r="AL90" s="57">
        <v>18.116183232344987</v>
      </c>
      <c r="AM90" s="400" t="s">
        <v>162</v>
      </c>
      <c r="AN90" s="78">
        <v>3</v>
      </c>
      <c r="AO90" s="88" t="s">
        <v>446</v>
      </c>
    </row>
    <row r="91" spans="1:41">
      <c r="A91" s="41" t="s">
        <v>167</v>
      </c>
      <c r="B91" s="74">
        <v>2147.8016522554162</v>
      </c>
      <c r="C91" s="889"/>
      <c r="D91" s="74">
        <v>7579.2121880224968</v>
      </c>
      <c r="E91" s="237">
        <v>5806.0059657960892</v>
      </c>
      <c r="F91" s="75">
        <v>1773.206222226408</v>
      </c>
      <c r="G91" s="92">
        <v>9.2269175740431197E-3</v>
      </c>
      <c r="H91" s="302">
        <v>2.091347031979641</v>
      </c>
      <c r="I91" s="406">
        <v>17.987500000000001</v>
      </c>
      <c r="J91" s="406">
        <v>21.979205045805486</v>
      </c>
      <c r="K91" s="232">
        <v>16.29424506858383</v>
      </c>
      <c r="L91" s="304">
        <v>1.1199180694051271E-2</v>
      </c>
      <c r="P91" s="41" t="s">
        <v>447</v>
      </c>
      <c r="Q91" s="60">
        <v>3.4094536225977099</v>
      </c>
      <c r="R91" s="400" t="s">
        <v>2229</v>
      </c>
      <c r="S91" s="402">
        <v>23</v>
      </c>
      <c r="T91" s="60">
        <v>0</v>
      </c>
      <c r="U91" s="400" t="s">
        <v>2230</v>
      </c>
      <c r="V91" s="402">
        <v>0</v>
      </c>
      <c r="W91" s="57">
        <v>31.843651410366398</v>
      </c>
      <c r="X91" s="400" t="s">
        <v>90</v>
      </c>
      <c r="Y91" s="402">
        <v>15</v>
      </c>
      <c r="Z91" s="57">
        <v>7.7576024492006512</v>
      </c>
      <c r="AA91" s="400" t="s">
        <v>160</v>
      </c>
      <c r="AB91" s="402">
        <v>6</v>
      </c>
      <c r="AC91" s="92">
        <v>1.7702467399851082E-2</v>
      </c>
      <c r="AD91" s="400" t="s">
        <v>105</v>
      </c>
      <c r="AE91" s="402">
        <v>11</v>
      </c>
      <c r="AF91" s="92">
        <v>1.9351077783801684E-3</v>
      </c>
      <c r="AG91" s="400" t="s">
        <v>162</v>
      </c>
      <c r="AH91" s="402">
        <v>3</v>
      </c>
      <c r="AI91" s="57">
        <v>82.714142754404918</v>
      </c>
      <c r="AJ91" s="400" t="s">
        <v>102</v>
      </c>
      <c r="AK91" s="402">
        <v>10</v>
      </c>
      <c r="AL91" s="57">
        <v>14.796923163654553</v>
      </c>
      <c r="AM91" s="400" t="s">
        <v>163</v>
      </c>
      <c r="AN91" s="78">
        <v>6</v>
      </c>
      <c r="AO91" s="88" t="s">
        <v>447</v>
      </c>
    </row>
    <row r="92" spans="1:41">
      <c r="A92" s="41" t="s">
        <v>169</v>
      </c>
      <c r="B92" s="74">
        <v>2109.6896867038581</v>
      </c>
      <c r="C92" s="889"/>
      <c r="D92" s="74">
        <v>7463.5694043259282</v>
      </c>
      <c r="E92" s="237">
        <v>5740.2969423232034</v>
      </c>
      <c r="F92" s="75">
        <v>1723.2724620027241</v>
      </c>
      <c r="G92" s="92">
        <v>9.170145126812709E-3</v>
      </c>
      <c r="H92" s="302">
        <v>2.1224838550070628</v>
      </c>
      <c r="I92" s="406">
        <v>17.8</v>
      </c>
      <c r="J92" s="406">
        <v>21.979103164529818</v>
      </c>
      <c r="K92" s="232">
        <v>16.249503313872538</v>
      </c>
      <c r="L92" s="304">
        <v>1.1060818557718021E-2</v>
      </c>
      <c r="P92" s="41" t="s">
        <v>448</v>
      </c>
      <c r="Q92" s="60">
        <v>12.421947992600201</v>
      </c>
      <c r="R92" s="400" t="s">
        <v>2229</v>
      </c>
      <c r="S92" s="402">
        <v>23</v>
      </c>
      <c r="T92" s="60">
        <v>0</v>
      </c>
      <c r="U92" s="400" t="s">
        <v>2230</v>
      </c>
      <c r="V92" s="402">
        <v>0</v>
      </c>
      <c r="W92" s="57">
        <v>31.496442257038431</v>
      </c>
      <c r="X92" s="400" t="s">
        <v>90</v>
      </c>
      <c r="Y92" s="402">
        <v>15</v>
      </c>
      <c r="Z92" s="57">
        <v>-2.3321939950018797</v>
      </c>
      <c r="AA92" s="400" t="s">
        <v>160</v>
      </c>
      <c r="AB92" s="402">
        <v>6</v>
      </c>
      <c r="AC92" s="92">
        <v>1.7823454426317012E-2</v>
      </c>
      <c r="AD92" s="400" t="s">
        <v>115</v>
      </c>
      <c r="AE92" s="402">
        <v>12</v>
      </c>
      <c r="AF92" s="92">
        <v>1.8456085505684536E-3</v>
      </c>
      <c r="AG92" s="400" t="s">
        <v>162</v>
      </c>
      <c r="AH92" s="402">
        <v>2</v>
      </c>
      <c r="AI92" s="57">
        <v>90.071406133343572</v>
      </c>
      <c r="AJ92" s="400" t="s">
        <v>2233</v>
      </c>
      <c r="AK92" s="402">
        <v>10</v>
      </c>
      <c r="AL92" s="57">
        <v>16.53735632968635</v>
      </c>
      <c r="AM92" s="400" t="s">
        <v>163</v>
      </c>
      <c r="AN92" s="78">
        <v>15</v>
      </c>
      <c r="AO92" s="88" t="s">
        <v>448</v>
      </c>
    </row>
    <row r="93" spans="1:41">
      <c r="A93" s="41" t="s">
        <v>171</v>
      </c>
      <c r="B93" s="74">
        <v>2031.5053817816447</v>
      </c>
      <c r="C93" s="889"/>
      <c r="D93" s="74">
        <v>7218.5964429741716</v>
      </c>
      <c r="E93" s="237">
        <v>5611.1240013571114</v>
      </c>
      <c r="F93" s="75">
        <v>1607.4724416170604</v>
      </c>
      <c r="G93" s="92">
        <v>9.0482354892863319E-3</v>
      </c>
      <c r="H93" s="302">
        <v>2.2682071792019056</v>
      </c>
      <c r="I93" s="406">
        <v>17.425000000000001</v>
      </c>
      <c r="J93" s="406">
        <v>21.978589370730052</v>
      </c>
      <c r="K93" s="232">
        <v>16.129298086803466</v>
      </c>
      <c r="L93" s="304">
        <v>1.0484282348367383E-2</v>
      </c>
      <c r="P93" s="41" t="s">
        <v>449</v>
      </c>
      <c r="Q93" s="60">
        <v>12.461408953107739</v>
      </c>
      <c r="R93" s="400" t="s">
        <v>2229</v>
      </c>
      <c r="S93" s="402">
        <v>23</v>
      </c>
      <c r="T93" s="60">
        <v>0</v>
      </c>
      <c r="U93" s="400" t="s">
        <v>2230</v>
      </c>
      <c r="V93" s="402">
        <v>0</v>
      </c>
      <c r="W93" s="57">
        <v>32.563523195021553</v>
      </c>
      <c r="X93" s="400" t="s">
        <v>90</v>
      </c>
      <c r="Y93" s="402">
        <v>15</v>
      </c>
      <c r="Z93" s="57">
        <v>-2.4745031500041113</v>
      </c>
      <c r="AA93" s="400" t="s">
        <v>160</v>
      </c>
      <c r="AB93" s="402">
        <v>5</v>
      </c>
      <c r="AC93" s="92">
        <v>1.8887785324858408E-2</v>
      </c>
      <c r="AD93" s="400" t="s">
        <v>115</v>
      </c>
      <c r="AE93" s="402">
        <v>12</v>
      </c>
      <c r="AF93" s="92">
        <v>1.8455738976325855E-3</v>
      </c>
      <c r="AG93" s="400" t="s">
        <v>162</v>
      </c>
      <c r="AH93" s="402">
        <v>2</v>
      </c>
      <c r="AI93" s="57">
        <v>90.717753955282674</v>
      </c>
      <c r="AJ93" s="400" t="s">
        <v>2233</v>
      </c>
      <c r="AK93" s="402">
        <v>10</v>
      </c>
      <c r="AL93" s="57">
        <v>16.448409919863394</v>
      </c>
      <c r="AM93" s="400" t="s">
        <v>163</v>
      </c>
      <c r="AN93" s="78">
        <v>15</v>
      </c>
      <c r="AO93" s="88" t="s">
        <v>449</v>
      </c>
    </row>
    <row r="94" spans="1:41">
      <c r="A94" s="41" t="s">
        <v>172</v>
      </c>
      <c r="B94" s="74">
        <v>2181.598882712598</v>
      </c>
      <c r="C94" s="889"/>
      <c r="D94" s="74">
        <v>7563.0647675631189</v>
      </c>
      <c r="E94" s="237">
        <v>6012.0553229076231</v>
      </c>
      <c r="F94" s="75">
        <v>1551.0094446554963</v>
      </c>
      <c r="G94" s="92">
        <v>8.9019493166082302E-3</v>
      </c>
      <c r="H94" s="302">
        <v>2.0631182130211703</v>
      </c>
      <c r="I94" s="406">
        <v>18.574999999999996</v>
      </c>
      <c r="J94" s="406">
        <v>21.97773383158383</v>
      </c>
      <c r="K94" s="232">
        <v>16.026452687617546</v>
      </c>
      <c r="L94" s="304">
        <v>1.0647858623207411E-2</v>
      </c>
      <c r="P94" s="41" t="s">
        <v>450</v>
      </c>
      <c r="Q94" s="60">
        <v>5.679212545526898</v>
      </c>
      <c r="R94" s="400" t="s">
        <v>2229</v>
      </c>
      <c r="S94" s="402">
        <v>23</v>
      </c>
      <c r="T94" s="60">
        <v>0.10983217685256565</v>
      </c>
      <c r="U94" s="400" t="s">
        <v>2230</v>
      </c>
      <c r="V94" s="402">
        <v>0</v>
      </c>
      <c r="W94" s="57">
        <v>35.002091654561404</v>
      </c>
      <c r="X94" s="400" t="s">
        <v>105</v>
      </c>
      <c r="Y94" s="402">
        <v>2</v>
      </c>
      <c r="Z94" s="57">
        <v>8.7240160235187183</v>
      </c>
      <c r="AA94" s="400" t="s">
        <v>160</v>
      </c>
      <c r="AB94" s="402">
        <v>6</v>
      </c>
      <c r="AC94" s="92">
        <v>1.6945411096147237E-2</v>
      </c>
      <c r="AD94" s="400" t="s">
        <v>99</v>
      </c>
      <c r="AE94" s="402">
        <v>1</v>
      </c>
      <c r="AF94" s="92">
        <v>1.9291882085774371E-3</v>
      </c>
      <c r="AG94" s="400" t="s">
        <v>162</v>
      </c>
      <c r="AH94" s="402">
        <v>3</v>
      </c>
      <c r="AI94" s="57">
        <v>67.777998970008625</v>
      </c>
      <c r="AJ94" s="400" t="s">
        <v>161</v>
      </c>
      <c r="AK94" s="402">
        <v>17</v>
      </c>
      <c r="AL94" s="57">
        <v>13.229741613018074</v>
      </c>
      <c r="AM94" s="400" t="s">
        <v>186</v>
      </c>
      <c r="AN94" s="78">
        <v>7</v>
      </c>
      <c r="AO94" s="88" t="s">
        <v>450</v>
      </c>
    </row>
    <row r="95" spans="1:41">
      <c r="A95" s="41" t="s">
        <v>174</v>
      </c>
      <c r="B95" s="74">
        <v>2926.9048581068446</v>
      </c>
      <c r="C95" s="889"/>
      <c r="D95" s="74">
        <v>9393.2682884501555</v>
      </c>
      <c r="E95" s="237">
        <v>7527.9994335477204</v>
      </c>
      <c r="F95" s="75">
        <v>1865.2688549024347</v>
      </c>
      <c r="G95" s="92">
        <v>9.1708153823053754E-3</v>
      </c>
      <c r="H95" s="302">
        <v>1.4589632969641888</v>
      </c>
      <c r="I95" s="406">
        <v>22.9</v>
      </c>
      <c r="J95" s="406">
        <v>21.977086969050188</v>
      </c>
      <c r="K95" s="232">
        <v>16.301393327036244</v>
      </c>
      <c r="L95" s="304">
        <v>1.2287852269615058E-2</v>
      </c>
      <c r="P95" s="42" t="s">
        <v>451</v>
      </c>
      <c r="Q95" s="65">
        <v>4.9675392627761612</v>
      </c>
      <c r="R95" s="407" t="s">
        <v>2229</v>
      </c>
      <c r="S95" s="422">
        <v>23</v>
      </c>
      <c r="T95" s="65">
        <v>2.4791135332113912E-2</v>
      </c>
      <c r="U95" s="407" t="s">
        <v>2230</v>
      </c>
      <c r="V95" s="422">
        <v>0</v>
      </c>
      <c r="W95" s="62">
        <v>32.820271589568151</v>
      </c>
      <c r="X95" s="407" t="s">
        <v>115</v>
      </c>
      <c r="Y95" s="422">
        <v>13</v>
      </c>
      <c r="Z95" s="62">
        <v>8.7241960349436756</v>
      </c>
      <c r="AA95" s="407" t="s">
        <v>160</v>
      </c>
      <c r="AB95" s="422">
        <v>6</v>
      </c>
      <c r="AC95" s="97">
        <v>1.3520830942945641E-2</v>
      </c>
      <c r="AD95" s="407" t="s">
        <v>161</v>
      </c>
      <c r="AE95" s="422">
        <v>17</v>
      </c>
      <c r="AF95" s="97">
        <v>1.9291881862173274E-3</v>
      </c>
      <c r="AG95" s="407" t="s">
        <v>162</v>
      </c>
      <c r="AH95" s="422">
        <v>3</v>
      </c>
      <c r="AI95" s="62">
        <v>67.777825806430911</v>
      </c>
      <c r="AJ95" s="407" t="s">
        <v>161</v>
      </c>
      <c r="AK95" s="422">
        <v>17</v>
      </c>
      <c r="AL95" s="62">
        <v>14.387609209652739</v>
      </c>
      <c r="AM95" s="407" t="s">
        <v>163</v>
      </c>
      <c r="AN95" s="83">
        <v>6</v>
      </c>
      <c r="AO95" s="592" t="s">
        <v>451</v>
      </c>
    </row>
    <row r="96" spans="1:41">
      <c r="A96" s="41" t="s">
        <v>176</v>
      </c>
      <c r="B96" s="74">
        <v>3571.7853543805631</v>
      </c>
      <c r="C96" s="889"/>
      <c r="D96" s="74">
        <v>10820.944327532779</v>
      </c>
      <c r="E96" s="237">
        <v>8751.4776705248751</v>
      </c>
      <c r="F96" s="75">
        <v>2069.4666570079034</v>
      </c>
      <c r="G96" s="92">
        <v>9.4820123151319186E-3</v>
      </c>
      <c r="H96" s="302">
        <v>1.4625578010786855</v>
      </c>
      <c r="I96" s="406">
        <v>26.375000000000004</v>
      </c>
      <c r="J96" s="406">
        <v>21.975783103552399</v>
      </c>
      <c r="K96" s="232">
        <v>16.522084916518239</v>
      </c>
      <c r="L96" s="304">
        <v>1.1848777233207977E-2</v>
      </c>
      <c r="P96" s="41" t="s">
        <v>462</v>
      </c>
      <c r="Q96" s="60">
        <v>10.757010009849626</v>
      </c>
      <c r="R96" s="400" t="s">
        <v>2229</v>
      </c>
      <c r="S96" s="402">
        <v>23</v>
      </c>
      <c r="T96" s="60">
        <v>0</v>
      </c>
      <c r="U96" s="400" t="s">
        <v>2230</v>
      </c>
      <c r="V96" s="402">
        <v>0</v>
      </c>
      <c r="W96" s="57">
        <v>25.265543940914327</v>
      </c>
      <c r="X96" s="400" t="s">
        <v>2234</v>
      </c>
      <c r="Y96" s="402">
        <v>15</v>
      </c>
      <c r="Z96" s="57">
        <v>8.7240160234684456</v>
      </c>
      <c r="AA96" s="400" t="s">
        <v>160</v>
      </c>
      <c r="AB96" s="402">
        <v>6</v>
      </c>
      <c r="AC96" s="92">
        <v>1.606520898780775E-2</v>
      </c>
      <c r="AD96" s="400" t="s">
        <v>180</v>
      </c>
      <c r="AE96" s="402">
        <v>5</v>
      </c>
      <c r="AF96" s="92">
        <v>1.9291881727274921E-3</v>
      </c>
      <c r="AG96" s="400" t="s">
        <v>162</v>
      </c>
      <c r="AH96" s="402">
        <v>3</v>
      </c>
      <c r="AI96" s="57">
        <v>89.750654644435599</v>
      </c>
      <c r="AJ96" s="400" t="s">
        <v>180</v>
      </c>
      <c r="AK96" s="402">
        <v>2</v>
      </c>
      <c r="AL96" s="57">
        <v>16.32809707457384</v>
      </c>
      <c r="AM96" s="400" t="s">
        <v>163</v>
      </c>
      <c r="AN96" s="78">
        <v>6</v>
      </c>
      <c r="AO96" s="88" t="s">
        <v>462</v>
      </c>
    </row>
    <row r="97" spans="1:41">
      <c r="A97" s="41" t="s">
        <v>178</v>
      </c>
      <c r="B97" s="74">
        <v>4771.7192117545865</v>
      </c>
      <c r="C97" s="889"/>
      <c r="D97" s="74">
        <v>14281.142396826372</v>
      </c>
      <c r="E97" s="237">
        <v>11758.470189949308</v>
      </c>
      <c r="F97" s="75">
        <v>2522.6722068770632</v>
      </c>
      <c r="G97" s="92">
        <v>9.6210827941317009E-3</v>
      </c>
      <c r="H97" s="302">
        <v>1.683791952377089</v>
      </c>
      <c r="I97" s="406">
        <v>28.262499999999996</v>
      </c>
      <c r="J97" s="406">
        <v>20.964032134081307</v>
      </c>
      <c r="K97" s="232">
        <v>16.11052612498986</v>
      </c>
      <c r="L97" s="304">
        <v>1.1579938656585562E-2</v>
      </c>
      <c r="P97" s="41" t="s">
        <v>463</v>
      </c>
      <c r="Q97" s="60">
        <v>4.9675135951390539</v>
      </c>
      <c r="R97" s="400" t="s">
        <v>2229</v>
      </c>
      <c r="S97" s="402">
        <v>23</v>
      </c>
      <c r="T97" s="60">
        <v>0.1098321768525662</v>
      </c>
      <c r="U97" s="400" t="s">
        <v>2230</v>
      </c>
      <c r="V97" s="402">
        <v>0</v>
      </c>
      <c r="W97" s="57">
        <v>25.003276100065396</v>
      </c>
      <c r="X97" s="400" t="s">
        <v>2231</v>
      </c>
      <c r="Y97" s="402">
        <v>8</v>
      </c>
      <c r="Z97" s="57">
        <v>8.7240160235187183</v>
      </c>
      <c r="AA97" s="400" t="s">
        <v>160</v>
      </c>
      <c r="AB97" s="402">
        <v>6</v>
      </c>
      <c r="AC97" s="92">
        <v>1.3520866237640809E-2</v>
      </c>
      <c r="AD97" s="400" t="s">
        <v>161</v>
      </c>
      <c r="AE97" s="402">
        <v>17</v>
      </c>
      <c r="AF97" s="92">
        <v>1.9291882085774371E-3</v>
      </c>
      <c r="AG97" s="400" t="s">
        <v>162</v>
      </c>
      <c r="AH97" s="402">
        <v>3</v>
      </c>
      <c r="AI97" s="57">
        <v>67.777998970008611</v>
      </c>
      <c r="AJ97" s="400" t="s">
        <v>161</v>
      </c>
      <c r="AK97" s="402">
        <v>17</v>
      </c>
      <c r="AL97" s="57">
        <v>14.3876667941897</v>
      </c>
      <c r="AM97" s="400" t="s">
        <v>163</v>
      </c>
      <c r="AN97" s="78">
        <v>6</v>
      </c>
      <c r="AO97" s="88" t="s">
        <v>463</v>
      </c>
    </row>
    <row r="98" spans="1:41">
      <c r="A98" s="41" t="s">
        <v>181</v>
      </c>
      <c r="B98" s="74">
        <v>5029.2896113763509</v>
      </c>
      <c r="C98" s="889"/>
      <c r="D98" s="74">
        <v>15005.310486365437</v>
      </c>
      <c r="E98" s="237">
        <v>11985.553870144005</v>
      </c>
      <c r="F98" s="75">
        <v>3019.7566162214325</v>
      </c>
      <c r="G98" s="92">
        <v>9.9776968727039173E-3</v>
      </c>
      <c r="H98" s="302">
        <v>1.6298519269439691</v>
      </c>
      <c r="I98" s="406">
        <v>28.9</v>
      </c>
      <c r="J98" s="406">
        <v>20.96512482876788</v>
      </c>
      <c r="K98" s="232">
        <v>16.40744334079481</v>
      </c>
      <c r="L98" s="304">
        <v>1.2406033064600289E-2</v>
      </c>
      <c r="P98" s="41" t="s">
        <v>464</v>
      </c>
      <c r="Q98" s="60">
        <v>4.9675135951390539</v>
      </c>
      <c r="R98" s="400" t="s">
        <v>2229</v>
      </c>
      <c r="S98" s="402">
        <v>23</v>
      </c>
      <c r="T98" s="60">
        <v>0.1098321768525662</v>
      </c>
      <c r="U98" s="400" t="s">
        <v>2230</v>
      </c>
      <c r="V98" s="402">
        <v>0</v>
      </c>
      <c r="W98" s="57">
        <v>25.003276100065396</v>
      </c>
      <c r="X98" s="400" t="s">
        <v>2231</v>
      </c>
      <c r="Y98" s="402">
        <v>8</v>
      </c>
      <c r="Z98" s="57">
        <v>8.7240160235187183</v>
      </c>
      <c r="AA98" s="400" t="s">
        <v>160</v>
      </c>
      <c r="AB98" s="402">
        <v>6</v>
      </c>
      <c r="AC98" s="92">
        <v>1.3520866237640809E-2</v>
      </c>
      <c r="AD98" s="400" t="s">
        <v>161</v>
      </c>
      <c r="AE98" s="402">
        <v>17</v>
      </c>
      <c r="AF98" s="92">
        <v>1.9291882085774371E-3</v>
      </c>
      <c r="AG98" s="400" t="s">
        <v>162</v>
      </c>
      <c r="AH98" s="402">
        <v>3</v>
      </c>
      <c r="AI98" s="57">
        <v>67.777998970008611</v>
      </c>
      <c r="AJ98" s="400" t="s">
        <v>161</v>
      </c>
      <c r="AK98" s="402">
        <v>17</v>
      </c>
      <c r="AL98" s="57">
        <v>14.3876667941897</v>
      </c>
      <c r="AM98" s="400" t="s">
        <v>163</v>
      </c>
      <c r="AN98" s="78">
        <v>6</v>
      </c>
      <c r="AO98" s="88" t="s">
        <v>464</v>
      </c>
    </row>
    <row r="99" spans="1:41">
      <c r="A99" s="41" t="s">
        <v>184</v>
      </c>
      <c r="B99" s="74">
        <v>5485.5019499344899</v>
      </c>
      <c r="C99" s="889"/>
      <c r="D99" s="74">
        <v>16128.557835233223</v>
      </c>
      <c r="E99" s="237">
        <v>12474.143132957011</v>
      </c>
      <c r="F99" s="75">
        <v>3654.4147022762113</v>
      </c>
      <c r="G99" s="92">
        <v>1.0392127552172916E-2</v>
      </c>
      <c r="H99" s="302">
        <v>1.4621212559588401</v>
      </c>
      <c r="I99" s="406">
        <v>30.274999999999999</v>
      </c>
      <c r="J99" s="406">
        <v>20.967623463274865</v>
      </c>
      <c r="K99" s="232">
        <v>16.775395415490554</v>
      </c>
      <c r="L99" s="304">
        <v>1.394889861200563E-2</v>
      </c>
      <c r="P99" s="41" t="s">
        <v>465</v>
      </c>
      <c r="Q99" s="60">
        <v>9.7310188938555804</v>
      </c>
      <c r="R99" s="400" t="s">
        <v>2229</v>
      </c>
      <c r="S99" s="402">
        <v>23</v>
      </c>
      <c r="T99" s="60">
        <v>0</v>
      </c>
      <c r="U99" s="400" t="s">
        <v>2230</v>
      </c>
      <c r="V99" s="402">
        <v>0</v>
      </c>
      <c r="W99" s="57">
        <v>25.003508559048274</v>
      </c>
      <c r="X99" s="400" t="s">
        <v>2235</v>
      </c>
      <c r="Y99" s="402">
        <v>19</v>
      </c>
      <c r="Z99" s="57">
        <v>8.7240160234684456</v>
      </c>
      <c r="AA99" s="400" t="s">
        <v>160</v>
      </c>
      <c r="AB99" s="402">
        <v>6</v>
      </c>
      <c r="AC99" s="92">
        <v>1.6065208987978377E-2</v>
      </c>
      <c r="AD99" s="400" t="s">
        <v>180</v>
      </c>
      <c r="AE99" s="402">
        <v>5</v>
      </c>
      <c r="AF99" s="92">
        <v>1.9291881727274921E-3</v>
      </c>
      <c r="AG99" s="400" t="s">
        <v>162</v>
      </c>
      <c r="AH99" s="402">
        <v>3</v>
      </c>
      <c r="AI99" s="57">
        <v>89.750940352762001</v>
      </c>
      <c r="AJ99" s="400" t="s">
        <v>180</v>
      </c>
      <c r="AK99" s="402">
        <v>2</v>
      </c>
      <c r="AL99" s="57">
        <v>16.328097074089001</v>
      </c>
      <c r="AM99" s="400" t="s">
        <v>163</v>
      </c>
      <c r="AN99" s="78">
        <v>6</v>
      </c>
      <c r="AO99" s="88" t="s">
        <v>465</v>
      </c>
    </row>
    <row r="100" spans="1:41">
      <c r="A100" s="41" t="s">
        <v>185</v>
      </c>
      <c r="B100" s="74">
        <v>5708.6427985642003</v>
      </c>
      <c r="C100" s="889"/>
      <c r="D100" s="74">
        <v>16742.828178606414</v>
      </c>
      <c r="E100" s="237">
        <v>12655.550622841072</v>
      </c>
      <c r="F100" s="75">
        <v>4087.2775557653426</v>
      </c>
      <c r="G100" s="92">
        <v>1.0700934294568573E-2</v>
      </c>
      <c r="H100" s="302">
        <v>1.5541858845059557</v>
      </c>
      <c r="I100" s="406">
        <v>30.787500000000001</v>
      </c>
      <c r="J100" s="406">
        <v>20.968472678977481</v>
      </c>
      <c r="K100" s="232">
        <v>16.992832021236595</v>
      </c>
      <c r="L100" s="304">
        <v>1.3760970538394923E-2</v>
      </c>
      <c r="P100" s="42" t="s">
        <v>466</v>
      </c>
      <c r="Q100" s="65">
        <v>9.7295837289275049</v>
      </c>
      <c r="R100" s="407" t="s">
        <v>2229</v>
      </c>
      <c r="S100" s="422">
        <v>23</v>
      </c>
      <c r="T100" s="65">
        <v>0</v>
      </c>
      <c r="U100" s="407" t="s">
        <v>2230</v>
      </c>
      <c r="V100" s="423">
        <v>0</v>
      </c>
      <c r="W100" s="62">
        <v>25.003276100065477</v>
      </c>
      <c r="X100" s="407" t="s">
        <v>2231</v>
      </c>
      <c r="Y100" s="422">
        <v>8</v>
      </c>
      <c r="Z100" s="62">
        <v>8.7240160234684456</v>
      </c>
      <c r="AA100" s="407" t="s">
        <v>160</v>
      </c>
      <c r="AB100" s="422">
        <v>6</v>
      </c>
      <c r="AC100" s="97">
        <v>1.3520866236568691E-2</v>
      </c>
      <c r="AD100" s="407" t="s">
        <v>161</v>
      </c>
      <c r="AE100" s="422">
        <v>17</v>
      </c>
      <c r="AF100" s="97">
        <v>1.9291881718064823E-3</v>
      </c>
      <c r="AG100" s="407" t="s">
        <v>162</v>
      </c>
      <c r="AH100" s="422">
        <v>3</v>
      </c>
      <c r="AI100" s="62">
        <v>72.197531377754373</v>
      </c>
      <c r="AJ100" s="407" t="s">
        <v>2236</v>
      </c>
      <c r="AK100" s="422">
        <v>5</v>
      </c>
      <c r="AL100" s="62">
        <v>16.328097072721135</v>
      </c>
      <c r="AM100" s="407" t="s">
        <v>163</v>
      </c>
      <c r="AN100" s="83">
        <v>6</v>
      </c>
      <c r="AO100" s="592" t="s">
        <v>466</v>
      </c>
    </row>
    <row r="101" spans="1:41">
      <c r="A101" s="41" t="s">
        <v>189</v>
      </c>
      <c r="B101" s="74">
        <v>7233.1381060986587</v>
      </c>
      <c r="C101" s="889"/>
      <c r="D101" s="74">
        <v>21874.383964624409</v>
      </c>
      <c r="E101" s="237">
        <v>17378.653053159294</v>
      </c>
      <c r="F101" s="75">
        <v>4495.7309114651107</v>
      </c>
      <c r="G101" s="92">
        <v>1.0128759142752528E-2</v>
      </c>
      <c r="H101" s="302">
        <v>2.0196534364788996</v>
      </c>
      <c r="I101" s="406">
        <v>30.912500000000001</v>
      </c>
      <c r="J101" s="406">
        <v>18.944794908033696</v>
      </c>
      <c r="K101" s="232">
        <v>15.725390545643062</v>
      </c>
      <c r="L101" s="304">
        <v>1.1999212912461601E-2</v>
      </c>
      <c r="P101" s="41" t="s">
        <v>474</v>
      </c>
      <c r="Q101" s="60">
        <v>3.7940130576400373</v>
      </c>
      <c r="R101" s="400" t="s">
        <v>2237</v>
      </c>
      <c r="S101" s="402">
        <v>23</v>
      </c>
      <c r="T101" s="60">
        <v>0</v>
      </c>
      <c r="U101" s="400" t="s">
        <v>2230</v>
      </c>
      <c r="V101" s="402">
        <v>0</v>
      </c>
      <c r="W101" s="57">
        <v>25.001331338324771</v>
      </c>
      <c r="X101" s="400" t="s">
        <v>175</v>
      </c>
      <c r="Y101" s="402">
        <v>19</v>
      </c>
      <c r="Z101" s="57">
        <v>8.9566086349250131</v>
      </c>
      <c r="AA101" s="400" t="s">
        <v>2238</v>
      </c>
      <c r="AB101" s="402">
        <v>2</v>
      </c>
      <c r="AC101" s="92">
        <v>1.13797463480063E-2</v>
      </c>
      <c r="AD101" s="400" t="s">
        <v>90</v>
      </c>
      <c r="AE101" s="402">
        <v>15</v>
      </c>
      <c r="AF101" s="92">
        <v>7.0189493132874429E-3</v>
      </c>
      <c r="AG101" s="400" t="s">
        <v>330</v>
      </c>
      <c r="AH101" s="402">
        <v>12</v>
      </c>
      <c r="AI101" s="57">
        <v>100</v>
      </c>
      <c r="AJ101" s="400" t="s">
        <v>2239</v>
      </c>
      <c r="AK101" s="402">
        <v>1</v>
      </c>
      <c r="AL101" s="57">
        <v>52.550309912276589</v>
      </c>
      <c r="AM101" s="400" t="s">
        <v>2240</v>
      </c>
      <c r="AN101" s="78">
        <v>0</v>
      </c>
      <c r="AO101" s="88" t="s">
        <v>474</v>
      </c>
    </row>
    <row r="102" spans="1:41">
      <c r="A102" s="41" t="s">
        <v>192</v>
      </c>
      <c r="B102" s="74">
        <v>7086.0674340476471</v>
      </c>
      <c r="C102" s="889"/>
      <c r="D102" s="74">
        <v>20933.877551652131</v>
      </c>
      <c r="E102" s="237">
        <v>17574.86256431225</v>
      </c>
      <c r="F102" s="75">
        <v>3359.0149873398786</v>
      </c>
      <c r="G102" s="92">
        <v>9.6941587174002083E-3</v>
      </c>
      <c r="H102" s="302">
        <v>1.9067132109271845</v>
      </c>
      <c r="I102" s="406">
        <v>31.475000000000001</v>
      </c>
      <c r="J102" s="406">
        <v>18.939591482172851</v>
      </c>
      <c r="K102" s="232">
        <v>15.38617940447822</v>
      </c>
      <c r="L102" s="304">
        <v>1.1528114554116958E-2</v>
      </c>
      <c r="P102" s="41" t="s">
        <v>476</v>
      </c>
      <c r="Q102" s="60">
        <v>4.1434285171655425</v>
      </c>
      <c r="R102" s="400" t="s">
        <v>2237</v>
      </c>
      <c r="S102" s="402">
        <v>23</v>
      </c>
      <c r="T102" s="60">
        <v>0</v>
      </c>
      <c r="U102" s="400" t="s">
        <v>2230</v>
      </c>
      <c r="V102" s="402">
        <v>0</v>
      </c>
      <c r="W102" s="57">
        <v>25.001332188450796</v>
      </c>
      <c r="X102" s="400" t="s">
        <v>175</v>
      </c>
      <c r="Y102" s="402">
        <v>19</v>
      </c>
      <c r="Z102" s="57">
        <v>8.9566086381445871</v>
      </c>
      <c r="AA102" s="400" t="s">
        <v>2238</v>
      </c>
      <c r="AB102" s="402">
        <v>2</v>
      </c>
      <c r="AC102" s="92">
        <v>1.1389731481684498E-2</v>
      </c>
      <c r="AD102" s="400" t="s">
        <v>90</v>
      </c>
      <c r="AE102" s="402">
        <v>15</v>
      </c>
      <c r="AF102" s="92">
        <v>7.0189493132874429E-3</v>
      </c>
      <c r="AG102" s="400" t="s">
        <v>330</v>
      </c>
      <c r="AH102" s="402">
        <v>12</v>
      </c>
      <c r="AI102" s="57">
        <v>100</v>
      </c>
      <c r="AJ102" s="400" t="s">
        <v>2239</v>
      </c>
      <c r="AK102" s="402">
        <v>1</v>
      </c>
      <c r="AL102" s="57">
        <v>52.548901400619769</v>
      </c>
      <c r="AM102" s="400" t="s">
        <v>2240</v>
      </c>
      <c r="AN102" s="78">
        <v>0</v>
      </c>
      <c r="AO102" s="88" t="s">
        <v>476</v>
      </c>
    </row>
    <row r="103" spans="1:41">
      <c r="A103" s="41" t="s">
        <v>77</v>
      </c>
      <c r="B103" s="74">
        <v>8690.0984856683717</v>
      </c>
      <c r="C103" s="889"/>
      <c r="D103" s="74">
        <v>26433.516830975779</v>
      </c>
      <c r="E103" s="237">
        <v>22454.792551172584</v>
      </c>
      <c r="F103" s="75">
        <v>3978.7242798031957</v>
      </c>
      <c r="G103" s="92">
        <v>9.5211799232267184E-3</v>
      </c>
      <c r="H103" s="302">
        <v>2.0688532031699718</v>
      </c>
      <c r="I103" s="406">
        <v>32.012500000000003</v>
      </c>
      <c r="J103" s="406">
        <v>16.919061171245367</v>
      </c>
      <c r="K103" s="232">
        <v>14.468231933346862</v>
      </c>
      <c r="L103" s="304">
        <v>1.2085903992729696E-2</v>
      </c>
      <c r="P103" s="41" t="s">
        <v>478</v>
      </c>
      <c r="Q103" s="60">
        <v>3.3523469831006305</v>
      </c>
      <c r="R103" s="400" t="s">
        <v>2237</v>
      </c>
      <c r="S103" s="402">
        <v>23</v>
      </c>
      <c r="T103" s="60">
        <v>0</v>
      </c>
      <c r="U103" s="400" t="s">
        <v>2230</v>
      </c>
      <c r="V103" s="402">
        <v>0</v>
      </c>
      <c r="W103" s="57">
        <v>15.266824001704343</v>
      </c>
      <c r="X103" s="400" t="s">
        <v>90</v>
      </c>
      <c r="Y103" s="402">
        <v>16</v>
      </c>
      <c r="Z103" s="57">
        <v>8.8322686714648242</v>
      </c>
      <c r="AA103" s="400" t="s">
        <v>2238</v>
      </c>
      <c r="AB103" s="402">
        <v>1</v>
      </c>
      <c r="AC103" s="92">
        <v>7.1039698131051595E-3</v>
      </c>
      <c r="AD103" s="400" t="s">
        <v>90</v>
      </c>
      <c r="AE103" s="402">
        <v>16</v>
      </c>
      <c r="AF103" s="92">
        <v>6.256190201000475E-3</v>
      </c>
      <c r="AG103" s="400" t="s">
        <v>2241</v>
      </c>
      <c r="AH103" s="402">
        <v>7</v>
      </c>
      <c r="AI103" s="57">
        <v>89.986748247902057</v>
      </c>
      <c r="AJ103" s="400" t="s">
        <v>330</v>
      </c>
      <c r="AK103" s="402">
        <v>11</v>
      </c>
      <c r="AL103" s="57">
        <v>59.200640560047859</v>
      </c>
      <c r="AM103" s="400" t="s">
        <v>2242</v>
      </c>
      <c r="AN103" s="78">
        <v>0</v>
      </c>
      <c r="AO103" s="88" t="s">
        <v>478</v>
      </c>
    </row>
    <row r="104" spans="1:41">
      <c r="A104" s="41" t="s">
        <v>196</v>
      </c>
      <c r="B104" s="74">
        <v>8843.0109036850317</v>
      </c>
      <c r="C104" s="889"/>
      <c r="D104" s="74">
        <v>26944.175707835377</v>
      </c>
      <c r="E104" s="237">
        <v>22528.065067960873</v>
      </c>
      <c r="F104" s="75">
        <v>4416.110639874506</v>
      </c>
      <c r="G104" s="92">
        <v>9.6239996786964752E-3</v>
      </c>
      <c r="H104" s="302">
        <v>1.9601083752610269</v>
      </c>
      <c r="I104" s="406">
        <v>32.200000000000003</v>
      </c>
      <c r="J104" s="406">
        <v>16.921300170830861</v>
      </c>
      <c r="K104" s="232">
        <v>14.590102467861602</v>
      </c>
      <c r="L104" s="304">
        <v>1.3492450429886123E-2</v>
      </c>
      <c r="P104" s="41" t="s">
        <v>479</v>
      </c>
      <c r="Q104" s="60">
        <v>3.5724701777539498</v>
      </c>
      <c r="R104" s="400" t="s">
        <v>2237</v>
      </c>
      <c r="S104" s="402">
        <v>23</v>
      </c>
      <c r="T104" s="60">
        <v>0</v>
      </c>
      <c r="U104" s="400" t="s">
        <v>2230</v>
      </c>
      <c r="V104" s="402">
        <v>0</v>
      </c>
      <c r="W104" s="57">
        <v>20.002660769698238</v>
      </c>
      <c r="X104" s="400" t="s">
        <v>180</v>
      </c>
      <c r="Y104" s="402">
        <v>3</v>
      </c>
      <c r="Z104" s="57">
        <v>8.9024784150775123</v>
      </c>
      <c r="AA104" s="400" t="s">
        <v>2238</v>
      </c>
      <c r="AB104" s="402">
        <v>1</v>
      </c>
      <c r="AC104" s="92">
        <v>8.9745219252133721E-3</v>
      </c>
      <c r="AD104" s="400" t="s">
        <v>90</v>
      </c>
      <c r="AE104" s="402">
        <v>15</v>
      </c>
      <c r="AF104" s="92">
        <v>6.9924050082213795E-3</v>
      </c>
      <c r="AG104" s="400" t="s">
        <v>330</v>
      </c>
      <c r="AH104" s="402">
        <v>12</v>
      </c>
      <c r="AI104" s="57">
        <v>100</v>
      </c>
      <c r="AJ104" s="400" t="s">
        <v>334</v>
      </c>
      <c r="AK104" s="402">
        <v>8</v>
      </c>
      <c r="AL104" s="57">
        <v>57.139383948125214</v>
      </c>
      <c r="AM104" s="400" t="s">
        <v>2240</v>
      </c>
      <c r="AN104" s="78">
        <v>0</v>
      </c>
      <c r="AO104" s="88" t="s">
        <v>479</v>
      </c>
    </row>
    <row r="105" spans="1:41">
      <c r="A105" s="41" t="s">
        <v>199</v>
      </c>
      <c r="B105" s="74">
        <v>5791.2606503976976</v>
      </c>
      <c r="C105" s="889"/>
      <c r="D105" s="74">
        <v>16526.601780973317</v>
      </c>
      <c r="E105" s="237">
        <v>13047.392756716177</v>
      </c>
      <c r="F105" s="75">
        <v>3479.2090242571421</v>
      </c>
      <c r="G105" s="92">
        <v>1.0361614287457587E-2</v>
      </c>
      <c r="H105" s="302">
        <v>1.2892800638219797</v>
      </c>
      <c r="I105" s="406">
        <v>31.887500000000003</v>
      </c>
      <c r="J105" s="406">
        <v>20.965603539872109</v>
      </c>
      <c r="K105" s="232">
        <v>16.75529760498895</v>
      </c>
      <c r="L105" s="304">
        <v>1.4504382229875695E-2</v>
      </c>
      <c r="P105" s="41" t="s">
        <v>480</v>
      </c>
      <c r="Q105" s="60">
        <v>4.2291707763607223</v>
      </c>
      <c r="R105" s="400" t="s">
        <v>2237</v>
      </c>
      <c r="S105" s="402">
        <v>23</v>
      </c>
      <c r="T105" s="60">
        <v>0</v>
      </c>
      <c r="U105" s="400" t="s">
        <v>2230</v>
      </c>
      <c r="V105" s="402">
        <v>0</v>
      </c>
      <c r="W105" s="57">
        <v>34.985638203745637</v>
      </c>
      <c r="X105" s="400" t="s">
        <v>101</v>
      </c>
      <c r="Y105" s="402">
        <v>8</v>
      </c>
      <c r="Z105" s="57">
        <v>9.0357074677325748</v>
      </c>
      <c r="AA105" s="400" t="s">
        <v>2238</v>
      </c>
      <c r="AB105" s="402">
        <v>2</v>
      </c>
      <c r="AC105" s="92">
        <v>1.7848469652552143E-2</v>
      </c>
      <c r="AD105" s="400" t="s">
        <v>90</v>
      </c>
      <c r="AE105" s="402">
        <v>15</v>
      </c>
      <c r="AF105" s="92">
        <v>7.057896472955778E-3</v>
      </c>
      <c r="AG105" s="400" t="s">
        <v>330</v>
      </c>
      <c r="AH105" s="402">
        <v>12</v>
      </c>
      <c r="AI105" s="57">
        <v>100</v>
      </c>
      <c r="AJ105" s="400" t="s">
        <v>2243</v>
      </c>
      <c r="AK105" s="402">
        <v>6</v>
      </c>
      <c r="AL105" s="57">
        <v>45.098340753459524</v>
      </c>
      <c r="AM105" s="400" t="s">
        <v>2240</v>
      </c>
      <c r="AN105" s="78">
        <v>0</v>
      </c>
      <c r="AO105" s="88" t="s">
        <v>480</v>
      </c>
    </row>
    <row r="106" spans="1:41">
      <c r="A106" s="41" t="s">
        <v>202</v>
      </c>
      <c r="B106" s="74">
        <v>5952.8977457733863</v>
      </c>
      <c r="C106" s="889"/>
      <c r="D106" s="74">
        <v>17406.531327582157</v>
      </c>
      <c r="E106" s="237">
        <v>12851.897020327926</v>
      </c>
      <c r="F106" s="75">
        <v>4554.6343072542331</v>
      </c>
      <c r="G106" s="92">
        <v>1.0924676746329126E-2</v>
      </c>
      <c r="H106" s="302">
        <v>1.3983959934454386</v>
      </c>
      <c r="I106" s="406">
        <v>31.325000000000003</v>
      </c>
      <c r="J106" s="406">
        <v>20.970321349694231</v>
      </c>
      <c r="K106" s="232">
        <v>17.192067719153009</v>
      </c>
      <c r="L106" s="304">
        <v>1.5287875616144336E-2</v>
      </c>
      <c r="P106" s="41" t="s">
        <v>481</v>
      </c>
      <c r="Q106" s="60">
        <v>3.4042091199989906</v>
      </c>
      <c r="R106" s="400" t="s">
        <v>2237</v>
      </c>
      <c r="S106" s="402">
        <v>23</v>
      </c>
      <c r="T106" s="60">
        <v>0</v>
      </c>
      <c r="U106" s="400" t="s">
        <v>2230</v>
      </c>
      <c r="V106" s="402">
        <v>0</v>
      </c>
      <c r="W106" s="57">
        <v>25.002607316904118</v>
      </c>
      <c r="X106" s="400" t="s">
        <v>175</v>
      </c>
      <c r="Y106" s="402">
        <v>20</v>
      </c>
      <c r="Z106" s="57">
        <v>8.9513067813268634</v>
      </c>
      <c r="AA106" s="400" t="s">
        <v>2238</v>
      </c>
      <c r="AB106" s="402">
        <v>2</v>
      </c>
      <c r="AC106" s="92">
        <v>2.8697004143878858E-3</v>
      </c>
      <c r="AD106" s="400" t="s">
        <v>92</v>
      </c>
      <c r="AE106" s="402">
        <v>0</v>
      </c>
      <c r="AF106" s="92">
        <v>2.8697004143857082E-3</v>
      </c>
      <c r="AG106" s="400" t="s">
        <v>336</v>
      </c>
      <c r="AH106" s="402">
        <v>4</v>
      </c>
      <c r="AI106" s="57">
        <v>41.15856313554788</v>
      </c>
      <c r="AJ106" s="400" t="s">
        <v>330</v>
      </c>
      <c r="AK106" s="402">
        <v>11</v>
      </c>
      <c r="AL106" s="57">
        <v>14.534205320400186</v>
      </c>
      <c r="AM106" s="400" t="s">
        <v>2244</v>
      </c>
      <c r="AN106" s="78">
        <v>18</v>
      </c>
      <c r="AO106" s="88" t="s">
        <v>481</v>
      </c>
    </row>
    <row r="107" spans="1:41">
      <c r="A107" s="41" t="s">
        <v>204</v>
      </c>
      <c r="B107" s="74">
        <v>5617.9680591131009</v>
      </c>
      <c r="C107" s="889"/>
      <c r="D107" s="74">
        <v>17083.110759462295</v>
      </c>
      <c r="E107" s="237">
        <v>12152.104847572622</v>
      </c>
      <c r="F107" s="75">
        <v>4931.0059118896734</v>
      </c>
      <c r="G107" s="92">
        <v>1.107499633196703E-2</v>
      </c>
      <c r="H107" s="302">
        <v>1.6000229013631544</v>
      </c>
      <c r="I107" s="406">
        <v>29.35</v>
      </c>
      <c r="J107" s="406">
        <v>20.971779952772987</v>
      </c>
      <c r="K107" s="232">
        <v>17.281595970704139</v>
      </c>
      <c r="L107" s="304">
        <v>1.492999549486943E-2</v>
      </c>
      <c r="P107" s="41" t="s">
        <v>482</v>
      </c>
      <c r="Q107" s="60">
        <v>3.0650924903653185</v>
      </c>
      <c r="R107" s="400" t="s">
        <v>2237</v>
      </c>
      <c r="S107" s="402">
        <v>23</v>
      </c>
      <c r="T107" s="60">
        <v>0</v>
      </c>
      <c r="U107" s="400" t="s">
        <v>2230</v>
      </c>
      <c r="V107" s="402">
        <v>0</v>
      </c>
      <c r="W107" s="57">
        <v>15.003061445630408</v>
      </c>
      <c r="X107" s="400" t="s">
        <v>2245</v>
      </c>
      <c r="Y107" s="402">
        <v>7</v>
      </c>
      <c r="Z107" s="57">
        <v>8.8311215790059308</v>
      </c>
      <c r="AA107" s="400" t="s">
        <v>2238</v>
      </c>
      <c r="AB107" s="402">
        <v>1</v>
      </c>
      <c r="AC107" s="92">
        <v>2.8697004143880362E-3</v>
      </c>
      <c r="AD107" s="400" t="s">
        <v>92</v>
      </c>
      <c r="AE107" s="402">
        <v>0</v>
      </c>
      <c r="AF107" s="92">
        <v>2.8697004143857971E-3</v>
      </c>
      <c r="AG107" s="400" t="s">
        <v>336</v>
      </c>
      <c r="AH107" s="402">
        <v>9</v>
      </c>
      <c r="AI107" s="57">
        <v>41.50364532949451</v>
      </c>
      <c r="AJ107" s="400" t="s">
        <v>330</v>
      </c>
      <c r="AK107" s="402">
        <v>11</v>
      </c>
      <c r="AL107" s="57">
        <v>27.009369856365918</v>
      </c>
      <c r="AM107" s="400" t="s">
        <v>124</v>
      </c>
      <c r="AN107" s="78">
        <v>18</v>
      </c>
      <c r="AO107" s="88" t="s">
        <v>482</v>
      </c>
    </row>
    <row r="108" spans="1:41">
      <c r="A108" s="41" t="s">
        <v>205</v>
      </c>
      <c r="B108" s="74">
        <v>5316.1877161284046</v>
      </c>
      <c r="C108" s="889"/>
      <c r="D108" s="74">
        <v>16743.757409290411</v>
      </c>
      <c r="E108" s="237">
        <v>11537.736074179897</v>
      </c>
      <c r="F108" s="75">
        <v>5206.0213351105158</v>
      </c>
      <c r="G108" s="92">
        <v>1.1126557130449757E-2</v>
      </c>
      <c r="H108" s="302">
        <v>1.5743090913363429</v>
      </c>
      <c r="I108" s="406">
        <v>27.612500000000001</v>
      </c>
      <c r="J108" s="406">
        <v>20.973797162080309</v>
      </c>
      <c r="K108" s="232">
        <v>17.363176210884482</v>
      </c>
      <c r="L108" s="304">
        <v>1.5970058198740745E-2</v>
      </c>
      <c r="P108" s="42" t="s">
        <v>483</v>
      </c>
      <c r="Q108" s="65">
        <v>3.7154419633003037</v>
      </c>
      <c r="R108" s="407" t="s">
        <v>2237</v>
      </c>
      <c r="S108" s="422">
        <v>23</v>
      </c>
      <c r="T108" s="65">
        <v>0</v>
      </c>
      <c r="U108" s="407" t="s">
        <v>2230</v>
      </c>
      <c r="V108" s="422">
        <v>0</v>
      </c>
      <c r="W108" s="62">
        <v>35.000309971770122</v>
      </c>
      <c r="X108" s="407" t="s">
        <v>197</v>
      </c>
      <c r="Y108" s="422">
        <v>18</v>
      </c>
      <c r="Z108" s="62">
        <v>9.0310237150420498</v>
      </c>
      <c r="AA108" s="407" t="s">
        <v>2238</v>
      </c>
      <c r="AB108" s="422">
        <v>2</v>
      </c>
      <c r="AC108" s="97">
        <v>2.8697004143874846E-3</v>
      </c>
      <c r="AD108" s="407" t="s">
        <v>2246</v>
      </c>
      <c r="AE108" s="422">
        <v>8</v>
      </c>
      <c r="AF108" s="97">
        <v>2.8697004143857867E-3</v>
      </c>
      <c r="AG108" s="407" t="s">
        <v>336</v>
      </c>
      <c r="AH108" s="422">
        <v>4</v>
      </c>
      <c r="AI108" s="62">
        <v>40.932197055102186</v>
      </c>
      <c r="AJ108" s="407" t="s">
        <v>330</v>
      </c>
      <c r="AK108" s="422">
        <v>11</v>
      </c>
      <c r="AL108" s="62">
        <v>8.1849329975645411</v>
      </c>
      <c r="AM108" s="407" t="s">
        <v>2244</v>
      </c>
      <c r="AN108" s="83">
        <v>17</v>
      </c>
      <c r="AO108" s="592" t="s">
        <v>483</v>
      </c>
    </row>
    <row r="109" spans="1:41">
      <c r="A109" s="41" t="s">
        <v>206</v>
      </c>
      <c r="B109" s="74">
        <v>4369.7605277193097</v>
      </c>
      <c r="C109" s="889"/>
      <c r="D109" s="74">
        <v>13612.208947262734</v>
      </c>
      <c r="E109" s="237">
        <v>9050.1018289498916</v>
      </c>
      <c r="F109" s="75">
        <v>4562.1071183128442</v>
      </c>
      <c r="G109" s="92">
        <v>1.1354851838694908E-2</v>
      </c>
      <c r="H109" s="302">
        <v>1.2177798988286754</v>
      </c>
      <c r="I109" s="406">
        <v>27.2</v>
      </c>
      <c r="J109" s="406">
        <v>21.983882565048724</v>
      </c>
      <c r="K109" s="232">
        <v>18.081727120511815</v>
      </c>
      <c r="L109" s="304">
        <v>1.6809735798284518E-2</v>
      </c>
      <c r="P109" s="314" t="s">
        <v>337</v>
      </c>
    </row>
    <row r="110" spans="1:41">
      <c r="A110" s="41" t="s">
        <v>207</v>
      </c>
      <c r="B110" s="74">
        <v>4324.0227474500107</v>
      </c>
      <c r="C110" s="889"/>
      <c r="D110" s="74">
        <v>13562.107727168252</v>
      </c>
      <c r="E110" s="237">
        <v>8939.9600729644699</v>
      </c>
      <c r="F110" s="75">
        <v>4622.1476542037808</v>
      </c>
      <c r="G110" s="92">
        <v>1.1403685345879941E-2</v>
      </c>
      <c r="H110" s="302">
        <v>1.255978497926618</v>
      </c>
      <c r="I110" s="406">
        <v>26.887499999999999</v>
      </c>
      <c r="J110" s="406">
        <v>21.984783899457462</v>
      </c>
      <c r="K110" s="232">
        <v>18.124867990723853</v>
      </c>
      <c r="L110" s="304">
        <v>1.6771127794541558E-2</v>
      </c>
    </row>
    <row r="111" spans="1:41">
      <c r="A111" s="41" t="s">
        <v>208</v>
      </c>
      <c r="B111" s="74">
        <v>4216.2057752180208</v>
      </c>
      <c r="C111" s="889"/>
      <c r="D111" s="74">
        <v>13365.778675997582</v>
      </c>
      <c r="E111" s="237">
        <v>8741.1668936169426</v>
      </c>
      <c r="F111" s="75">
        <v>4624.6117823806399</v>
      </c>
      <c r="G111" s="92">
        <v>1.1420493577569951E-2</v>
      </c>
      <c r="H111" s="302">
        <v>1.2820551407898706</v>
      </c>
      <c r="I111" s="406">
        <v>26.325000000000003</v>
      </c>
      <c r="J111" s="406">
        <v>21.984995759527145</v>
      </c>
      <c r="K111" s="232">
        <v>18.142564040463782</v>
      </c>
      <c r="L111" s="304">
        <v>1.6784233128061054E-2</v>
      </c>
    </row>
    <row r="112" spans="1:41">
      <c r="A112" s="42" t="s">
        <v>209</v>
      </c>
      <c r="B112" s="82">
        <v>4194.4797360433977</v>
      </c>
      <c r="C112" s="890"/>
      <c r="D112" s="82">
        <v>13371.366736035701</v>
      </c>
      <c r="E112" s="84">
        <v>8661.4948753171484</v>
      </c>
      <c r="F112" s="84">
        <v>4709.8718607185529</v>
      </c>
      <c r="G112" s="97">
        <v>1.1476604621397836E-2</v>
      </c>
      <c r="H112" s="315">
        <v>1.2623377202944284</v>
      </c>
      <c r="I112" s="408">
        <v>26.1</v>
      </c>
      <c r="J112" s="408">
        <v>21.985560306637041</v>
      </c>
      <c r="K112" s="233">
        <v>18.192911203738021</v>
      </c>
      <c r="L112" s="424">
        <v>1.707669006088456E-2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4019.4005179513838</v>
      </c>
      <c r="C120" s="237">
        <v>3501.5101758647074</v>
      </c>
      <c r="D120" s="400"/>
      <c r="E120" s="425">
        <v>517.89034208667601</v>
      </c>
      <c r="F120" s="237">
        <v>13653.811898903352</v>
      </c>
      <c r="G120" s="237">
        <v>9849.8797545516554</v>
      </c>
      <c r="H120" s="425">
        <v>3803.932144351696</v>
      </c>
      <c r="I120" s="426">
        <v>1.0645775663806589E-2</v>
      </c>
      <c r="J120" s="302">
        <v>3.2322751581283335</v>
      </c>
      <c r="K120" s="427">
        <v>16.814583333333328</v>
      </c>
      <c r="L120" s="428">
        <v>13.83565514617996</v>
      </c>
    </row>
    <row r="121" spans="1:12">
      <c r="A121" s="100" t="s">
        <v>213</v>
      </c>
      <c r="B121" s="82">
        <v>5244.4305503927026</v>
      </c>
      <c r="C121" s="429">
        <v>4677.8292055465799</v>
      </c>
      <c r="D121" s="407"/>
      <c r="E121" s="430">
        <v>566.60134484612377</v>
      </c>
      <c r="F121" s="429">
        <v>13734.138977907454</v>
      </c>
      <c r="G121" s="429">
        <v>9923.888363285485</v>
      </c>
      <c r="H121" s="430">
        <v>3810.2506146219707</v>
      </c>
      <c r="I121" s="431">
        <v>1.1143658184264675E-2</v>
      </c>
      <c r="J121" s="315">
        <v>2.5061692186996081</v>
      </c>
      <c r="K121" s="432">
        <v>29.516666666666666</v>
      </c>
      <c r="L121" s="433">
        <v>13.883964197977257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3215.4095280665192</v>
      </c>
      <c r="C129" s="237">
        <v>2783.2508417308859</v>
      </c>
      <c r="D129" s="400"/>
      <c r="E129" s="425">
        <v>432.15868633563349</v>
      </c>
      <c r="F129" s="237">
        <v>9795.0028106503087</v>
      </c>
      <c r="G129" s="237">
        <v>9795.0028106503087</v>
      </c>
      <c r="H129" s="425">
        <v>3.221127068779121E-13</v>
      </c>
      <c r="I129" s="426">
        <v>2.8697004143859732E-3</v>
      </c>
      <c r="J129" s="302">
        <v>2.8846127606384226</v>
      </c>
      <c r="K129" s="427">
        <v>16.814583333333328</v>
      </c>
      <c r="L129" s="428">
        <v>11.186110523774536</v>
      </c>
    </row>
    <row r="130" spans="1:12">
      <c r="A130" s="100" t="s">
        <v>213</v>
      </c>
      <c r="B130" s="82">
        <v>4193.0069633784778</v>
      </c>
      <c r="C130" s="429">
        <v>3716.5231685054628</v>
      </c>
      <c r="D130" s="407"/>
      <c r="E130" s="430">
        <v>476.48379487301554</v>
      </c>
      <c r="F130" s="429">
        <v>9861.5361723056612</v>
      </c>
      <c r="G130" s="429">
        <v>9861.5361723056612</v>
      </c>
      <c r="H130" s="430">
        <v>6.7264712318622821E-13</v>
      </c>
      <c r="I130" s="431">
        <v>2.8697004143864321E-3</v>
      </c>
      <c r="J130" s="315">
        <v>2.2386718122150024</v>
      </c>
      <c r="K130" s="432">
        <v>29.516666666666666</v>
      </c>
      <c r="L130" s="433">
        <v>5.6403307692667779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>
    <pageSetUpPr fitToPage="1"/>
  </sheetPr>
  <dimension ref="A1:B37"/>
  <sheetViews>
    <sheetView workbookViewId="0">
      <selection activeCell="A6" sqref="A6"/>
    </sheetView>
  </sheetViews>
  <sheetFormatPr baseColWidth="10" defaultColWidth="8.625" defaultRowHeight="15" x14ac:dyDescent="0"/>
  <cols>
    <col min="1" max="1" width="74.75" style="667" customWidth="1"/>
    <col min="2" max="2" width="52.75" style="666" customWidth="1"/>
    <col min="3" max="16384" width="8.625" style="666"/>
  </cols>
  <sheetData>
    <row r="1" spans="1:2" ht="16">
      <c r="A1"/>
      <c r="B1"/>
    </row>
    <row r="2" spans="1:2" ht="16">
      <c r="A2" s="71"/>
      <c r="B2"/>
    </row>
    <row r="3" spans="1:2" ht="16">
      <c r="A3" s="71"/>
      <c r="B3"/>
    </row>
    <row r="4" spans="1:2" ht="16">
      <c r="A4" s="71"/>
      <c r="B4"/>
    </row>
    <row r="5" spans="1:2" ht="21">
      <c r="A5" s="913" t="s">
        <v>2220</v>
      </c>
      <c r="B5" s="780" t="s">
        <v>669</v>
      </c>
    </row>
    <row r="6" spans="1:2" ht="16">
      <c r="A6" s="914" t="str">
        <f>IF(B21="Comparison","","Informative Annex B16, Section B16.5.2")</f>
        <v>Informative Annex B16, Section B16.5.2</v>
      </c>
      <c r="B6" s="910" t="s">
        <v>670</v>
      </c>
    </row>
    <row r="7" spans="1:2" ht="16">
      <c r="A7" s="914"/>
      <c r="B7" s="910" t="s">
        <v>2166</v>
      </c>
    </row>
    <row r="8" spans="1:2" ht="16">
      <c r="A8" s="902" t="str">
        <f>IF(B21="Comparison","Test Results Comparison","Example Results")</f>
        <v>Example Results</v>
      </c>
      <c r="B8" s="910" t="s">
        <v>671</v>
      </c>
    </row>
    <row r="9" spans="1:2" ht="16">
      <c r="A9" s="902" t="s">
        <v>550</v>
      </c>
      <c r="B9" s="910" t="s">
        <v>672</v>
      </c>
    </row>
    <row r="10" spans="1:2" ht="16">
      <c r="A10" s="902" t="s">
        <v>552</v>
      </c>
      <c r="B10" t="s">
        <v>2169</v>
      </c>
    </row>
    <row r="11" spans="1:2" ht="16">
      <c r="A11" s="71"/>
      <c r="B11" t="s">
        <v>2170</v>
      </c>
    </row>
    <row r="12" spans="1:2" ht="16">
      <c r="A12" s="71"/>
      <c r="B12" t="s">
        <v>2171</v>
      </c>
    </row>
    <row r="13" spans="1:2" ht="16">
      <c r="A13" s="904" t="str">
        <f>IF(B21="Comparison","Results for "&amp;YourData!$F$2,"")</f>
        <v/>
      </c>
      <c r="B13" s="910" t="s">
        <v>673</v>
      </c>
    </row>
    <row r="14" spans="1:2" ht="16">
      <c r="A14" s="904" t="str">
        <f>IF(B21="Comparison","("&amp;YourData!$J$4&amp;")","")</f>
        <v/>
      </c>
      <c r="B14"/>
    </row>
    <row r="15" spans="1:2" ht="16">
      <c r="A15" s="904" t="str">
        <f>IF(B21="Comparison","vs.","")</f>
        <v/>
      </c>
      <c r="B15" s="911" t="s">
        <v>674</v>
      </c>
    </row>
    <row r="16" spans="1:2" ht="16">
      <c r="A16" s="904" t="str">
        <f>IF(B21="Comparison","Informative Annex B16, Section B16.5.2 Example Results","")</f>
        <v/>
      </c>
      <c r="B16" s="911" t="s">
        <v>675</v>
      </c>
    </row>
    <row r="17" spans="1:2" ht="16">
      <c r="A17" s="904"/>
      <c r="B17" s="911" t="s">
        <v>2167</v>
      </c>
    </row>
    <row r="18" spans="1:2" ht="16">
      <c r="A18" s="904"/>
      <c r="B18"/>
    </row>
    <row r="19" spans="1:2" ht="16">
      <c r="A19" s="904" t="str">
        <f>IF(B21="Comparison","Prepared By","")</f>
        <v/>
      </c>
      <c r="B19"/>
    </row>
    <row r="20" spans="1:2" ht="16">
      <c r="A20" s="904" t="str">
        <f>IF(B21="Comparison",IF(YourData!F7="","",YourData!F7),"")</f>
        <v/>
      </c>
      <c r="B20" s="71" t="s">
        <v>676</v>
      </c>
    </row>
    <row r="21" spans="1:2" ht="16">
      <c r="A21" s="904" t="str">
        <f>IF(B21="Comparison","("&amp;YourData!$J$8&amp;")","")</f>
        <v/>
      </c>
      <c r="B21" s="71" t="s">
        <v>2165</v>
      </c>
    </row>
    <row r="22" spans="1:2" ht="16">
      <c r="A22" s="904"/>
      <c r="B22"/>
    </row>
    <row r="23" spans="1:2" ht="16">
      <c r="A23" s="904" t="str">
        <f>IF(B21="Comparison","Results Developed","")</f>
        <v/>
      </c>
      <c r="B23"/>
    </row>
    <row r="24" spans="1:2" ht="16">
      <c r="A24" s="904" t="str">
        <f>IF(B21="Comparison",TEXT(YourData!$J$5,"DD-MMM-YYYY"),"")</f>
        <v/>
      </c>
      <c r="B24"/>
    </row>
    <row r="25" spans="1:2" ht="16">
      <c r="A25" s="71"/>
      <c r="B25"/>
    </row>
    <row r="26" spans="1:2" ht="16">
      <c r="A26" s="71"/>
      <c r="B26"/>
    </row>
    <row r="27" spans="1:2" ht="16">
      <c r="A27"/>
      <c r="B27" s="911"/>
    </row>
    <row r="28" spans="1:2" ht="16">
      <c r="A28"/>
      <c r="B28"/>
    </row>
    <row r="29" spans="1:2" ht="16">
      <c r="A29"/>
      <c r="B29" s="911" t="s">
        <v>677</v>
      </c>
    </row>
    <row r="30" spans="1:2" ht="16">
      <c r="A30"/>
      <c r="B30" s="91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 ht="16">
      <c r="A31"/>
      <c r="B31" s="911" t="s">
        <v>748</v>
      </c>
    </row>
    <row r="32" spans="1:2" ht="16">
      <c r="A32"/>
      <c r="B32" s="912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 ht="16">
      <c r="A33" s="71"/>
      <c r="B33" s="911" t="s">
        <v>747</v>
      </c>
    </row>
    <row r="34" spans="1:2" ht="16">
      <c r="A34" s="71"/>
      <c r="B34" s="912" t="str">
        <f>IF('Title Page'!$B$21="Example","","By "&amp;'Title Page'!$A$20&amp;" "&amp;'Title Page'!$A$21&amp;", "&amp;'Title Page'!$A$24 &amp;".")</f>
        <v/>
      </c>
    </row>
    <row r="35" spans="1:2" ht="16">
      <c r="A35" s="71"/>
    </row>
    <row r="36" spans="1:2">
      <c r="B36" s="911" t="s">
        <v>551</v>
      </c>
    </row>
    <row r="37" spans="1:2" ht="23">
      <c r="B37" s="668" t="str">
        <f>$B$30&amp;"
"&amp;$B$32</f>
        <v>ASHRAE Standard 140-2014, Informative Annex B16, Section B16.5.2_x000D_Example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>
    <pageSetUpPr fitToPage="1"/>
  </sheetPr>
  <dimension ref="A1:D46"/>
  <sheetViews>
    <sheetView workbookViewId="0">
      <selection activeCell="A6" sqref="A6"/>
    </sheetView>
  </sheetViews>
  <sheetFormatPr baseColWidth="10" defaultColWidth="8.625" defaultRowHeight="15" x14ac:dyDescent="0"/>
  <cols>
    <col min="1" max="1" width="18.75" style="666" customWidth="1"/>
    <col min="2" max="2" width="24.75" style="666" customWidth="1"/>
    <col min="3" max="3" width="18.75" style="666" customWidth="1"/>
    <col min="4" max="4" width="14.5" style="666" customWidth="1"/>
    <col min="5" max="16384" width="8.625" style="666"/>
  </cols>
  <sheetData>
    <row r="1" spans="1:4">
      <c r="A1" s="669" t="str">
        <f>'Title Page'!$A$5</f>
        <v>ASHRAE Standard 140-2014</v>
      </c>
      <c r="B1" s="669"/>
      <c r="C1" s="670"/>
      <c r="D1" s="670"/>
    </row>
    <row r="2" spans="1:4">
      <c r="A2" s="669" t="s">
        <v>749</v>
      </c>
      <c r="B2" s="669"/>
      <c r="C2" s="670"/>
      <c r="D2" s="670"/>
    </row>
    <row r="3" spans="1:4">
      <c r="A3" s="669" t="s">
        <v>554</v>
      </c>
      <c r="B3" s="669"/>
      <c r="C3" s="670"/>
      <c r="D3" s="670"/>
    </row>
    <row r="4" spans="1:4">
      <c r="A4" s="669" t="s">
        <v>552</v>
      </c>
      <c r="B4" s="669"/>
      <c r="C4" s="670"/>
      <c r="D4" s="670"/>
    </row>
    <row r="6" spans="1:4">
      <c r="A6" s="671" t="s">
        <v>555</v>
      </c>
      <c r="B6" s="671"/>
      <c r="C6" s="671"/>
    </row>
    <row r="7" spans="1:4">
      <c r="A7" s="671" t="s">
        <v>567</v>
      </c>
      <c r="B7" s="671"/>
      <c r="C7" s="671"/>
    </row>
    <row r="8" spans="1:4">
      <c r="A8" s="671" t="s">
        <v>556</v>
      </c>
      <c r="B8" s="671"/>
      <c r="C8" s="671"/>
    </row>
    <row r="9" spans="1:4">
      <c r="A9" s="671"/>
      <c r="B9" s="671"/>
      <c r="C9" s="671"/>
    </row>
    <row r="10" spans="1:4">
      <c r="A10" s="974" t="s">
        <v>809</v>
      </c>
      <c r="B10" s="671"/>
      <c r="C10" s="671"/>
    </row>
    <row r="11" spans="1:4">
      <c r="A11" s="974" t="s">
        <v>2190</v>
      </c>
      <c r="B11" s="671"/>
      <c r="C11" s="671"/>
    </row>
    <row r="12" spans="1:4">
      <c r="A12" s="974"/>
    </row>
    <row r="13" spans="1:4">
      <c r="A13" s="974" t="s">
        <v>810</v>
      </c>
    </row>
    <row r="14" spans="1:4">
      <c r="A14" s="974" t="s">
        <v>2191</v>
      </c>
    </row>
    <row r="15" spans="1:4">
      <c r="A15" s="671"/>
    </row>
    <row r="16" spans="1:4">
      <c r="A16" s="671" t="s">
        <v>557</v>
      </c>
    </row>
    <row r="17" spans="1:4">
      <c r="A17" s="671" t="s">
        <v>558</v>
      </c>
    </row>
    <row r="18" spans="1:4">
      <c r="A18" s="671"/>
    </row>
    <row r="19" spans="1:4">
      <c r="A19" s="959" t="s">
        <v>751</v>
      </c>
    </row>
    <row r="20" spans="1:4">
      <c r="A20" s="671"/>
    </row>
    <row r="21" spans="1:4">
      <c r="A21" s="669" t="s">
        <v>599</v>
      </c>
      <c r="B21" s="669"/>
      <c r="C21" s="670"/>
      <c r="D21" s="670"/>
    </row>
    <row r="22" spans="1:4">
      <c r="A22" s="669" t="s">
        <v>553</v>
      </c>
      <c r="B22" s="669"/>
      <c r="C22" s="670"/>
      <c r="D22" s="670"/>
    </row>
    <row r="23" spans="1:4" ht="16" thickBot="1"/>
    <row r="24" spans="1:4" ht="17" thickTop="1" thickBot="1">
      <c r="A24" s="672" t="s">
        <v>559</v>
      </c>
      <c r="B24" s="673" t="s">
        <v>560</v>
      </c>
      <c r="C24" s="674" t="s">
        <v>561</v>
      </c>
      <c r="D24" s="675" t="s">
        <v>562</v>
      </c>
    </row>
    <row r="25" spans="1:4" ht="25" thickTop="1">
      <c r="A25" s="676" t="s">
        <v>568</v>
      </c>
      <c r="B25" s="677" t="s">
        <v>569</v>
      </c>
      <c r="C25" s="908" t="s">
        <v>569</v>
      </c>
      <c r="D25" s="678" t="s">
        <v>436</v>
      </c>
    </row>
    <row r="26" spans="1:4" ht="24">
      <c r="A26" s="679" t="s">
        <v>570</v>
      </c>
      <c r="B26" s="680" t="s">
        <v>571</v>
      </c>
      <c r="C26" s="681" t="s">
        <v>573</v>
      </c>
      <c r="D26" s="682" t="s">
        <v>574</v>
      </c>
    </row>
    <row r="27" spans="1:4">
      <c r="A27" s="679" t="s">
        <v>575</v>
      </c>
      <c r="B27" s="680" t="s">
        <v>576</v>
      </c>
      <c r="C27" s="681" t="s">
        <v>572</v>
      </c>
      <c r="D27" s="678" t="s">
        <v>435</v>
      </c>
    </row>
    <row r="28" spans="1:4" ht="24">
      <c r="A28" s="679" t="s">
        <v>577</v>
      </c>
      <c r="B28" s="680" t="s">
        <v>578</v>
      </c>
      <c r="C28" s="681" t="s">
        <v>579</v>
      </c>
      <c r="D28" s="678" t="s">
        <v>548</v>
      </c>
    </row>
    <row r="29" spans="1:4">
      <c r="A29" s="679" t="s">
        <v>580</v>
      </c>
      <c r="B29" s="680" t="s">
        <v>581</v>
      </c>
      <c r="C29" s="681" t="s">
        <v>582</v>
      </c>
      <c r="D29" s="678" t="s">
        <v>437</v>
      </c>
    </row>
    <row r="30" spans="1:4" ht="25" thickBot="1">
      <c r="A30" s="683" t="s">
        <v>565</v>
      </c>
      <c r="B30" s="684" t="s">
        <v>564</v>
      </c>
      <c r="C30" s="909" t="s">
        <v>563</v>
      </c>
      <c r="D30" s="1069" t="s">
        <v>434</v>
      </c>
    </row>
    <row r="31" spans="1:4" ht="16" thickTop="1">
      <c r="A31" s="671"/>
      <c r="B31" s="671"/>
      <c r="C31" s="671"/>
    </row>
    <row r="32" spans="1:4">
      <c r="A32" s="685" t="s">
        <v>583</v>
      </c>
      <c r="B32" s="671"/>
      <c r="C32" s="671"/>
    </row>
    <row r="33" spans="1:3">
      <c r="A33" s="685" t="s">
        <v>584</v>
      </c>
      <c r="B33" s="671"/>
      <c r="C33" s="671"/>
    </row>
    <row r="34" spans="1:3">
      <c r="A34" s="685" t="s">
        <v>566</v>
      </c>
      <c r="B34" s="671"/>
      <c r="C34" s="671"/>
    </row>
    <row r="35" spans="1:3">
      <c r="A35" s="685" t="s">
        <v>585</v>
      </c>
      <c r="B35" s="671"/>
      <c r="C35" s="671"/>
    </row>
    <row r="36" spans="1:3">
      <c r="A36" s="685" t="s">
        <v>586</v>
      </c>
      <c r="B36" s="671"/>
      <c r="C36" s="671"/>
    </row>
    <row r="37" spans="1:3">
      <c r="A37" s="685" t="s">
        <v>587</v>
      </c>
      <c r="B37" s="671"/>
      <c r="C37" s="671"/>
    </row>
    <row r="38" spans="1:3">
      <c r="A38" s="685" t="s">
        <v>588</v>
      </c>
      <c r="B38" s="671"/>
      <c r="C38" s="671"/>
    </row>
    <row r="39" spans="1:3">
      <c r="A39" s="685" t="s">
        <v>589</v>
      </c>
      <c r="B39" s="671"/>
      <c r="C39" s="671"/>
    </row>
    <row r="40" spans="1:3">
      <c r="A40" s="685" t="s">
        <v>590</v>
      </c>
      <c r="B40" s="671"/>
      <c r="C40" s="671"/>
    </row>
    <row r="41" spans="1:3">
      <c r="A41" s="685" t="s">
        <v>2213</v>
      </c>
      <c r="B41" s="671"/>
      <c r="C41" s="671"/>
    </row>
    <row r="42" spans="1:3">
      <c r="A42" s="685" t="s">
        <v>2214</v>
      </c>
      <c r="B42" s="671"/>
      <c r="C42" s="671"/>
    </row>
    <row r="43" spans="1:3">
      <c r="A43" s="685" t="s">
        <v>591</v>
      </c>
      <c r="B43" s="671"/>
      <c r="C43" s="671"/>
    </row>
    <row r="44" spans="1:3">
      <c r="A44" s="685" t="s">
        <v>592</v>
      </c>
      <c r="B44" s="671"/>
      <c r="C44" s="671"/>
    </row>
    <row r="45" spans="1:3">
      <c r="A45" s="671"/>
      <c r="B45" s="671"/>
      <c r="C45" s="671"/>
    </row>
    <row r="46" spans="1:3">
      <c r="A46" s="671"/>
      <c r="B46" s="671"/>
      <c r="C46" s="671"/>
    </row>
  </sheetData>
  <phoneticPr fontId="13" type="noConversion"/>
  <printOptions horizontalCentered="1"/>
  <pageMargins left="0.75" right="0.75" top="1" bottom="1" header="0.5" footer="0.5"/>
  <pageSetup scale="9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pageSetUpPr fitToPage="1"/>
  </sheetPr>
  <dimension ref="A1:F43"/>
  <sheetViews>
    <sheetView topLeftCell="A3" workbookViewId="0">
      <selection activeCell="A6" sqref="A6"/>
    </sheetView>
  </sheetViews>
  <sheetFormatPr baseColWidth="10" defaultColWidth="8.625" defaultRowHeight="16" x14ac:dyDescent="0"/>
  <cols>
    <col min="1" max="1" width="0.5" customWidth="1"/>
    <col min="3" max="3" width="48.5" customWidth="1"/>
    <col min="4" max="4" width="7.625" customWidth="1"/>
    <col min="5" max="5" width="10.75" style="71" customWidth="1"/>
    <col min="6" max="6" width="0.5" customWidth="1"/>
  </cols>
  <sheetData>
    <row r="1" spans="1:6" ht="12.75" customHeight="1">
      <c r="A1" s="1089" t="str">
        <f>IF('Title Page'!$B$21="Example",'Title Page'!$B$30,"ASHRAE Standard 140-2010 Section 5.3 - HVAC Equipment Performance Tests CE300-CE545")</f>
        <v>ASHRAE Standard 140-2014, Informative Annex B16, Section B16.5.2</v>
      </c>
      <c r="B1" s="1089"/>
      <c r="C1" s="1089"/>
      <c r="D1" s="1089"/>
      <c r="E1" s="1089"/>
      <c r="F1" s="1089"/>
    </row>
    <row r="2" spans="1:6" ht="12.75" customHeight="1">
      <c r="A2" s="1089" t="str">
        <f>'Title Page'!$B$32</f>
        <v>Example Results for Section 5.3 - HVAC Equipment Performance Tests CE300-CE545</v>
      </c>
      <c r="B2" s="1089"/>
      <c r="C2" s="1089"/>
      <c r="D2" s="1089"/>
      <c r="E2" s="1089"/>
      <c r="F2" s="1089"/>
    </row>
    <row r="3" spans="1:6" ht="12.75" customHeight="1">
      <c r="A3" s="1089" t="str">
        <f>'Title Page'!$B$34</f>
        <v/>
      </c>
      <c r="B3" s="1089"/>
      <c r="C3" s="1089"/>
      <c r="D3" s="1089"/>
      <c r="E3" s="1089"/>
      <c r="F3" s="1089"/>
    </row>
    <row r="4" spans="1:6" ht="8.25" customHeight="1"/>
    <row r="5" spans="1:6">
      <c r="B5" s="1090" t="s">
        <v>678</v>
      </c>
      <c r="C5" s="1090"/>
      <c r="D5" s="1090"/>
      <c r="E5" s="1090"/>
    </row>
    <row r="6" spans="1:6" ht="6.75" customHeight="1" thickBot="1"/>
    <row r="7" spans="1:6" ht="18" thickTop="1" thickBot="1">
      <c r="B7" s="977" t="s">
        <v>679</v>
      </c>
      <c r="C7" s="978" t="s">
        <v>680</v>
      </c>
      <c r="D7" s="981" t="s">
        <v>681</v>
      </c>
      <c r="E7" s="984" t="s">
        <v>682</v>
      </c>
    </row>
    <row r="8" spans="1:6" ht="18" thickTop="1" thickBot="1">
      <c r="B8" s="979" t="s">
        <v>686</v>
      </c>
      <c r="C8" s="975" t="s">
        <v>878</v>
      </c>
      <c r="D8" s="1091" t="s">
        <v>812</v>
      </c>
      <c r="E8" s="982" t="s">
        <v>811</v>
      </c>
    </row>
    <row r="9" spans="1:6" ht="17" thickBot="1">
      <c r="B9" s="979" t="s">
        <v>687</v>
      </c>
      <c r="C9" s="975" t="s">
        <v>879</v>
      </c>
      <c r="D9" s="1083"/>
      <c r="E9" s="982" t="s">
        <v>813</v>
      </c>
    </row>
    <row r="10" spans="1:6" ht="17" thickBot="1">
      <c r="B10" s="979" t="s">
        <v>688</v>
      </c>
      <c r="C10" s="975" t="s">
        <v>814</v>
      </c>
      <c r="D10" s="1083"/>
      <c r="E10" s="982" t="s">
        <v>815</v>
      </c>
    </row>
    <row r="11" spans="1:6" ht="17" thickBot="1">
      <c r="B11" s="979" t="s">
        <v>689</v>
      </c>
      <c r="C11" s="975" t="s">
        <v>816</v>
      </c>
      <c r="D11" s="1083"/>
      <c r="E11" s="982" t="s">
        <v>817</v>
      </c>
    </row>
    <row r="12" spans="1:6" ht="17" thickBot="1">
      <c r="B12" s="979" t="s">
        <v>690</v>
      </c>
      <c r="C12" s="975" t="s">
        <v>818</v>
      </c>
      <c r="D12" s="1083"/>
      <c r="E12" s="982" t="s">
        <v>819</v>
      </c>
    </row>
    <row r="13" spans="1:6" ht="17" thickBot="1">
      <c r="B13" s="979" t="s">
        <v>691</v>
      </c>
      <c r="C13" s="975" t="s">
        <v>820</v>
      </c>
      <c r="D13" s="1083"/>
      <c r="E13" s="982" t="s">
        <v>821</v>
      </c>
    </row>
    <row r="14" spans="1:6" ht="17" thickBot="1">
      <c r="B14" s="979" t="s">
        <v>692</v>
      </c>
      <c r="C14" s="975" t="s">
        <v>822</v>
      </c>
      <c r="D14" s="1083"/>
      <c r="E14" s="982" t="s">
        <v>823</v>
      </c>
    </row>
    <row r="15" spans="1:6" ht="26.25" customHeight="1" thickBot="1">
      <c r="B15" s="979" t="s">
        <v>693</v>
      </c>
      <c r="C15" s="975" t="s">
        <v>2216</v>
      </c>
      <c r="D15" s="1083"/>
      <c r="E15" s="982" t="s">
        <v>824</v>
      </c>
    </row>
    <row r="16" spans="1:6" ht="17" thickBot="1">
      <c r="B16" s="979" t="s">
        <v>694</v>
      </c>
      <c r="C16" s="975" t="s">
        <v>825</v>
      </c>
      <c r="D16" s="1084"/>
      <c r="E16" s="982" t="s">
        <v>826</v>
      </c>
    </row>
    <row r="17" spans="2:5" ht="26.25" customHeight="1" thickBot="1">
      <c r="B17" s="979" t="s">
        <v>695</v>
      </c>
      <c r="C17" s="975" t="s">
        <v>827</v>
      </c>
      <c r="D17" s="1082" t="s">
        <v>880</v>
      </c>
      <c r="E17" s="982" t="s">
        <v>828</v>
      </c>
    </row>
    <row r="18" spans="2:5" ht="17" thickBot="1">
      <c r="B18" s="979" t="s">
        <v>696</v>
      </c>
      <c r="C18" s="975" t="s">
        <v>829</v>
      </c>
      <c r="D18" s="1083"/>
      <c r="E18" s="982" t="s">
        <v>830</v>
      </c>
    </row>
    <row r="19" spans="2:5" ht="17" thickBot="1">
      <c r="B19" s="979" t="s">
        <v>697</v>
      </c>
      <c r="C19" s="975" t="s">
        <v>831</v>
      </c>
      <c r="D19" s="1083"/>
      <c r="E19" s="982" t="s">
        <v>832</v>
      </c>
    </row>
    <row r="20" spans="2:5" ht="17" thickBot="1">
      <c r="B20" s="979" t="s">
        <v>698</v>
      </c>
      <c r="C20" s="975" t="s">
        <v>833</v>
      </c>
      <c r="D20" s="1083"/>
      <c r="E20" s="982" t="s">
        <v>834</v>
      </c>
    </row>
    <row r="21" spans="2:5" ht="17" thickBot="1">
      <c r="B21" s="979" t="s">
        <v>699</v>
      </c>
      <c r="C21" s="975" t="s">
        <v>835</v>
      </c>
      <c r="D21" s="1083"/>
      <c r="E21" s="982" t="s">
        <v>836</v>
      </c>
    </row>
    <row r="22" spans="2:5" ht="17" thickBot="1">
      <c r="B22" s="979" t="s">
        <v>700</v>
      </c>
      <c r="C22" s="975" t="s">
        <v>837</v>
      </c>
      <c r="D22" s="1084"/>
      <c r="E22" s="982" t="s">
        <v>838</v>
      </c>
    </row>
    <row r="23" spans="2:5" ht="17" thickBot="1">
      <c r="B23" s="1086" t="s">
        <v>701</v>
      </c>
      <c r="C23" s="975" t="s">
        <v>839</v>
      </c>
      <c r="D23" s="1082" t="s">
        <v>841</v>
      </c>
      <c r="E23" s="982" t="s">
        <v>840</v>
      </c>
    </row>
    <row r="24" spans="2:5" ht="17" thickBot="1">
      <c r="B24" s="1087"/>
      <c r="C24" s="975" t="s">
        <v>842</v>
      </c>
      <c r="D24" s="1083"/>
      <c r="E24" s="982" t="s">
        <v>843</v>
      </c>
    </row>
    <row r="25" spans="2:5" ht="17" thickBot="1">
      <c r="B25" s="1087"/>
      <c r="C25" s="975" t="s">
        <v>844</v>
      </c>
      <c r="D25" s="1083"/>
      <c r="E25" s="982" t="s">
        <v>845</v>
      </c>
    </row>
    <row r="26" spans="2:5" ht="17" thickBot="1">
      <c r="B26" s="1087"/>
      <c r="C26" s="975" t="s">
        <v>846</v>
      </c>
      <c r="D26" s="1083"/>
      <c r="E26" s="982" t="s">
        <v>847</v>
      </c>
    </row>
    <row r="27" spans="2:5" ht="17" thickBot="1">
      <c r="B27" s="1087"/>
      <c r="C27" s="975" t="s">
        <v>848</v>
      </c>
      <c r="D27" s="1083"/>
      <c r="E27" s="982" t="s">
        <v>849</v>
      </c>
    </row>
    <row r="28" spans="2:5" ht="17" thickBot="1">
      <c r="B28" s="1087"/>
      <c r="C28" s="975" t="s">
        <v>850</v>
      </c>
      <c r="D28" s="1083"/>
      <c r="E28" s="982" t="s">
        <v>851</v>
      </c>
    </row>
    <row r="29" spans="2:5" ht="17" thickBot="1">
      <c r="B29" s="1087"/>
      <c r="C29" s="975" t="s">
        <v>852</v>
      </c>
      <c r="D29" s="1083"/>
      <c r="E29" s="982" t="s">
        <v>853</v>
      </c>
    </row>
    <row r="30" spans="2:5" ht="17" thickBot="1">
      <c r="B30" s="1088"/>
      <c r="C30" s="975" t="s">
        <v>2211</v>
      </c>
      <c r="D30" s="1084"/>
      <c r="E30" s="982" t="s">
        <v>854</v>
      </c>
    </row>
    <row r="31" spans="2:5" ht="17" thickBot="1">
      <c r="B31" s="979" t="s">
        <v>702</v>
      </c>
      <c r="C31" s="975" t="s">
        <v>855</v>
      </c>
      <c r="D31" s="1082" t="s">
        <v>857</v>
      </c>
      <c r="E31" s="982" t="s">
        <v>856</v>
      </c>
    </row>
    <row r="32" spans="2:5" ht="17" thickBot="1">
      <c r="B32" s="979" t="s">
        <v>703</v>
      </c>
      <c r="C32" s="975" t="s">
        <v>858</v>
      </c>
      <c r="D32" s="1083"/>
      <c r="E32" s="982" t="s">
        <v>859</v>
      </c>
    </row>
    <row r="33" spans="2:5" ht="17" thickBot="1">
      <c r="B33" s="979" t="s">
        <v>704</v>
      </c>
      <c r="C33" s="975" t="s">
        <v>860</v>
      </c>
      <c r="D33" s="1083"/>
      <c r="E33" s="982" t="s">
        <v>861</v>
      </c>
    </row>
    <row r="34" spans="2:5" ht="17" thickBot="1">
      <c r="B34" s="979" t="s">
        <v>705</v>
      </c>
      <c r="C34" s="975" t="s">
        <v>862</v>
      </c>
      <c r="D34" s="1083"/>
      <c r="E34" s="982" t="s">
        <v>863</v>
      </c>
    </row>
    <row r="35" spans="2:5" ht="17" thickBot="1">
      <c r="B35" s="979" t="s">
        <v>706</v>
      </c>
      <c r="C35" s="975" t="s">
        <v>864</v>
      </c>
      <c r="D35" s="1083"/>
      <c r="E35" s="982" t="s">
        <v>865</v>
      </c>
    </row>
    <row r="36" spans="2:5" ht="17" thickBot="1">
      <c r="B36" s="979" t="s">
        <v>707</v>
      </c>
      <c r="C36" s="975" t="s">
        <v>866</v>
      </c>
      <c r="D36" s="1083"/>
      <c r="E36" s="982" t="s">
        <v>867</v>
      </c>
    </row>
    <row r="37" spans="2:5" ht="17" thickBot="1">
      <c r="B37" s="979" t="s">
        <v>708</v>
      </c>
      <c r="C37" s="975" t="s">
        <v>2217</v>
      </c>
      <c r="D37" s="1083"/>
      <c r="E37" s="982" t="s">
        <v>868</v>
      </c>
    </row>
    <row r="38" spans="2:5" ht="17" thickBot="1">
      <c r="B38" s="979" t="s">
        <v>709</v>
      </c>
      <c r="C38" s="975" t="s">
        <v>2218</v>
      </c>
      <c r="D38" s="1083"/>
      <c r="E38" s="982" t="s">
        <v>869</v>
      </c>
    </row>
    <row r="39" spans="2:5" ht="17" thickBot="1">
      <c r="B39" s="979" t="s">
        <v>710</v>
      </c>
      <c r="C39" s="975" t="s">
        <v>870</v>
      </c>
      <c r="D39" s="1083"/>
      <c r="E39" s="982" t="s">
        <v>871</v>
      </c>
    </row>
    <row r="40" spans="2:5" ht="17" thickBot="1">
      <c r="B40" s="979" t="s">
        <v>711</v>
      </c>
      <c r="C40" s="975" t="s">
        <v>872</v>
      </c>
      <c r="D40" s="1083"/>
      <c r="E40" s="982" t="s">
        <v>873</v>
      </c>
    </row>
    <row r="41" spans="2:5" ht="17" thickBot="1">
      <c r="B41" s="979" t="s">
        <v>712</v>
      </c>
      <c r="C41" s="975" t="s">
        <v>874</v>
      </c>
      <c r="D41" s="1083"/>
      <c r="E41" s="982" t="s">
        <v>875</v>
      </c>
    </row>
    <row r="42" spans="2:5" ht="17" thickBot="1">
      <c r="B42" s="980" t="s">
        <v>713</v>
      </c>
      <c r="C42" s="976" t="s">
        <v>876</v>
      </c>
      <c r="D42" s="1085"/>
      <c r="E42" s="983" t="s">
        <v>877</v>
      </c>
    </row>
    <row r="43" spans="2:5" ht="17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>
    <pageSetUpPr fitToPage="1"/>
  </sheetPr>
  <dimension ref="A1:E60"/>
  <sheetViews>
    <sheetView workbookViewId="0">
      <selection activeCell="A6" sqref="A6"/>
    </sheetView>
  </sheetViews>
  <sheetFormatPr baseColWidth="10" defaultColWidth="8.625" defaultRowHeight="16" x14ac:dyDescent="0"/>
  <cols>
    <col min="1" max="1" width="0.5" customWidth="1"/>
    <col min="2" max="2" width="7.75" customWidth="1"/>
    <col min="3" max="3" width="55" customWidth="1"/>
    <col min="4" max="4" width="19.5" customWidth="1"/>
    <col min="5" max="5" width="0.25" customWidth="1"/>
  </cols>
  <sheetData>
    <row r="1" spans="1:5" ht="12.75" customHeight="1">
      <c r="A1" s="1089" t="str">
        <f>IF('Title Page'!$B$21="Example",'Title Page'!$B$30,"ASHRAE Standard 140-2010 Section 5.3 - HVAC Equipment Performance Tests CE300-CE545")</f>
        <v>ASHRAE Standard 140-2014, Informative Annex B16, Section B16.5.2</v>
      </c>
      <c r="B1" s="1089"/>
      <c r="C1" s="1089"/>
      <c r="D1" s="1089"/>
      <c r="E1" s="1089"/>
    </row>
    <row r="2" spans="1:5" ht="12.75" customHeight="1">
      <c r="A2" s="1089" t="str">
        <f>'Title Page'!$B$32</f>
        <v>Example Results for Section 5.3 - HVAC Equipment Performance Tests CE300-CE545</v>
      </c>
      <c r="B2" s="1089"/>
      <c r="C2" s="1089"/>
      <c r="D2" s="1089"/>
      <c r="E2" s="1089"/>
    </row>
    <row r="3" spans="1:5" ht="12.75" customHeight="1">
      <c r="A3" s="1089" t="str">
        <f>'Title Page'!$B$34</f>
        <v/>
      </c>
      <c r="B3" s="1089"/>
      <c r="C3" s="1089"/>
      <c r="D3" s="1089"/>
      <c r="E3" s="1089"/>
    </row>
    <row r="4" spans="1:5" ht="30" customHeight="1"/>
    <row r="5" spans="1:5">
      <c r="B5" s="1092" t="s">
        <v>683</v>
      </c>
      <c r="C5" s="1092"/>
      <c r="D5" s="1092"/>
    </row>
    <row r="6" spans="1:5" ht="6.75" customHeight="1" thickBot="1"/>
    <row r="7" spans="1:5" ht="14.25" customHeight="1" thickTop="1" thickBot="1">
      <c r="B7" s="915" t="s">
        <v>684</v>
      </c>
      <c r="C7" s="916" t="s">
        <v>685</v>
      </c>
      <c r="D7" s="917" t="s">
        <v>681</v>
      </c>
    </row>
    <row r="8" spans="1:5" ht="17" thickTop="1">
      <c r="B8" s="922" t="s">
        <v>686</v>
      </c>
      <c r="C8" s="923" t="s">
        <v>785</v>
      </c>
      <c r="D8" s="924" t="s">
        <v>606</v>
      </c>
    </row>
    <row r="9" spans="1:5">
      <c r="B9" s="918" t="s">
        <v>687</v>
      </c>
      <c r="C9" s="919" t="s">
        <v>2212</v>
      </c>
      <c r="D9" s="925" t="s">
        <v>607</v>
      </c>
    </row>
    <row r="10" spans="1:5">
      <c r="B10" s="918" t="s">
        <v>688</v>
      </c>
      <c r="C10" s="919" t="s">
        <v>786</v>
      </c>
      <c r="D10" s="925" t="s">
        <v>608</v>
      </c>
    </row>
    <row r="11" spans="1:5" ht="23.25" customHeight="1">
      <c r="B11" s="918" t="s">
        <v>689</v>
      </c>
      <c r="C11" s="919" t="s">
        <v>801</v>
      </c>
      <c r="D11" s="925" t="s">
        <v>609</v>
      </c>
    </row>
    <row r="12" spans="1:5">
      <c r="B12" s="918" t="s">
        <v>690</v>
      </c>
      <c r="C12" s="919" t="s">
        <v>787</v>
      </c>
      <c r="D12" s="925" t="s">
        <v>610</v>
      </c>
    </row>
    <row r="13" spans="1:5" ht="27" customHeight="1">
      <c r="B13" s="918" t="s">
        <v>691</v>
      </c>
      <c r="C13" s="919" t="s">
        <v>800</v>
      </c>
      <c r="D13" s="925" t="s">
        <v>611</v>
      </c>
    </row>
    <row r="14" spans="1:5">
      <c r="B14" s="918" t="s">
        <v>692</v>
      </c>
      <c r="C14" s="919" t="s">
        <v>799</v>
      </c>
      <c r="D14" s="925" t="s">
        <v>612</v>
      </c>
    </row>
    <row r="15" spans="1:5">
      <c r="B15" s="918" t="s">
        <v>693</v>
      </c>
      <c r="C15" s="919" t="s">
        <v>797</v>
      </c>
      <c r="D15" s="925" t="s">
        <v>613</v>
      </c>
    </row>
    <row r="16" spans="1:5" ht="24.75" customHeight="1">
      <c r="B16" s="918" t="s">
        <v>694</v>
      </c>
      <c r="C16" s="919" t="s">
        <v>798</v>
      </c>
      <c r="D16" s="925" t="s">
        <v>614</v>
      </c>
    </row>
    <row r="17" spans="2:4" ht="24">
      <c r="B17" s="918" t="s">
        <v>695</v>
      </c>
      <c r="C17" s="919" t="s">
        <v>658</v>
      </c>
      <c r="D17" s="925" t="s">
        <v>615</v>
      </c>
    </row>
    <row r="18" spans="2:4">
      <c r="B18" s="918" t="s">
        <v>696</v>
      </c>
      <c r="C18" s="919" t="s">
        <v>759</v>
      </c>
      <c r="D18" s="925" t="s">
        <v>616</v>
      </c>
    </row>
    <row r="19" spans="2:4">
      <c r="B19" s="918" t="s">
        <v>697</v>
      </c>
      <c r="C19" s="919" t="s">
        <v>760</v>
      </c>
      <c r="D19" s="925" t="s">
        <v>617</v>
      </c>
    </row>
    <row r="20" spans="2:4">
      <c r="B20" s="918" t="s">
        <v>698</v>
      </c>
      <c r="C20" s="919" t="s">
        <v>788</v>
      </c>
      <c r="D20" s="925" t="s">
        <v>618</v>
      </c>
    </row>
    <row r="21" spans="2:4">
      <c r="B21" s="918" t="s">
        <v>699</v>
      </c>
      <c r="C21" s="919" t="s">
        <v>761</v>
      </c>
      <c r="D21" s="925" t="s">
        <v>619</v>
      </c>
    </row>
    <row r="22" spans="2:4">
      <c r="B22" s="918" t="s">
        <v>700</v>
      </c>
      <c r="C22" s="919" t="s">
        <v>789</v>
      </c>
      <c r="D22" s="925" t="s">
        <v>620</v>
      </c>
    </row>
    <row r="23" spans="2:4">
      <c r="B23" s="918" t="s">
        <v>701</v>
      </c>
      <c r="C23" s="919" t="s">
        <v>762</v>
      </c>
      <c r="D23" s="925" t="s">
        <v>621</v>
      </c>
    </row>
    <row r="24" spans="2:4">
      <c r="B24" s="918" t="s">
        <v>702</v>
      </c>
      <c r="C24" s="919" t="s">
        <v>763</v>
      </c>
      <c r="D24" s="925" t="s">
        <v>622</v>
      </c>
    </row>
    <row r="25" spans="2:4">
      <c r="B25" s="918" t="s">
        <v>703</v>
      </c>
      <c r="C25" s="919" t="s">
        <v>764</v>
      </c>
      <c r="D25" s="925" t="s">
        <v>623</v>
      </c>
    </row>
    <row r="26" spans="2:4">
      <c r="B26" s="918" t="s">
        <v>704</v>
      </c>
      <c r="C26" s="919" t="s">
        <v>765</v>
      </c>
      <c r="D26" s="925" t="s">
        <v>624</v>
      </c>
    </row>
    <row r="27" spans="2:4">
      <c r="B27" s="918" t="s">
        <v>705</v>
      </c>
      <c r="C27" s="919" t="s">
        <v>790</v>
      </c>
      <c r="D27" s="925" t="s">
        <v>625</v>
      </c>
    </row>
    <row r="28" spans="2:4">
      <c r="B28" s="918" t="s">
        <v>706</v>
      </c>
      <c r="C28" s="919" t="s">
        <v>766</v>
      </c>
      <c r="D28" s="925" t="s">
        <v>626</v>
      </c>
    </row>
    <row r="29" spans="2:4">
      <c r="B29" s="918" t="s">
        <v>707</v>
      </c>
      <c r="C29" s="919" t="s">
        <v>767</v>
      </c>
      <c r="D29" s="925" t="s">
        <v>627</v>
      </c>
    </row>
    <row r="30" spans="2:4">
      <c r="B30" s="918" t="s">
        <v>708</v>
      </c>
      <c r="C30" s="919" t="s">
        <v>768</v>
      </c>
      <c r="D30" s="925" t="s">
        <v>628</v>
      </c>
    </row>
    <row r="31" spans="2:4">
      <c r="B31" s="918" t="s">
        <v>709</v>
      </c>
      <c r="C31" s="919" t="s">
        <v>769</v>
      </c>
      <c r="D31" s="925" t="s">
        <v>629</v>
      </c>
    </row>
    <row r="32" spans="2:4">
      <c r="B32" s="918" t="s">
        <v>710</v>
      </c>
      <c r="C32" s="919" t="s">
        <v>770</v>
      </c>
      <c r="D32" s="925" t="s">
        <v>630</v>
      </c>
    </row>
    <row r="33" spans="2:4">
      <c r="B33" s="918" t="s">
        <v>711</v>
      </c>
      <c r="C33" s="919" t="s">
        <v>771</v>
      </c>
      <c r="D33" s="925" t="s">
        <v>631</v>
      </c>
    </row>
    <row r="34" spans="2:4">
      <c r="B34" s="918" t="s">
        <v>712</v>
      </c>
      <c r="C34" s="919" t="s">
        <v>791</v>
      </c>
      <c r="D34" s="925" t="s">
        <v>632</v>
      </c>
    </row>
    <row r="35" spans="2:4">
      <c r="B35" s="918" t="s">
        <v>713</v>
      </c>
      <c r="C35" s="919" t="s">
        <v>772</v>
      </c>
      <c r="D35" s="925" t="s">
        <v>633</v>
      </c>
    </row>
    <row r="36" spans="2:4">
      <c r="B36" s="918" t="s">
        <v>714</v>
      </c>
      <c r="C36" s="919" t="s">
        <v>792</v>
      </c>
      <c r="D36" s="925" t="s">
        <v>634</v>
      </c>
    </row>
    <row r="37" spans="2:4">
      <c r="B37" s="918" t="s">
        <v>715</v>
      </c>
      <c r="C37" s="919" t="s">
        <v>773</v>
      </c>
      <c r="D37" s="925" t="s">
        <v>635</v>
      </c>
    </row>
    <row r="38" spans="2:4">
      <c r="B38" s="918" t="s">
        <v>716</v>
      </c>
      <c r="C38" s="919" t="s">
        <v>774</v>
      </c>
      <c r="D38" s="925" t="s">
        <v>636</v>
      </c>
    </row>
    <row r="39" spans="2:4">
      <c r="B39" s="918" t="s">
        <v>717</v>
      </c>
      <c r="C39" s="919" t="s">
        <v>775</v>
      </c>
      <c r="D39" s="925" t="s">
        <v>637</v>
      </c>
    </row>
    <row r="40" spans="2:4">
      <c r="B40" s="918" t="s">
        <v>718</v>
      </c>
      <c r="C40" s="919" t="s">
        <v>776</v>
      </c>
      <c r="D40" s="925" t="s">
        <v>638</v>
      </c>
    </row>
    <row r="41" spans="2:4">
      <c r="B41" s="918" t="s">
        <v>719</v>
      </c>
      <c r="C41" s="919" t="s">
        <v>777</v>
      </c>
      <c r="D41" s="925" t="s">
        <v>639</v>
      </c>
    </row>
    <row r="42" spans="2:4">
      <c r="B42" s="918" t="s">
        <v>720</v>
      </c>
      <c r="C42" s="919" t="s">
        <v>793</v>
      </c>
      <c r="D42" s="925" t="s">
        <v>640</v>
      </c>
    </row>
    <row r="43" spans="2:4">
      <c r="B43" s="918" t="s">
        <v>721</v>
      </c>
      <c r="C43" s="919" t="s">
        <v>778</v>
      </c>
      <c r="D43" s="925" t="s">
        <v>641</v>
      </c>
    </row>
    <row r="44" spans="2:4">
      <c r="B44" s="918" t="s">
        <v>722</v>
      </c>
      <c r="C44" s="919" t="s">
        <v>779</v>
      </c>
      <c r="D44" s="925" t="s">
        <v>642</v>
      </c>
    </row>
    <row r="45" spans="2:4">
      <c r="B45" s="918" t="s">
        <v>723</v>
      </c>
      <c r="C45" s="919" t="s">
        <v>780</v>
      </c>
      <c r="D45" s="925" t="s">
        <v>643</v>
      </c>
    </row>
    <row r="46" spans="2:4">
      <c r="B46" s="918" t="s">
        <v>724</v>
      </c>
      <c r="C46" s="919" t="s">
        <v>781</v>
      </c>
      <c r="D46" s="925" t="s">
        <v>644</v>
      </c>
    </row>
    <row r="47" spans="2:4">
      <c r="B47" s="918" t="s">
        <v>725</v>
      </c>
      <c r="C47" s="919" t="s">
        <v>794</v>
      </c>
      <c r="D47" s="925" t="s">
        <v>645</v>
      </c>
    </row>
    <row r="48" spans="2:4">
      <c r="B48" s="918" t="s">
        <v>726</v>
      </c>
      <c r="C48" s="919" t="s">
        <v>795</v>
      </c>
      <c r="D48" s="925" t="s">
        <v>646</v>
      </c>
    </row>
    <row r="49" spans="2:4">
      <c r="B49" s="918" t="s">
        <v>727</v>
      </c>
      <c r="C49" s="919" t="s">
        <v>796</v>
      </c>
      <c r="D49" s="925" t="s">
        <v>647</v>
      </c>
    </row>
    <row r="50" spans="2:4">
      <c r="B50" s="918" t="s">
        <v>728</v>
      </c>
      <c r="C50" s="919" t="s">
        <v>783</v>
      </c>
      <c r="D50" s="925" t="s">
        <v>648</v>
      </c>
    </row>
    <row r="51" spans="2:4">
      <c r="B51" s="918" t="s">
        <v>729</v>
      </c>
      <c r="C51" s="919" t="s">
        <v>782</v>
      </c>
      <c r="D51" s="925" t="s">
        <v>649</v>
      </c>
    </row>
    <row r="52" spans="2:4">
      <c r="B52" s="918" t="s">
        <v>730</v>
      </c>
      <c r="C52" s="919" t="s">
        <v>784</v>
      </c>
      <c r="D52" s="925" t="s">
        <v>650</v>
      </c>
    </row>
    <row r="53" spans="2:4">
      <c r="B53" s="918" t="s">
        <v>731</v>
      </c>
      <c r="C53" s="919" t="s">
        <v>758</v>
      </c>
      <c r="D53" s="925" t="s">
        <v>651</v>
      </c>
    </row>
    <row r="54" spans="2:4">
      <c r="B54" s="918" t="s">
        <v>732</v>
      </c>
      <c r="C54" s="919" t="s">
        <v>752</v>
      </c>
      <c r="D54" s="925" t="s">
        <v>652</v>
      </c>
    </row>
    <row r="55" spans="2:4">
      <c r="B55" s="918" t="s">
        <v>733</v>
      </c>
      <c r="C55" s="919" t="s">
        <v>753</v>
      </c>
      <c r="D55" s="925" t="s">
        <v>653</v>
      </c>
    </row>
    <row r="56" spans="2:4">
      <c r="B56" s="918" t="s">
        <v>734</v>
      </c>
      <c r="C56" s="919" t="s">
        <v>754</v>
      </c>
      <c r="D56" s="925" t="s">
        <v>654</v>
      </c>
    </row>
    <row r="57" spans="2:4">
      <c r="B57" s="918" t="s">
        <v>735</v>
      </c>
      <c r="C57" s="919" t="s">
        <v>755</v>
      </c>
      <c r="D57" s="925" t="s">
        <v>655</v>
      </c>
    </row>
    <row r="58" spans="2:4">
      <c r="B58" s="918" t="s">
        <v>736</v>
      </c>
      <c r="C58" s="919" t="s">
        <v>756</v>
      </c>
      <c r="D58" s="925" t="s">
        <v>656</v>
      </c>
    </row>
    <row r="59" spans="2:4" ht="17" thickBot="1">
      <c r="B59" s="920" t="s">
        <v>737</v>
      </c>
      <c r="C59" s="921" t="s">
        <v>757</v>
      </c>
      <c r="D59" s="926" t="s">
        <v>657</v>
      </c>
    </row>
    <row r="60" spans="2:4" ht="17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7" enableFormatConditionsCalculation="0">
    <pageSetUpPr fitToPage="1"/>
  </sheetPr>
  <dimension ref="B1:R703"/>
  <sheetViews>
    <sheetView defaultGridColor="0" colorId="22" workbookViewId="0">
      <selection activeCell="A6" sqref="A6"/>
    </sheetView>
  </sheetViews>
  <sheetFormatPr baseColWidth="10" defaultColWidth="9.625" defaultRowHeight="15" x14ac:dyDescent="0"/>
  <cols>
    <col min="1" max="1" width="0.75" style="434" customWidth="1"/>
    <col min="2" max="2" width="10.625" style="434" customWidth="1"/>
    <col min="3" max="3" width="6.875" style="434" bestFit="1" customWidth="1"/>
    <col min="4" max="4" width="6.875" style="434" customWidth="1"/>
    <col min="5" max="7" width="8" style="434" customWidth="1"/>
    <col min="8" max="8" width="7" style="434" customWidth="1"/>
    <col min="9" max="9" width="2.5" style="434" customWidth="1"/>
    <col min="10" max="12" width="6.75" style="434" customWidth="1"/>
    <col min="13" max="13" width="7.25" style="434" customWidth="1"/>
    <col min="14" max="14" width="0.75" style="434" customWidth="1"/>
    <col min="15" max="15" width="9.75" style="731" customWidth="1"/>
    <col min="16" max="17" width="6.875" style="434" customWidth="1"/>
    <col min="18" max="18" width="24.875" style="434" bestFit="1" customWidth="1"/>
    <col min="19" max="16384" width="9.625" style="434"/>
  </cols>
  <sheetData>
    <row r="1" spans="2:17" ht="12.75" customHeight="1">
      <c r="B1" s="1089" t="str">
        <f>'Title Page'!$B$30</f>
        <v>ASHRAE Standard 140-2014, Informative Annex B16, Section B16.5.2</v>
      </c>
      <c r="C1" s="1089"/>
      <c r="D1" s="1089"/>
      <c r="E1" s="1089"/>
      <c r="F1" s="1089"/>
      <c r="G1" s="1089"/>
      <c r="H1" s="1089"/>
      <c r="I1" s="1089"/>
      <c r="J1" s="1089"/>
      <c r="K1" s="1089"/>
      <c r="L1" s="1089"/>
      <c r="M1" s="1089"/>
      <c r="N1" s="1089"/>
      <c r="O1" s="1089"/>
    </row>
    <row r="2" spans="2:17" ht="12.75" customHeight="1">
      <c r="B2" s="1089" t="str">
        <f>'Title Page'!$B$32</f>
        <v>Example Results for Section 5.3 - HVAC Equipment Performance Tests CE300-CE545</v>
      </c>
      <c r="C2" s="1089"/>
      <c r="D2" s="1089"/>
      <c r="E2" s="1089"/>
      <c r="F2" s="1089"/>
      <c r="G2" s="1089"/>
      <c r="H2" s="1089"/>
      <c r="I2" s="1089"/>
      <c r="J2" s="1089"/>
      <c r="K2" s="1089"/>
      <c r="L2" s="1089"/>
      <c r="M2" s="1089"/>
      <c r="N2" s="1089"/>
      <c r="O2" s="1089"/>
    </row>
    <row r="3" spans="2:17" ht="12.75" customHeight="1">
      <c r="B3" s="1089" t="str">
        <f>'Title Page'!$B$34</f>
        <v/>
      </c>
      <c r="C3" s="1089"/>
      <c r="D3" s="1089"/>
      <c r="E3" s="1089"/>
      <c r="F3" s="1089"/>
      <c r="G3" s="1089"/>
      <c r="H3" s="1089"/>
      <c r="I3" s="1089"/>
      <c r="J3" s="1089"/>
      <c r="K3" s="1089"/>
      <c r="L3" s="1089"/>
      <c r="M3" s="1089"/>
      <c r="N3" s="1089"/>
      <c r="O3" s="1089"/>
      <c r="P3" s="732"/>
      <c r="Q3" s="732"/>
    </row>
    <row r="4" spans="2:17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  <c r="D4" s="732"/>
      <c r="E4" s="732"/>
      <c r="F4" s="732"/>
      <c r="G4" s="732"/>
      <c r="H4" s="732"/>
      <c r="I4" s="732"/>
      <c r="J4" s="732"/>
      <c r="K4" s="732"/>
      <c r="L4" s="732"/>
      <c r="M4" s="732"/>
      <c r="N4" s="732"/>
      <c r="O4" s="733"/>
      <c r="P4" s="732"/>
      <c r="Q4" s="732"/>
    </row>
    <row r="5" spans="2:17" ht="10.5" customHeight="1">
      <c r="C5" s="813" t="s">
        <v>600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2"/>
      <c r="O5" s="733"/>
      <c r="P5" s="732"/>
      <c r="Q5" s="732"/>
    </row>
    <row r="6" spans="2:17" ht="8.25" customHeight="1"/>
    <row r="7" spans="2:17" ht="15" customHeight="1" thickBot="1">
      <c r="B7" s="734" t="s">
        <v>881</v>
      </c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6"/>
      <c r="P7" s="732"/>
      <c r="Q7" s="732"/>
    </row>
    <row r="8" spans="2:17" ht="12" customHeight="1" thickTop="1">
      <c r="B8" s="737" t="s">
        <v>12</v>
      </c>
      <c r="C8" s="738"/>
      <c r="D8" s="738"/>
      <c r="E8" s="738"/>
      <c r="F8" s="738"/>
      <c r="G8" s="738"/>
      <c r="H8" s="738"/>
      <c r="I8" s="739"/>
      <c r="J8" s="1093" t="s">
        <v>23</v>
      </c>
      <c r="K8" s="1094"/>
      <c r="L8" s="1094"/>
      <c r="M8" s="1095"/>
      <c r="N8" s="740"/>
      <c r="O8" s="741"/>
    </row>
    <row r="9" spans="2:17" ht="12" customHeight="1">
      <c r="B9" s="742"/>
      <c r="C9" s="736" t="s">
        <v>237</v>
      </c>
      <c r="D9" s="736" t="s">
        <v>426</v>
      </c>
      <c r="E9" s="736" t="s">
        <v>250</v>
      </c>
      <c r="F9" s="743" t="s">
        <v>357</v>
      </c>
      <c r="G9" s="744" t="s">
        <v>372</v>
      </c>
      <c r="H9" s="745" t="s">
        <v>384</v>
      </c>
      <c r="I9" s="746"/>
      <c r="J9" s="735"/>
      <c r="K9" s="735"/>
      <c r="L9" s="735"/>
      <c r="M9" s="747" t="s">
        <v>24</v>
      </c>
      <c r="N9" s="740"/>
      <c r="O9" s="748" t="str">
        <f>YourData!$J$4</f>
        <v>Tested Prg</v>
      </c>
    </row>
    <row r="10" spans="2:17" ht="12" customHeight="1">
      <c r="B10" s="749" t="s">
        <v>803</v>
      </c>
      <c r="C10" s="750" t="s">
        <v>25</v>
      </c>
      <c r="D10" s="750" t="s">
        <v>13</v>
      </c>
      <c r="E10" s="750" t="s">
        <v>13</v>
      </c>
      <c r="F10" s="751" t="s">
        <v>355</v>
      </c>
      <c r="G10" s="751" t="s">
        <v>365</v>
      </c>
      <c r="H10" s="751" t="s">
        <v>385</v>
      </c>
      <c r="I10" s="752"/>
      <c r="J10" s="750" t="s">
        <v>26</v>
      </c>
      <c r="K10" s="750" t="s">
        <v>27</v>
      </c>
      <c r="L10" s="750" t="s">
        <v>603</v>
      </c>
      <c r="M10" s="753" t="s">
        <v>604</v>
      </c>
      <c r="N10" s="754"/>
      <c r="O10" s="755" t="str">
        <f>YourData!$J$8</f>
        <v>Org</v>
      </c>
    </row>
    <row r="11" spans="2:17" ht="12" customHeight="1">
      <c r="B11" s="756" t="s">
        <v>445</v>
      </c>
      <c r="C11" s="757">
        <f>A!B140</f>
        <v>35633.777252734755</v>
      </c>
      <c r="D11" s="757">
        <f>A!C140</f>
        <v>34750</v>
      </c>
      <c r="E11" s="757">
        <f>A!D140</f>
        <v>34755</v>
      </c>
      <c r="F11" s="757">
        <f>A!E140</f>
        <v>34745.637542485638</v>
      </c>
      <c r="G11" s="757">
        <f>A!F140</f>
        <v>34976.411000001252</v>
      </c>
      <c r="H11" s="757">
        <f>A!G140</f>
        <v>35070</v>
      </c>
      <c r="I11" s="758"/>
      <c r="J11" s="757">
        <f t="shared" ref="J11:J31" si="0">MINA(C11:I11)</f>
        <v>34745.637542485638</v>
      </c>
      <c r="K11" s="757">
        <f t="shared" ref="K11:K31" si="1">MAXA(C11:I11)</f>
        <v>35633.777252734755</v>
      </c>
      <c r="L11" s="757">
        <f>AVERAGE(C11:I11)</f>
        <v>34988.47096587027</v>
      </c>
      <c r="M11" s="759">
        <f>ABS((K11-J11)/AVERAGE(C11:I11))</f>
        <v>2.5383781735288144E-2</v>
      </c>
      <c r="N11" s="760"/>
      <c r="O11" s="803">
        <f>A!H140</f>
        <v>34997.782850431497</v>
      </c>
    </row>
    <row r="12" spans="2:17" ht="12" customHeight="1">
      <c r="B12" s="761" t="s">
        <v>446</v>
      </c>
      <c r="C12" s="757">
        <f>A!B141</f>
        <v>39973.379846119082</v>
      </c>
      <c r="D12" s="757">
        <f>A!C141</f>
        <v>39379</v>
      </c>
      <c r="E12" s="757">
        <f>A!D141</f>
        <v>39384</v>
      </c>
      <c r="F12" s="757">
        <f>A!E141</f>
        <v>39290.36408912098</v>
      </c>
      <c r="G12" s="757">
        <f>A!F141</f>
        <v>39519.569000001269</v>
      </c>
      <c r="H12" s="757">
        <f>A!G141</f>
        <v>39608</v>
      </c>
      <c r="I12" s="758"/>
      <c r="J12" s="757">
        <f t="shared" si="0"/>
        <v>39290.36408912098</v>
      </c>
      <c r="K12" s="757">
        <f t="shared" si="1"/>
        <v>39973.379846119082</v>
      </c>
      <c r="L12" s="757">
        <f t="shared" ref="L12:L31" si="2">AVERAGE(C12:I12)</f>
        <v>39525.718822540228</v>
      </c>
      <c r="M12" s="759">
        <f t="shared" ref="M12:M31" si="3">ABS((K12-J12)/AVERAGE(C12:I12))</f>
        <v>1.7280286794141751E-2</v>
      </c>
      <c r="N12" s="760"/>
      <c r="O12" s="803">
        <f>A!H141</f>
        <v>39393.138871772615</v>
      </c>
    </row>
    <row r="13" spans="2:17" ht="12" customHeight="1">
      <c r="B13" s="761" t="s">
        <v>447</v>
      </c>
      <c r="C13" s="757">
        <f>A!B142</f>
        <v>40059.657032557334</v>
      </c>
      <c r="D13" s="757">
        <f>A!C142</f>
        <v>38745</v>
      </c>
      <c r="E13" s="757">
        <f>A!D142</f>
        <v>38792</v>
      </c>
      <c r="F13" s="757">
        <f>A!E142</f>
        <v>39079.100197486965</v>
      </c>
      <c r="G13" s="757">
        <f>A!F142</f>
        <v>39400.815000001385</v>
      </c>
      <c r="H13" s="757">
        <f>A!G142</f>
        <v>39457</v>
      </c>
      <c r="I13" s="758"/>
      <c r="J13" s="757">
        <f t="shared" si="0"/>
        <v>38745</v>
      </c>
      <c r="K13" s="757">
        <f t="shared" si="1"/>
        <v>40059.657032557334</v>
      </c>
      <c r="L13" s="757">
        <f t="shared" si="2"/>
        <v>39255.595371674281</v>
      </c>
      <c r="M13" s="759">
        <f t="shared" si="3"/>
        <v>3.348967249407591E-2</v>
      </c>
      <c r="N13" s="760"/>
      <c r="O13" s="803">
        <f>A!H142</f>
        <v>39325.153538822175</v>
      </c>
    </row>
    <row r="14" spans="2:17" ht="12" customHeight="1">
      <c r="B14" s="761" t="s">
        <v>448</v>
      </c>
      <c r="C14" s="757">
        <f>A!B143</f>
        <v>40963.300377974272</v>
      </c>
      <c r="D14" s="757">
        <f>A!C143</f>
        <v>39708</v>
      </c>
      <c r="E14" s="757">
        <f>A!D143</f>
        <v>39438</v>
      </c>
      <c r="F14" s="757">
        <f>A!E143</f>
        <v>40143.373589549512</v>
      </c>
      <c r="G14" s="757">
        <f>A!F143</f>
        <v>40535.137000001225</v>
      </c>
      <c r="H14" s="757">
        <f>A!G143</f>
        <v>40330</v>
      </c>
      <c r="I14" s="758"/>
      <c r="J14" s="757">
        <f t="shared" si="0"/>
        <v>39438</v>
      </c>
      <c r="K14" s="757">
        <f t="shared" si="1"/>
        <v>40963.300377974272</v>
      </c>
      <c r="L14" s="757">
        <f t="shared" si="2"/>
        <v>40186.301827920834</v>
      </c>
      <c r="M14" s="759">
        <f t="shared" si="3"/>
        <v>3.7955728907468581E-2</v>
      </c>
      <c r="N14" s="760"/>
      <c r="O14" s="803">
        <f>A!H143</f>
        <v>38614.298550136482</v>
      </c>
    </row>
    <row r="15" spans="2:17" ht="12" customHeight="1">
      <c r="B15" s="761" t="s">
        <v>449</v>
      </c>
      <c r="C15" s="757">
        <f>A!B144</f>
        <v>40619.295122139025</v>
      </c>
      <c r="D15" s="757">
        <f>A!C144</f>
        <v>39358</v>
      </c>
      <c r="E15" s="757">
        <f>A!D144</f>
        <v>39265</v>
      </c>
      <c r="F15" s="757">
        <f>A!E144</f>
        <v>39783.018546382402</v>
      </c>
      <c r="G15" s="757">
        <f>A!F144</f>
        <v>40065.261000001236</v>
      </c>
      <c r="H15" s="757">
        <f>A!G144</f>
        <v>39947</v>
      </c>
      <c r="I15" s="758"/>
      <c r="J15" s="757">
        <f>MINA(C15:I15)</f>
        <v>39265</v>
      </c>
      <c r="K15" s="757">
        <f>MAXA(C15:I15)</f>
        <v>40619.295122139025</v>
      </c>
      <c r="L15" s="757">
        <f t="shared" si="2"/>
        <v>39839.595778087103</v>
      </c>
      <c r="M15" s="759">
        <f t="shared" si="3"/>
        <v>3.3993696363855311E-2</v>
      </c>
      <c r="N15" s="760"/>
      <c r="O15" s="803">
        <f>A!H144</f>
        <v>38773.44927413718</v>
      </c>
    </row>
    <row r="16" spans="2:17" ht="12" customHeight="1">
      <c r="B16" s="761" t="s">
        <v>450</v>
      </c>
      <c r="C16" s="757">
        <f>A!B145</f>
        <v>32236.979468446429</v>
      </c>
      <c r="D16" s="757">
        <f>A!C145</f>
        <v>30547</v>
      </c>
      <c r="E16" s="757">
        <f>A!D145</f>
        <v>30548</v>
      </c>
      <c r="F16" s="757">
        <f>A!E145</f>
        <v>31145.113646751332</v>
      </c>
      <c r="G16" s="757">
        <f>A!F145</f>
        <v>31586.592000001216</v>
      </c>
      <c r="H16" s="757">
        <f>A!G145</f>
        <v>31742</v>
      </c>
      <c r="I16" s="758"/>
      <c r="J16" s="757">
        <f t="shared" si="0"/>
        <v>30547</v>
      </c>
      <c r="K16" s="757">
        <f t="shared" si="1"/>
        <v>32236.979468446429</v>
      </c>
      <c r="L16" s="757">
        <f t="shared" si="2"/>
        <v>31300.947519199832</v>
      </c>
      <c r="M16" s="759">
        <f t="shared" si="3"/>
        <v>5.3991319828570826E-2</v>
      </c>
      <c r="N16" s="760"/>
      <c r="O16" s="803">
        <f>A!H145</f>
        <v>31355.340879914918</v>
      </c>
    </row>
    <row r="17" spans="2:17" ht="12" customHeight="1">
      <c r="B17" s="761" t="s">
        <v>451</v>
      </c>
      <c r="C17" s="757">
        <f>A!B146</f>
        <v>55298.791720929417</v>
      </c>
      <c r="D17" s="757">
        <f>A!C146</f>
        <v>54064</v>
      </c>
      <c r="E17" s="757">
        <f>A!D146</f>
        <v>54016</v>
      </c>
      <c r="F17" s="757">
        <f>A!E146</f>
        <v>54704.710962209792</v>
      </c>
      <c r="G17" s="757">
        <f>A!F146</f>
        <v>54843.258000001253</v>
      </c>
      <c r="H17" s="757">
        <f>A!G146</f>
        <v>55068</v>
      </c>
      <c r="I17" s="758"/>
      <c r="J17" s="757">
        <f t="shared" si="0"/>
        <v>54016</v>
      </c>
      <c r="K17" s="757">
        <f t="shared" si="1"/>
        <v>55298.791720929417</v>
      </c>
      <c r="L17" s="757">
        <f t="shared" si="2"/>
        <v>54665.793447190081</v>
      </c>
      <c r="M17" s="759">
        <f t="shared" si="3"/>
        <v>2.3466077048139054E-2</v>
      </c>
      <c r="N17" s="760"/>
      <c r="O17" s="803">
        <f>A!H146</f>
        <v>54912.288316025653</v>
      </c>
    </row>
    <row r="18" spans="2:17" ht="12" customHeight="1">
      <c r="B18" s="761" t="s">
        <v>462</v>
      </c>
      <c r="C18" s="757">
        <f>A!B147</f>
        <v>32045.153568170928</v>
      </c>
      <c r="D18" s="757">
        <f>A!C147</f>
        <v>30846</v>
      </c>
      <c r="E18" s="757">
        <f>A!D147</f>
        <v>30876</v>
      </c>
      <c r="F18" s="757">
        <f>A!E147</f>
        <v>31012.680975386647</v>
      </c>
      <c r="G18" s="757"/>
      <c r="H18" s="757">
        <f>A!G147</f>
        <v>31413</v>
      </c>
      <c r="I18" s="758"/>
      <c r="J18" s="757">
        <f t="shared" si="0"/>
        <v>30846</v>
      </c>
      <c r="K18" s="757">
        <f t="shared" si="1"/>
        <v>32045.153568170928</v>
      </c>
      <c r="L18" s="757">
        <f t="shared" si="2"/>
        <v>31238.566908711517</v>
      </c>
      <c r="M18" s="759">
        <f t="shared" si="3"/>
        <v>3.83869583926566E-2</v>
      </c>
      <c r="N18" s="760"/>
      <c r="O18" s="803">
        <f>A!H147</f>
        <v>30732.144793916759</v>
      </c>
    </row>
    <row r="19" spans="2:17" ht="12" customHeight="1">
      <c r="B19" s="761" t="s">
        <v>463</v>
      </c>
      <c r="C19" s="757">
        <f>A!B148</f>
        <v>32078.431863626436</v>
      </c>
      <c r="D19" s="757">
        <f>A!C148</f>
        <v>31668</v>
      </c>
      <c r="E19" s="757">
        <f>A!D148</f>
        <v>31699</v>
      </c>
      <c r="F19" s="757"/>
      <c r="G19" s="757"/>
      <c r="H19" s="757">
        <f>A!G148</f>
        <v>31503</v>
      </c>
      <c r="I19" s="758"/>
      <c r="J19" s="757">
        <f t="shared" si="0"/>
        <v>31503</v>
      </c>
      <c r="K19" s="757">
        <f t="shared" si="1"/>
        <v>32078.431863626436</v>
      </c>
      <c r="L19" s="757">
        <f t="shared" si="2"/>
        <v>31737.107965906609</v>
      </c>
      <c r="M19" s="759">
        <f t="shared" si="3"/>
        <v>1.8131200367865599E-2</v>
      </c>
      <c r="N19" s="760"/>
      <c r="O19" s="803">
        <f>A!H148</f>
        <v>34997.782850431497</v>
      </c>
    </row>
    <row r="20" spans="2:17" ht="12" customHeight="1">
      <c r="B20" s="761" t="s">
        <v>464</v>
      </c>
      <c r="C20" s="757">
        <f>A!B149</f>
        <v>33387.007607424253</v>
      </c>
      <c r="D20" s="757">
        <f>A!C149</f>
        <v>32530</v>
      </c>
      <c r="E20" s="757">
        <f>A!D149</f>
        <v>32910</v>
      </c>
      <c r="F20" s="757">
        <f>A!E149</f>
        <v>32735.504626556416</v>
      </c>
      <c r="G20" s="757"/>
      <c r="H20" s="757">
        <f>A!G149</f>
        <v>33208</v>
      </c>
      <c r="I20" s="758"/>
      <c r="J20" s="757">
        <f t="shared" si="0"/>
        <v>32530</v>
      </c>
      <c r="K20" s="757">
        <f t="shared" si="1"/>
        <v>33387.007607424253</v>
      </c>
      <c r="L20" s="757">
        <f t="shared" si="2"/>
        <v>32954.102446796132</v>
      </c>
      <c r="M20" s="759">
        <f t="shared" si="3"/>
        <v>2.600609768716591E-2</v>
      </c>
      <c r="N20" s="760"/>
      <c r="O20" s="803">
        <f>A!H149</f>
        <v>34997.782850431497</v>
      </c>
    </row>
    <row r="21" spans="2:17" ht="12" customHeight="1">
      <c r="B21" s="761" t="s">
        <v>465</v>
      </c>
      <c r="C21" s="757">
        <f>A!B150</f>
        <v>32538.031318731744</v>
      </c>
      <c r="D21" s="757">
        <f>A!C150</f>
        <v>31932</v>
      </c>
      <c r="E21" s="757">
        <f>A!D150</f>
        <v>31811</v>
      </c>
      <c r="F21" s="757">
        <f>A!E150</f>
        <v>31772.39698072281</v>
      </c>
      <c r="G21" s="757"/>
      <c r="H21" s="757">
        <f>A!G150</f>
        <v>31818</v>
      </c>
      <c r="I21" s="758"/>
      <c r="J21" s="757">
        <f t="shared" si="0"/>
        <v>31772.39698072281</v>
      </c>
      <c r="K21" s="757">
        <f t="shared" si="1"/>
        <v>32538.031318731744</v>
      </c>
      <c r="L21" s="757">
        <f t="shared" si="2"/>
        <v>31974.285659890913</v>
      </c>
      <c r="M21" s="759">
        <f t="shared" si="3"/>
        <v>2.3945314874363539E-2</v>
      </c>
      <c r="N21" s="760"/>
      <c r="O21" s="803">
        <f>A!H150</f>
        <v>32069.005609284963</v>
      </c>
    </row>
    <row r="22" spans="2:17" ht="12" customHeight="1">
      <c r="B22" s="761" t="s">
        <v>466</v>
      </c>
      <c r="C22" s="757">
        <f>A!B151</f>
        <v>33691.321017245209</v>
      </c>
      <c r="D22" s="757">
        <f>A!C151</f>
        <v>33032</v>
      </c>
      <c r="E22" s="757">
        <f>A!D151</f>
        <v>32973</v>
      </c>
      <c r="F22" s="757">
        <f>A!E151</f>
        <v>33031.645273495218</v>
      </c>
      <c r="G22" s="757"/>
      <c r="H22" s="757">
        <f>A!G151</f>
        <v>33248</v>
      </c>
      <c r="I22" s="758"/>
      <c r="J22" s="757">
        <f t="shared" si="0"/>
        <v>32973</v>
      </c>
      <c r="K22" s="757">
        <f t="shared" si="1"/>
        <v>33691.321017245209</v>
      </c>
      <c r="L22" s="757">
        <f t="shared" si="2"/>
        <v>33195.19325814808</v>
      </c>
      <c r="M22" s="759">
        <f t="shared" si="3"/>
        <v>2.1639308187154184E-2</v>
      </c>
      <c r="N22" s="760"/>
      <c r="O22" s="803">
        <f>A!H151</f>
        <v>33232.179162841763</v>
      </c>
    </row>
    <row r="23" spans="2:17" ht="12" customHeight="1">
      <c r="B23" s="761" t="s">
        <v>473</v>
      </c>
      <c r="C23" s="757">
        <f>A!B152</f>
        <v>22337.887016316719</v>
      </c>
      <c r="D23" s="757">
        <f>A!C152</f>
        <v>22817</v>
      </c>
      <c r="E23" s="757">
        <f>A!D152</f>
        <v>22822</v>
      </c>
      <c r="F23" s="757">
        <f>A!E152</f>
        <v>23034.608109790275</v>
      </c>
      <c r="G23" s="757">
        <f>A!F152</f>
        <v>22322.953000000023</v>
      </c>
      <c r="H23" s="757">
        <f>A!G152</f>
        <v>23138</v>
      </c>
      <c r="I23" s="758"/>
      <c r="J23" s="757">
        <f t="shared" si="0"/>
        <v>22322.953000000023</v>
      </c>
      <c r="K23" s="757">
        <f t="shared" si="1"/>
        <v>23138</v>
      </c>
      <c r="L23" s="757">
        <f t="shared" si="2"/>
        <v>22745.408021017836</v>
      </c>
      <c r="M23" s="759">
        <f t="shared" si="3"/>
        <v>3.583347457415733E-2</v>
      </c>
      <c r="N23" s="760"/>
      <c r="O23" s="803">
        <f>A!H152</f>
        <v>23053.414210332543</v>
      </c>
    </row>
    <row r="24" spans="2:17" ht="12" customHeight="1">
      <c r="B24" s="761" t="s">
        <v>475</v>
      </c>
      <c r="C24" s="757">
        <f>A!B153</f>
        <v>17390.851076390049</v>
      </c>
      <c r="D24" s="757">
        <f>A!C153</f>
        <v>17872</v>
      </c>
      <c r="E24" s="757">
        <f>A!D153</f>
        <v>17870</v>
      </c>
      <c r="F24" s="757">
        <f>A!E153</f>
        <v>17996.111156143779</v>
      </c>
      <c r="G24" s="757">
        <f>A!F153</f>
        <v>17434.537000000029</v>
      </c>
      <c r="H24" s="757">
        <f>A!G153</f>
        <v>18051</v>
      </c>
      <c r="I24" s="758"/>
      <c r="J24" s="757">
        <f t="shared" si="0"/>
        <v>17390.851076390049</v>
      </c>
      <c r="K24" s="757">
        <f t="shared" si="1"/>
        <v>18051</v>
      </c>
      <c r="L24" s="757">
        <f t="shared" si="2"/>
        <v>17769.08320542231</v>
      </c>
      <c r="M24" s="759">
        <f t="shared" si="3"/>
        <v>3.7151546648647817E-2</v>
      </c>
      <c r="N24" s="760"/>
      <c r="O24" s="803">
        <f>A!H153</f>
        <v>18030.777835579152</v>
      </c>
    </row>
    <row r="25" spans="2:17" ht="12" customHeight="1">
      <c r="B25" s="761" t="s">
        <v>477</v>
      </c>
      <c r="C25" s="757">
        <f>A!B154</f>
        <v>34608.775362869957</v>
      </c>
      <c r="D25" s="757">
        <f>A!C154</f>
        <v>35971</v>
      </c>
      <c r="E25" s="757">
        <f>A!D154</f>
        <v>35970</v>
      </c>
      <c r="F25" s="757">
        <f>A!E154</f>
        <v>35732.483805592987</v>
      </c>
      <c r="G25" s="757">
        <f>A!F154</f>
        <v>34848.63700000001</v>
      </c>
      <c r="H25" s="757">
        <f>A!G154</f>
        <v>35845</v>
      </c>
      <c r="I25" s="758"/>
      <c r="J25" s="757">
        <f t="shared" si="0"/>
        <v>34608.775362869957</v>
      </c>
      <c r="K25" s="757">
        <f t="shared" si="1"/>
        <v>35971</v>
      </c>
      <c r="L25" s="757">
        <f t="shared" si="2"/>
        <v>35495.982694743827</v>
      </c>
      <c r="M25" s="759">
        <f t="shared" si="3"/>
        <v>3.837686785135147E-2</v>
      </c>
      <c r="N25" s="760"/>
      <c r="O25" s="803">
        <f>A!H154</f>
        <v>35791.072551083089</v>
      </c>
    </row>
    <row r="26" spans="2:17" ht="12" customHeight="1">
      <c r="B26" s="761" t="s">
        <v>478</v>
      </c>
      <c r="C26" s="757">
        <f>A!B155</f>
        <v>24986.581989315273</v>
      </c>
      <c r="D26" s="757">
        <f>A!C155</f>
        <v>25389</v>
      </c>
      <c r="E26" s="757">
        <f>A!D155</f>
        <v>25390</v>
      </c>
      <c r="F26" s="757">
        <f>A!E155</f>
        <v>25017.177618583835</v>
      </c>
      <c r="G26" s="757">
        <f>A!F155</f>
        <v>25131.070000000262</v>
      </c>
      <c r="H26" s="757">
        <f>A!G155</f>
        <v>25781</v>
      </c>
      <c r="I26" s="758"/>
      <c r="J26" s="757">
        <f t="shared" si="0"/>
        <v>24986.581989315273</v>
      </c>
      <c r="K26" s="757">
        <f t="shared" si="1"/>
        <v>25781</v>
      </c>
      <c r="L26" s="757">
        <f t="shared" si="2"/>
        <v>25282.471601316563</v>
      </c>
      <c r="M26" s="759">
        <f t="shared" si="3"/>
        <v>3.1421691012335932E-2</v>
      </c>
      <c r="N26" s="760"/>
      <c r="O26" s="803">
        <f>A!H155</f>
        <v>25788.215194031163</v>
      </c>
    </row>
    <row r="27" spans="2:17" ht="12" customHeight="1">
      <c r="B27" s="761" t="s">
        <v>479</v>
      </c>
      <c r="C27" s="757">
        <f>A!B156</f>
        <v>23544.160692124755</v>
      </c>
      <c r="D27" s="757">
        <f>A!C156</f>
        <v>24293</v>
      </c>
      <c r="E27" s="757">
        <f>A!D156</f>
        <v>24307</v>
      </c>
      <c r="F27" s="757">
        <f>A!E156</f>
        <v>24077.724718093501</v>
      </c>
      <c r="G27" s="757">
        <f>A!F156</f>
        <v>23619.743999999955</v>
      </c>
      <c r="H27" s="757">
        <f>A!G156</f>
        <v>24360</v>
      </c>
      <c r="I27" s="758"/>
      <c r="J27" s="757">
        <f t="shared" si="0"/>
        <v>23544.160692124755</v>
      </c>
      <c r="K27" s="757">
        <f t="shared" si="1"/>
        <v>24360</v>
      </c>
      <c r="L27" s="757">
        <f t="shared" si="2"/>
        <v>24033.604901703035</v>
      </c>
      <c r="M27" s="759">
        <f t="shared" si="3"/>
        <v>3.3945773478927181E-2</v>
      </c>
      <c r="N27" s="760"/>
      <c r="O27" s="803">
        <f>A!H156</f>
        <v>24362.730551355835</v>
      </c>
    </row>
    <row r="28" spans="2:17" ht="12" customHeight="1">
      <c r="B28" s="761" t="s">
        <v>480</v>
      </c>
      <c r="C28" s="757">
        <f>A!B157</f>
        <v>20320.873963030244</v>
      </c>
      <c r="D28" s="757">
        <f>A!C157</f>
        <v>20408</v>
      </c>
      <c r="E28" s="757">
        <f>A!D157</f>
        <v>20421</v>
      </c>
      <c r="F28" s="757">
        <f>A!E157</f>
        <v>20701.560304430714</v>
      </c>
      <c r="G28" s="757">
        <f>A!F157</f>
        <v>20241.712999999996</v>
      </c>
      <c r="H28" s="757">
        <f>A!G157</f>
        <v>21323</v>
      </c>
      <c r="I28" s="758"/>
      <c r="J28" s="757">
        <f t="shared" si="0"/>
        <v>20241.712999999996</v>
      </c>
      <c r="K28" s="757">
        <f t="shared" si="1"/>
        <v>21323</v>
      </c>
      <c r="L28" s="757">
        <f t="shared" si="2"/>
        <v>20569.357877910155</v>
      </c>
      <c r="M28" s="759">
        <f t="shared" si="3"/>
        <v>5.2567853912504466E-2</v>
      </c>
      <c r="N28" s="760"/>
      <c r="O28" s="803">
        <f>A!H157</f>
        <v>20760.960949552937</v>
      </c>
    </row>
    <row r="29" spans="2:17" ht="12" customHeight="1">
      <c r="B29" s="761" t="s">
        <v>481</v>
      </c>
      <c r="C29" s="757">
        <f>A!B158</f>
        <v>17281.271045603677</v>
      </c>
      <c r="D29" s="757">
        <f>A!C158</f>
        <v>17540</v>
      </c>
      <c r="E29" s="757">
        <f>A!D158</f>
        <v>17537</v>
      </c>
      <c r="F29" s="757">
        <f>A!E158</f>
        <v>17741.943188338209</v>
      </c>
      <c r="G29" s="757">
        <f>A!F158</f>
        <v>17442.46800000007</v>
      </c>
      <c r="H29" s="757">
        <f>A!G158</f>
        <v>17875</v>
      </c>
      <c r="I29" s="758"/>
      <c r="J29" s="757">
        <f t="shared" si="0"/>
        <v>17281.271045603677</v>
      </c>
      <c r="K29" s="757">
        <f t="shared" si="1"/>
        <v>17875</v>
      </c>
      <c r="L29" s="757">
        <f t="shared" si="2"/>
        <v>17569.61370565699</v>
      </c>
      <c r="M29" s="759">
        <f t="shared" si="3"/>
        <v>3.3792942994822765E-2</v>
      </c>
      <c r="N29" s="760"/>
      <c r="O29" s="803">
        <f>A!H158</f>
        <v>18434.560122231742</v>
      </c>
    </row>
    <row r="30" spans="2:17" ht="12" customHeight="1">
      <c r="B30" s="761" t="s">
        <v>482</v>
      </c>
      <c r="C30" s="757">
        <f>A!B159</f>
        <v>19430.378480857089</v>
      </c>
      <c r="D30" s="757">
        <f>A!C159</f>
        <v>19878</v>
      </c>
      <c r="E30" s="757">
        <f>A!D159</f>
        <v>19874</v>
      </c>
      <c r="F30" s="757">
        <f>A!E159</f>
        <v>19061.112503659155</v>
      </c>
      <c r="G30" s="757">
        <f>A!F159</f>
        <v>19536.572000000106</v>
      </c>
      <c r="H30" s="757">
        <f>A!G159</f>
        <v>20164</v>
      </c>
      <c r="I30" s="758"/>
      <c r="J30" s="757">
        <f t="shared" si="0"/>
        <v>19061.112503659155</v>
      </c>
      <c r="K30" s="757">
        <f t="shared" si="1"/>
        <v>20164</v>
      </c>
      <c r="L30" s="757">
        <f t="shared" si="2"/>
        <v>19657.343830752725</v>
      </c>
      <c r="M30" s="759">
        <f t="shared" si="3"/>
        <v>5.6105621687068653E-2</v>
      </c>
      <c r="N30" s="760"/>
      <c r="O30" s="803">
        <f>A!H159</f>
        <v>20230.768784891832</v>
      </c>
    </row>
    <row r="31" spans="2:17" ht="12" customHeight="1" thickBot="1">
      <c r="B31" s="762" t="s">
        <v>483</v>
      </c>
      <c r="C31" s="763">
        <f>A!B160</f>
        <v>15687.079578945253</v>
      </c>
      <c r="D31" s="764">
        <f>A!C160</f>
        <v>15802</v>
      </c>
      <c r="E31" s="764">
        <f>A!D160</f>
        <v>15791</v>
      </c>
      <c r="F31" s="764">
        <f>A!E160</f>
        <v>16635.725867238158</v>
      </c>
      <c r="G31" s="764">
        <f>A!F160</f>
        <v>15791.080999999982</v>
      </c>
      <c r="H31" s="764">
        <f>A!G160</f>
        <v>16339</v>
      </c>
      <c r="I31" s="765"/>
      <c r="J31" s="764">
        <f t="shared" si="0"/>
        <v>15687.079578945253</v>
      </c>
      <c r="K31" s="764">
        <f t="shared" si="1"/>
        <v>16635.725867238158</v>
      </c>
      <c r="L31" s="764">
        <f t="shared" si="2"/>
        <v>16007.647741030565</v>
      </c>
      <c r="M31" s="766">
        <f t="shared" si="3"/>
        <v>5.9262066709610831E-2</v>
      </c>
      <c r="N31" s="760"/>
      <c r="O31" s="804">
        <f>A!H160</f>
        <v>17012.08780708546</v>
      </c>
    </row>
    <row r="32" spans="2:17" ht="12" customHeight="1" thickTop="1">
      <c r="B32" s="737" t="s">
        <v>14</v>
      </c>
      <c r="C32" s="767"/>
      <c r="D32" s="768"/>
      <c r="E32" s="767"/>
      <c r="F32" s="768"/>
      <c r="G32" s="768"/>
      <c r="H32" s="768"/>
      <c r="I32" s="738"/>
      <c r="J32" s="1093" t="s">
        <v>23</v>
      </c>
      <c r="K32" s="1094"/>
      <c r="L32" s="1094"/>
      <c r="M32" s="1095"/>
      <c r="N32" s="760"/>
      <c r="O32" s="769"/>
      <c r="P32" s="770"/>
      <c r="Q32" s="770"/>
    </row>
    <row r="33" spans="2:17" ht="12" customHeight="1">
      <c r="B33" s="742"/>
      <c r="C33" s="736" t="s">
        <v>237</v>
      </c>
      <c r="D33" s="736" t="s">
        <v>426</v>
      </c>
      <c r="E33" s="736" t="s">
        <v>250</v>
      </c>
      <c r="F33" s="743" t="s">
        <v>357</v>
      </c>
      <c r="G33" s="744" t="s">
        <v>372</v>
      </c>
      <c r="H33" s="745" t="s">
        <v>384</v>
      </c>
      <c r="I33" s="744"/>
      <c r="J33" s="771"/>
      <c r="K33" s="735"/>
      <c r="L33" s="735"/>
      <c r="M33" s="747" t="s">
        <v>24</v>
      </c>
      <c r="N33" s="760"/>
      <c r="O33" s="748" t="str">
        <f>YourData!$J$4</f>
        <v>Tested Prg</v>
      </c>
      <c r="P33" s="770"/>
      <c r="Q33" s="770"/>
    </row>
    <row r="34" spans="2:17" ht="12" customHeight="1">
      <c r="B34" s="749" t="s">
        <v>803</v>
      </c>
      <c r="C34" s="750" t="s">
        <v>25</v>
      </c>
      <c r="D34" s="750" t="s">
        <v>13</v>
      </c>
      <c r="E34" s="750" t="s">
        <v>13</v>
      </c>
      <c r="F34" s="751" t="s">
        <v>355</v>
      </c>
      <c r="G34" s="751" t="s">
        <v>365</v>
      </c>
      <c r="H34" s="751" t="s">
        <v>385</v>
      </c>
      <c r="I34" s="751"/>
      <c r="J34" s="772" t="s">
        <v>26</v>
      </c>
      <c r="K34" s="750" t="s">
        <v>27</v>
      </c>
      <c r="L34" s="750" t="s">
        <v>603</v>
      </c>
      <c r="M34" s="753" t="s">
        <v>604</v>
      </c>
      <c r="N34" s="760"/>
      <c r="O34" s="755" t="str">
        <f>YourData!$J$8</f>
        <v>Org</v>
      </c>
      <c r="P34" s="770"/>
      <c r="Q34" s="770"/>
    </row>
    <row r="35" spans="2:17" ht="12" customHeight="1">
      <c r="B35" s="756" t="s">
        <v>445</v>
      </c>
      <c r="C35" s="757">
        <f>A!B170</f>
        <v>22353.534309268729</v>
      </c>
      <c r="D35" s="757">
        <f>A!C170</f>
        <v>21569</v>
      </c>
      <c r="E35" s="757">
        <f>A!D170</f>
        <v>21573</v>
      </c>
      <c r="F35" s="757"/>
      <c r="G35" s="757">
        <f>A!F170</f>
        <v>21770.00099999996</v>
      </c>
      <c r="H35" s="757">
        <f>A!G170</f>
        <v>21876</v>
      </c>
      <c r="I35" s="757"/>
      <c r="J35" s="773">
        <f t="shared" ref="J35:J55" si="4">MINA(C35:I35)</f>
        <v>21569</v>
      </c>
      <c r="K35" s="757">
        <f t="shared" ref="K35:K55" si="5">MAXA(C35:I35)</f>
        <v>22353.534309268729</v>
      </c>
      <c r="L35" s="757">
        <f>AVERAGE(C35:I35)</f>
        <v>21828.307061853739</v>
      </c>
      <c r="M35" s="759">
        <f t="shared" ref="M35:M55" si="6">ABS((K35-J35)/AVERAGE(C35:I35))</f>
        <v>3.5941143169996415E-2</v>
      </c>
      <c r="N35" s="760"/>
      <c r="O35" s="803">
        <f>A!H170</f>
        <v>24135.69092147077</v>
      </c>
      <c r="P35" s="770"/>
      <c r="Q35" s="770"/>
    </row>
    <row r="36" spans="2:17" ht="12" customHeight="1">
      <c r="B36" s="761" t="s">
        <v>446</v>
      </c>
      <c r="C36" s="757">
        <f>A!B171</f>
        <v>26339.625369982768</v>
      </c>
      <c r="D36" s="757">
        <f>A!C171</f>
        <v>25813</v>
      </c>
      <c r="E36" s="757">
        <f>A!D171</f>
        <v>25817</v>
      </c>
      <c r="F36" s="757"/>
      <c r="G36" s="757">
        <f>A!F171</f>
        <v>25936.82099999996</v>
      </c>
      <c r="H36" s="757">
        <f>A!G171</f>
        <v>26053</v>
      </c>
      <c r="I36" s="757"/>
      <c r="J36" s="773">
        <f t="shared" si="4"/>
        <v>25813</v>
      </c>
      <c r="K36" s="757">
        <f t="shared" si="5"/>
        <v>26339.625369982768</v>
      </c>
      <c r="L36" s="757">
        <f t="shared" ref="L36:L55" si="7">AVERAGE(C36:I36)</f>
        <v>25991.889273996545</v>
      </c>
      <c r="M36" s="759">
        <f t="shared" si="6"/>
        <v>2.0261142406051574E-2</v>
      </c>
      <c r="N36" s="760"/>
      <c r="O36" s="803">
        <f>A!H171</f>
        <v>28531.046942810219</v>
      </c>
      <c r="P36" s="770"/>
      <c r="Q36" s="770"/>
    </row>
    <row r="37" spans="2:17" ht="12" customHeight="1">
      <c r="B37" s="761" t="s">
        <v>447</v>
      </c>
      <c r="C37" s="757">
        <f>A!B172</f>
        <v>26433.137388696625</v>
      </c>
      <c r="D37" s="757">
        <f>A!C172</f>
        <v>25250</v>
      </c>
      <c r="E37" s="757">
        <f>A!D172</f>
        <v>25294</v>
      </c>
      <c r="F37" s="757"/>
      <c r="G37" s="757">
        <f>A!F172</f>
        <v>25846.026000000074</v>
      </c>
      <c r="H37" s="757">
        <f>A!G172</f>
        <v>25912</v>
      </c>
      <c r="I37" s="757"/>
      <c r="J37" s="773">
        <f t="shared" si="4"/>
        <v>25250</v>
      </c>
      <c r="K37" s="757">
        <f t="shared" si="5"/>
        <v>26433.137388696625</v>
      </c>
      <c r="L37" s="757">
        <f t="shared" si="7"/>
        <v>25747.032677739342</v>
      </c>
      <c r="M37" s="759">
        <f t="shared" si="6"/>
        <v>4.5952378416001118E-2</v>
      </c>
      <c r="N37" s="760"/>
      <c r="O37" s="803">
        <f>A!H172</f>
        <v>28463.061609859742</v>
      </c>
      <c r="P37" s="770"/>
      <c r="Q37" s="770"/>
    </row>
    <row r="38" spans="2:17" ht="12" customHeight="1">
      <c r="B38" s="761" t="s">
        <v>448</v>
      </c>
      <c r="C38" s="757">
        <f>A!B173</f>
        <v>27299.732074423395</v>
      </c>
      <c r="D38" s="757">
        <f>A!C173</f>
        <v>26172</v>
      </c>
      <c r="E38" s="757">
        <f>A!D173</f>
        <v>25925</v>
      </c>
      <c r="F38" s="757"/>
      <c r="G38" s="757">
        <f>A!F173</f>
        <v>26927.732999999924</v>
      </c>
      <c r="H38" s="757">
        <f>A!G173</f>
        <v>26775</v>
      </c>
      <c r="I38" s="757"/>
      <c r="J38" s="773">
        <f t="shared" si="4"/>
        <v>25925</v>
      </c>
      <c r="K38" s="757">
        <f t="shared" si="5"/>
        <v>27299.732074423395</v>
      </c>
      <c r="L38" s="757">
        <f t="shared" si="7"/>
        <v>26619.893014884663</v>
      </c>
      <c r="M38" s="759">
        <f t="shared" si="6"/>
        <v>5.1643035291490676E-2</v>
      </c>
      <c r="N38" s="760"/>
      <c r="O38" s="803">
        <f>A!H173</f>
        <v>27752.206621174992</v>
      </c>
      <c r="P38" s="770"/>
      <c r="Q38" s="770"/>
    </row>
    <row r="39" spans="2:17" ht="12" customHeight="1">
      <c r="B39" s="761" t="s">
        <v>449</v>
      </c>
      <c r="C39" s="757">
        <f>A!B174</f>
        <v>26962.93733737541</v>
      </c>
      <c r="D39" s="757">
        <f>A!C174</f>
        <v>25829</v>
      </c>
      <c r="E39" s="757">
        <f>A!D174</f>
        <v>25745</v>
      </c>
      <c r="F39" s="757"/>
      <c r="G39" s="757">
        <f>A!F174</f>
        <v>26472.789999999939</v>
      </c>
      <c r="H39" s="757">
        <f>A!G174</f>
        <v>26400</v>
      </c>
      <c r="I39" s="757"/>
      <c r="J39" s="773">
        <f>MINA(C39:I39)</f>
        <v>25745</v>
      </c>
      <c r="K39" s="757">
        <f>MAXA(C39:I39)</f>
        <v>26962.93733737541</v>
      </c>
      <c r="L39" s="757">
        <f t="shared" si="7"/>
        <v>26281.945467475067</v>
      </c>
      <c r="M39" s="759">
        <f t="shared" si="6"/>
        <v>4.6341216972794294E-2</v>
      </c>
      <c r="N39" s="760"/>
      <c r="O39" s="803">
        <f>A!H174</f>
        <v>27911.357345175169</v>
      </c>
      <c r="P39" s="770"/>
      <c r="Q39" s="770"/>
    </row>
    <row r="40" spans="2:17" ht="12" customHeight="1">
      <c r="B40" s="761" t="s">
        <v>450</v>
      </c>
      <c r="C40" s="757">
        <f>A!B175</f>
        <v>19316.840364594198</v>
      </c>
      <c r="D40" s="757">
        <f>A!C175</f>
        <v>17802</v>
      </c>
      <c r="E40" s="757">
        <f>A!D175</f>
        <v>17801</v>
      </c>
      <c r="F40" s="757"/>
      <c r="G40" s="757">
        <f>A!F175</f>
        <v>18738.054999999913</v>
      </c>
      <c r="H40" s="757">
        <f>A!G175</f>
        <v>18891</v>
      </c>
      <c r="I40" s="757"/>
      <c r="J40" s="773">
        <f t="shared" si="4"/>
        <v>17801</v>
      </c>
      <c r="K40" s="757">
        <f t="shared" si="5"/>
        <v>19316.840364594198</v>
      </c>
      <c r="L40" s="757">
        <f t="shared" si="7"/>
        <v>18509.779072918824</v>
      </c>
      <c r="M40" s="759">
        <f t="shared" si="6"/>
        <v>8.1894027941802103E-2</v>
      </c>
      <c r="N40" s="760"/>
      <c r="O40" s="803">
        <f>A!H175</f>
        <v>20493.248950954385</v>
      </c>
      <c r="P40" s="770"/>
      <c r="Q40" s="770"/>
    </row>
    <row r="41" spans="2:17" ht="12" customHeight="1">
      <c r="B41" s="761" t="s">
        <v>451</v>
      </c>
      <c r="C41" s="757">
        <f>A!B176</f>
        <v>40105.839879967134</v>
      </c>
      <c r="D41" s="757">
        <f>A!C176</f>
        <v>38999</v>
      </c>
      <c r="E41" s="757">
        <f>A!D176</f>
        <v>38955</v>
      </c>
      <c r="F41" s="757"/>
      <c r="G41" s="757">
        <f>A!F176</f>
        <v>39697.162000000208</v>
      </c>
      <c r="H41" s="757">
        <f>A!G176</f>
        <v>39941</v>
      </c>
      <c r="I41" s="757"/>
      <c r="J41" s="773">
        <f t="shared" si="4"/>
        <v>38955</v>
      </c>
      <c r="K41" s="757">
        <f t="shared" si="5"/>
        <v>40105.839879967134</v>
      </c>
      <c r="L41" s="757">
        <f t="shared" si="7"/>
        <v>39539.600375993468</v>
      </c>
      <c r="M41" s="759">
        <f t="shared" si="6"/>
        <v>2.9106006864598164E-2</v>
      </c>
      <c r="N41" s="760"/>
      <c r="O41" s="803">
        <f>A!H176</f>
        <v>44050.196387062133</v>
      </c>
      <c r="P41" s="770"/>
      <c r="Q41" s="770"/>
    </row>
    <row r="42" spans="2:17" ht="12" customHeight="1">
      <c r="B42" s="761" t="s">
        <v>462</v>
      </c>
      <c r="C42" s="757">
        <f>A!B177</f>
        <v>19178.948737703857</v>
      </c>
      <c r="D42" s="757">
        <f>A!C177</f>
        <v>18106</v>
      </c>
      <c r="E42" s="757">
        <f>A!D177</f>
        <v>18131</v>
      </c>
      <c r="F42" s="757"/>
      <c r="G42" s="757"/>
      <c r="H42" s="757">
        <f>A!G177</f>
        <v>18629</v>
      </c>
      <c r="I42" s="757"/>
      <c r="J42" s="773">
        <f t="shared" si="4"/>
        <v>18106</v>
      </c>
      <c r="K42" s="757">
        <f t="shared" si="5"/>
        <v>19178.948737703857</v>
      </c>
      <c r="L42" s="757">
        <f t="shared" si="7"/>
        <v>18511.237184425965</v>
      </c>
      <c r="M42" s="759">
        <f t="shared" si="6"/>
        <v>5.7962022041755226E-2</v>
      </c>
      <c r="N42" s="760"/>
      <c r="O42" s="803">
        <f>A!H177</f>
        <v>19870.052864956608</v>
      </c>
      <c r="P42" s="770"/>
      <c r="Q42" s="770"/>
    </row>
    <row r="43" spans="2:17" ht="12" customHeight="1">
      <c r="B43" s="761" t="s">
        <v>463</v>
      </c>
      <c r="C43" s="757">
        <f>A!B178</f>
        <v>19204.494365578117</v>
      </c>
      <c r="D43" s="757">
        <f>A!C178</f>
        <v>18823</v>
      </c>
      <c r="E43" s="757">
        <f>A!D178</f>
        <v>18850</v>
      </c>
      <c r="F43" s="757"/>
      <c r="G43" s="757"/>
      <c r="H43" s="757">
        <f>A!G178</f>
        <v>18685</v>
      </c>
      <c r="I43" s="757"/>
      <c r="J43" s="773">
        <f t="shared" si="4"/>
        <v>18685</v>
      </c>
      <c r="K43" s="757">
        <f t="shared" si="5"/>
        <v>19204.494365578117</v>
      </c>
      <c r="L43" s="757">
        <f t="shared" si="7"/>
        <v>18890.623591394527</v>
      </c>
      <c r="M43" s="759">
        <f t="shared" si="6"/>
        <v>2.7500117350004721E-2</v>
      </c>
      <c r="N43" s="760"/>
      <c r="O43" s="803">
        <f>A!H178</f>
        <v>24135.69092147077</v>
      </c>
      <c r="P43" s="770"/>
      <c r="Q43" s="770"/>
    </row>
    <row r="44" spans="2:17" ht="12" customHeight="1">
      <c r="B44" s="761" t="s">
        <v>464</v>
      </c>
      <c r="C44" s="757">
        <f>A!B179</f>
        <v>20358.585393713744</v>
      </c>
      <c r="D44" s="757">
        <f>A!C179</f>
        <v>19596</v>
      </c>
      <c r="E44" s="757">
        <f>A!D179</f>
        <v>19934</v>
      </c>
      <c r="F44" s="757"/>
      <c r="G44" s="757"/>
      <c r="H44" s="757">
        <f>A!G179</f>
        <v>20214</v>
      </c>
      <c r="I44" s="757"/>
      <c r="J44" s="773">
        <f t="shared" si="4"/>
        <v>19596</v>
      </c>
      <c r="K44" s="757">
        <f t="shared" si="5"/>
        <v>20358.585393713744</v>
      </c>
      <c r="L44" s="757">
        <f t="shared" si="7"/>
        <v>20025.646348428436</v>
      </c>
      <c r="M44" s="759">
        <f t="shared" si="6"/>
        <v>3.8080438476014E-2</v>
      </c>
      <c r="N44" s="760"/>
      <c r="O44" s="803">
        <f>A!H179</f>
        <v>24135.69092147077</v>
      </c>
      <c r="P44" s="770"/>
      <c r="Q44" s="770"/>
    </row>
    <row r="45" spans="2:17" ht="12" customHeight="1">
      <c r="B45" s="761" t="s">
        <v>465</v>
      </c>
      <c r="C45" s="757">
        <f>A!B180</f>
        <v>19598.621063024904</v>
      </c>
      <c r="D45" s="757">
        <f>A!C180</f>
        <v>19059</v>
      </c>
      <c r="E45" s="757">
        <f>A!D180</f>
        <v>18951</v>
      </c>
      <c r="F45" s="757"/>
      <c r="G45" s="757"/>
      <c r="H45" s="757">
        <f>A!G180</f>
        <v>18966</v>
      </c>
      <c r="I45" s="757"/>
      <c r="J45" s="773">
        <f t="shared" si="4"/>
        <v>18951</v>
      </c>
      <c r="K45" s="757">
        <f t="shared" si="5"/>
        <v>19598.621063024904</v>
      </c>
      <c r="L45" s="757">
        <f t="shared" si="7"/>
        <v>19143.655265756228</v>
      </c>
      <c r="M45" s="759">
        <f t="shared" si="6"/>
        <v>3.3829540598934379E-2</v>
      </c>
      <c r="N45" s="760"/>
      <c r="O45" s="803">
        <f>A!H180</f>
        <v>21206.913680324778</v>
      </c>
      <c r="P45" s="770"/>
      <c r="Q45" s="770"/>
    </row>
    <row r="46" spans="2:17" ht="12" customHeight="1">
      <c r="B46" s="761" t="s">
        <v>466</v>
      </c>
      <c r="C46" s="757">
        <f>A!B181</f>
        <v>20629.133255656114</v>
      </c>
      <c r="D46" s="757">
        <f>A!C181</f>
        <v>20042</v>
      </c>
      <c r="E46" s="757">
        <f>A!D181</f>
        <v>19989</v>
      </c>
      <c r="F46" s="757"/>
      <c r="G46" s="757"/>
      <c r="H46" s="757">
        <f>A!G181</f>
        <v>20249</v>
      </c>
      <c r="I46" s="757"/>
      <c r="J46" s="773">
        <f t="shared" si="4"/>
        <v>19989</v>
      </c>
      <c r="K46" s="757">
        <f t="shared" si="5"/>
        <v>20629.133255656114</v>
      </c>
      <c r="L46" s="757">
        <f t="shared" si="7"/>
        <v>20227.283313914028</v>
      </c>
      <c r="M46" s="759">
        <f t="shared" si="6"/>
        <v>3.1647020794719191E-2</v>
      </c>
      <c r="N46" s="760"/>
      <c r="O46" s="803">
        <f>A!H181</f>
        <v>22370.087233881408</v>
      </c>
      <c r="P46" s="770"/>
      <c r="Q46" s="770"/>
    </row>
    <row r="47" spans="2:17" ht="12" customHeight="1">
      <c r="B47" s="761" t="s">
        <v>473</v>
      </c>
      <c r="C47" s="757">
        <f>A!B182</f>
        <v>17854.295557848422</v>
      </c>
      <c r="D47" s="757">
        <f>A!C182</f>
        <v>18473</v>
      </c>
      <c r="E47" s="757">
        <f>A!D182</f>
        <v>18478</v>
      </c>
      <c r="F47" s="757"/>
      <c r="G47" s="757">
        <f>A!F182</f>
        <v>17857.852000000032</v>
      </c>
      <c r="H47" s="757">
        <f>A!G182</f>
        <v>18522</v>
      </c>
      <c r="I47" s="757"/>
      <c r="J47" s="773">
        <f t="shared" si="4"/>
        <v>17854.295557848422</v>
      </c>
      <c r="K47" s="757">
        <f t="shared" si="5"/>
        <v>18522</v>
      </c>
      <c r="L47" s="757">
        <f t="shared" si="7"/>
        <v>18237.02951156969</v>
      </c>
      <c r="M47" s="759">
        <f t="shared" si="6"/>
        <v>3.6612565754087438E-2</v>
      </c>
      <c r="N47" s="760"/>
      <c r="O47" s="803">
        <f>A!H182</f>
        <v>20423.777478614225</v>
      </c>
      <c r="P47" s="770"/>
      <c r="Q47" s="770"/>
    </row>
    <row r="48" spans="2:17" ht="12" customHeight="1">
      <c r="B48" s="761" t="s">
        <v>475</v>
      </c>
      <c r="C48" s="757">
        <f>A!B183</f>
        <v>13942.147864083752</v>
      </c>
      <c r="D48" s="757">
        <f>A!C183</f>
        <v>14508</v>
      </c>
      <c r="E48" s="757">
        <f>A!D183</f>
        <v>14506</v>
      </c>
      <c r="F48" s="757"/>
      <c r="G48" s="757">
        <f>A!F183</f>
        <v>13988.512000000033</v>
      </c>
      <c r="H48" s="757">
        <f>A!G183</f>
        <v>14491</v>
      </c>
      <c r="I48" s="757"/>
      <c r="J48" s="773">
        <f t="shared" si="4"/>
        <v>13942.147864083752</v>
      </c>
      <c r="K48" s="757">
        <f t="shared" si="5"/>
        <v>14508</v>
      </c>
      <c r="L48" s="757">
        <f t="shared" si="7"/>
        <v>14287.131972816755</v>
      </c>
      <c r="M48" s="759">
        <f t="shared" si="6"/>
        <v>3.9605719117934923E-2</v>
      </c>
      <c r="N48" s="760"/>
      <c r="O48" s="803">
        <f>A!H183</f>
        <v>16000.004252944744</v>
      </c>
      <c r="P48" s="770"/>
      <c r="Q48" s="770"/>
    </row>
    <row r="49" spans="2:17" ht="12" customHeight="1">
      <c r="B49" s="761" t="s">
        <v>477</v>
      </c>
      <c r="C49" s="757">
        <f>A!B184</f>
        <v>27747.878980448822</v>
      </c>
      <c r="D49" s="757">
        <f>A!C184</f>
        <v>28811</v>
      </c>
      <c r="E49" s="757">
        <f>A!D184</f>
        <v>28810</v>
      </c>
      <c r="F49" s="757"/>
      <c r="G49" s="757">
        <f>A!F184</f>
        <v>27901.95700000002</v>
      </c>
      <c r="H49" s="757">
        <f>A!G184</f>
        <v>28721</v>
      </c>
      <c r="I49" s="757"/>
      <c r="J49" s="773">
        <f t="shared" si="4"/>
        <v>27747.878980448822</v>
      </c>
      <c r="K49" s="757">
        <f t="shared" si="5"/>
        <v>28811</v>
      </c>
      <c r="L49" s="757">
        <f t="shared" si="7"/>
        <v>28398.36719608977</v>
      </c>
      <c r="M49" s="759">
        <f t="shared" si="6"/>
        <v>3.7435991027595449E-2</v>
      </c>
      <c r="N49" s="760"/>
      <c r="O49" s="803">
        <f>A!H184</f>
        <v>31725.211952393744</v>
      </c>
      <c r="P49" s="770"/>
      <c r="Q49" s="770"/>
    </row>
    <row r="50" spans="2:17" ht="12" customHeight="1">
      <c r="B50" s="761" t="s">
        <v>478</v>
      </c>
      <c r="C50" s="757">
        <f>A!B185</f>
        <v>19521.276662968372</v>
      </c>
      <c r="D50" s="757">
        <f>A!C185</f>
        <v>20121</v>
      </c>
      <c r="E50" s="757">
        <f>A!D185</f>
        <v>20126</v>
      </c>
      <c r="F50" s="757"/>
      <c r="G50" s="757">
        <f>A!F185</f>
        <v>19654.972000000191</v>
      </c>
      <c r="H50" s="757">
        <f>A!G185</f>
        <v>20185</v>
      </c>
      <c r="I50" s="757"/>
      <c r="J50" s="773">
        <f t="shared" si="4"/>
        <v>19521.276662968372</v>
      </c>
      <c r="K50" s="757">
        <f t="shared" si="5"/>
        <v>20185</v>
      </c>
      <c r="L50" s="757">
        <f t="shared" si="7"/>
        <v>19921.649732593716</v>
      </c>
      <c r="M50" s="759">
        <f t="shared" si="6"/>
        <v>3.3316685412138003E-2</v>
      </c>
      <c r="N50" s="760"/>
      <c r="O50" s="803">
        <f>A!H185</f>
        <v>22648.597254662691</v>
      </c>
      <c r="P50" s="770"/>
      <c r="Q50" s="770"/>
    </row>
    <row r="51" spans="2:17" ht="12" customHeight="1">
      <c r="B51" s="761" t="s">
        <v>479</v>
      </c>
      <c r="C51" s="757">
        <f>A!B186</f>
        <v>18620.310806459944</v>
      </c>
      <c r="D51" s="757">
        <f>A!C186</f>
        <v>19407</v>
      </c>
      <c r="E51" s="757">
        <f>A!D186</f>
        <v>19418</v>
      </c>
      <c r="F51" s="757"/>
      <c r="G51" s="757">
        <f>A!F186</f>
        <v>18689.798999999959</v>
      </c>
      <c r="H51" s="757">
        <f>A!G186</f>
        <v>19281</v>
      </c>
      <c r="I51" s="757"/>
      <c r="J51" s="773">
        <f t="shared" si="4"/>
        <v>18620.310806459944</v>
      </c>
      <c r="K51" s="757">
        <f t="shared" si="5"/>
        <v>19418</v>
      </c>
      <c r="L51" s="757">
        <f t="shared" si="7"/>
        <v>19083.22196129198</v>
      </c>
      <c r="M51" s="759">
        <f t="shared" si="6"/>
        <v>4.1800551036825589E-2</v>
      </c>
      <c r="N51" s="760"/>
      <c r="O51" s="803">
        <f>A!H186</f>
        <v>21484.759355393882</v>
      </c>
      <c r="P51" s="770"/>
      <c r="Q51" s="770"/>
    </row>
    <row r="52" spans="2:17" ht="12" customHeight="1">
      <c r="B52" s="761" t="s">
        <v>480</v>
      </c>
      <c r="C52" s="757">
        <f>A!B187</f>
        <v>16557.874829804307</v>
      </c>
      <c r="D52" s="757">
        <f>A!C187</f>
        <v>16880</v>
      </c>
      <c r="E52" s="757">
        <f>A!D187</f>
        <v>16893</v>
      </c>
      <c r="F52" s="757"/>
      <c r="G52" s="757">
        <f>A!F187</f>
        <v>16506.801999999989</v>
      </c>
      <c r="H52" s="757">
        <f>A!G187</f>
        <v>17443</v>
      </c>
      <c r="I52" s="757"/>
      <c r="J52" s="773">
        <f t="shared" si="4"/>
        <v>16506.801999999989</v>
      </c>
      <c r="K52" s="757">
        <f t="shared" si="5"/>
        <v>17443</v>
      </c>
      <c r="L52" s="757">
        <f t="shared" si="7"/>
        <v>16856.135365960858</v>
      </c>
      <c r="M52" s="759">
        <f t="shared" si="6"/>
        <v>5.5540488948051629E-2</v>
      </c>
      <c r="N52" s="760"/>
      <c r="O52" s="803">
        <f>A!H187</f>
        <v>18569.464746657719</v>
      </c>
      <c r="P52" s="770"/>
      <c r="Q52" s="770"/>
    </row>
    <row r="53" spans="2:17" ht="12" customHeight="1">
      <c r="B53" s="761" t="s">
        <v>481</v>
      </c>
      <c r="C53" s="757">
        <f>A!B188</f>
        <v>13656.995123440021</v>
      </c>
      <c r="D53" s="757">
        <f>A!C188</f>
        <v>14127</v>
      </c>
      <c r="E53" s="757">
        <f>A!D188</f>
        <v>14124</v>
      </c>
      <c r="F53" s="757"/>
      <c r="G53" s="757">
        <f>A!F188</f>
        <v>13855.928000000073</v>
      </c>
      <c r="H53" s="757">
        <f>A!G188</f>
        <v>14172</v>
      </c>
      <c r="I53" s="757"/>
      <c r="J53" s="773">
        <f t="shared" si="4"/>
        <v>13656.995123440021</v>
      </c>
      <c r="K53" s="757">
        <f t="shared" si="5"/>
        <v>14172</v>
      </c>
      <c r="L53" s="757">
        <f t="shared" si="7"/>
        <v>13987.18462468802</v>
      </c>
      <c r="M53" s="759">
        <f t="shared" si="6"/>
        <v>3.6819766835062107E-2</v>
      </c>
      <c r="N53" s="760"/>
      <c r="O53" s="803">
        <f>A!H188</f>
        <v>16229.638068334127</v>
      </c>
      <c r="P53" s="770"/>
      <c r="Q53" s="770"/>
    </row>
    <row r="54" spans="2:17" ht="12" customHeight="1">
      <c r="B54" s="761" t="s">
        <v>482</v>
      </c>
      <c r="C54" s="757">
        <f>A!B189</f>
        <v>15020.743269785731</v>
      </c>
      <c r="D54" s="757">
        <f>A!C189</f>
        <v>15680</v>
      </c>
      <c r="E54" s="757">
        <f>A!D189</f>
        <v>15677</v>
      </c>
      <c r="F54" s="757"/>
      <c r="G54" s="757">
        <f>A!F189</f>
        <v>15163.82</v>
      </c>
      <c r="H54" s="757">
        <f>A!G189</f>
        <v>15664</v>
      </c>
      <c r="I54" s="757"/>
      <c r="J54" s="773">
        <f t="shared" si="4"/>
        <v>15020.743269785731</v>
      </c>
      <c r="K54" s="757">
        <f t="shared" si="5"/>
        <v>15680</v>
      </c>
      <c r="L54" s="757">
        <f t="shared" si="7"/>
        <v>15441.112653957145</v>
      </c>
      <c r="M54" s="759">
        <f t="shared" si="6"/>
        <v>4.269489802895253E-2</v>
      </c>
      <c r="N54" s="760"/>
      <c r="O54" s="803">
        <f>A!H189</f>
        <v>17716.797725405944</v>
      </c>
      <c r="P54" s="770"/>
      <c r="Q54" s="770"/>
    </row>
    <row r="55" spans="2:17" ht="12" customHeight="1" thickBot="1">
      <c r="B55" s="762" t="s">
        <v>483</v>
      </c>
      <c r="C55" s="764">
        <f>A!B190</f>
        <v>12621.868518963793</v>
      </c>
      <c r="D55" s="764">
        <f>A!C190</f>
        <v>12967</v>
      </c>
      <c r="E55" s="764">
        <f>A!D190</f>
        <v>12957</v>
      </c>
      <c r="F55" s="764"/>
      <c r="G55" s="764">
        <f>A!F190</f>
        <v>12750.622999999985</v>
      </c>
      <c r="H55" s="764">
        <f>A!G190</f>
        <v>13215</v>
      </c>
      <c r="I55" s="765"/>
      <c r="J55" s="763">
        <f t="shared" si="4"/>
        <v>12621.868518963793</v>
      </c>
      <c r="K55" s="764">
        <f t="shared" si="5"/>
        <v>13215</v>
      </c>
      <c r="L55" s="764">
        <f t="shared" si="7"/>
        <v>12902.298303792755</v>
      </c>
      <c r="M55" s="766">
        <f t="shared" si="6"/>
        <v>4.5970994242308799E-2</v>
      </c>
      <c r="N55" s="760"/>
      <c r="O55" s="804">
        <f>A!H190</f>
        <v>15068.844007626718</v>
      </c>
      <c r="P55" s="770"/>
      <c r="Q55" s="770"/>
    </row>
    <row r="56" spans="2:17" ht="12" customHeight="1" thickTop="1">
      <c r="B56" s="774" t="s">
        <v>807</v>
      </c>
      <c r="C56" s="770"/>
      <c r="D56" s="775"/>
      <c r="E56" s="770"/>
      <c r="F56" s="770"/>
      <c r="G56" s="770"/>
      <c r="H56" s="770"/>
      <c r="I56" s="770"/>
      <c r="J56" s="770"/>
      <c r="K56" s="770"/>
      <c r="L56" s="770"/>
      <c r="M56" s="776"/>
      <c r="N56" s="760"/>
      <c r="P56" s="770"/>
      <c r="Q56" s="770"/>
    </row>
    <row r="57" spans="2:17" ht="15" customHeight="1" thickBot="1">
      <c r="B57" s="734" t="s">
        <v>882</v>
      </c>
      <c r="P57" s="770"/>
      <c r="Q57" s="770"/>
    </row>
    <row r="58" spans="2:17" ht="12" customHeight="1" thickTop="1">
      <c r="B58" s="737" t="s">
        <v>15</v>
      </c>
      <c r="C58" s="768"/>
      <c r="D58" s="768"/>
      <c r="E58" s="768"/>
      <c r="F58" s="768"/>
      <c r="G58" s="768"/>
      <c r="H58" s="768"/>
      <c r="I58" s="738"/>
      <c r="J58" s="1093" t="s">
        <v>23</v>
      </c>
      <c r="K58" s="1094"/>
      <c r="L58" s="1094"/>
      <c r="M58" s="1095"/>
      <c r="N58" s="760"/>
      <c r="O58" s="741"/>
      <c r="P58" s="770"/>
      <c r="Q58" s="770"/>
    </row>
    <row r="59" spans="2:17" ht="12" customHeight="1">
      <c r="B59" s="742"/>
      <c r="C59" s="736" t="s">
        <v>237</v>
      </c>
      <c r="D59" s="736" t="s">
        <v>426</v>
      </c>
      <c r="E59" s="736" t="s">
        <v>250</v>
      </c>
      <c r="F59" s="743" t="s">
        <v>357</v>
      </c>
      <c r="G59" s="744" t="s">
        <v>372</v>
      </c>
      <c r="H59" s="745" t="s">
        <v>384</v>
      </c>
      <c r="I59" s="744"/>
      <c r="J59" s="771"/>
      <c r="K59" s="735"/>
      <c r="L59" s="735"/>
      <c r="M59" s="747" t="s">
        <v>24</v>
      </c>
      <c r="N59" s="760"/>
      <c r="O59" s="748" t="str">
        <f>YourData!$J$4</f>
        <v>Tested Prg</v>
      </c>
      <c r="P59" s="770"/>
      <c r="Q59" s="770"/>
    </row>
    <row r="60" spans="2:17" ht="12" customHeight="1">
      <c r="B60" s="749" t="s">
        <v>803</v>
      </c>
      <c r="C60" s="750" t="s">
        <v>25</v>
      </c>
      <c r="D60" s="750" t="s">
        <v>13</v>
      </c>
      <c r="E60" s="750" t="s">
        <v>13</v>
      </c>
      <c r="F60" s="751" t="s">
        <v>355</v>
      </c>
      <c r="G60" s="751" t="s">
        <v>365</v>
      </c>
      <c r="H60" s="751" t="s">
        <v>385</v>
      </c>
      <c r="I60" s="751"/>
      <c r="J60" s="772" t="s">
        <v>26</v>
      </c>
      <c r="K60" s="750" t="s">
        <v>27</v>
      </c>
      <c r="L60" s="750" t="s">
        <v>603</v>
      </c>
      <c r="M60" s="753" t="s">
        <v>604</v>
      </c>
      <c r="N60" s="760"/>
      <c r="O60" s="755" t="str">
        <f>YourData!$J$8</f>
        <v>Org</v>
      </c>
      <c r="P60" s="770"/>
      <c r="Q60" s="770"/>
    </row>
    <row r="61" spans="2:17" ht="12" customHeight="1">
      <c r="B61" s="756" t="s">
        <v>445</v>
      </c>
      <c r="C61" s="757">
        <f>A!B230</f>
        <v>10879.92</v>
      </c>
      <c r="D61" s="757">
        <f>A!C230</f>
        <v>10880</v>
      </c>
      <c r="E61" s="757">
        <f>A!D230</f>
        <v>10880</v>
      </c>
      <c r="F61" s="757">
        <f>A!E230</f>
        <v>10862.091928960235</v>
      </c>
      <c r="G61" s="757">
        <f>A!F230</f>
        <v>10879.920000001301</v>
      </c>
      <c r="H61" s="757">
        <f>A!G230</f>
        <v>10880</v>
      </c>
      <c r="I61" s="757"/>
      <c r="J61" s="773">
        <f t="shared" ref="J61:J81" si="8">MINA(C61:I61)</f>
        <v>10862.091928960235</v>
      </c>
      <c r="K61" s="757">
        <f t="shared" ref="K61:K81" si="9">MAXA(C61:I61)</f>
        <v>10880</v>
      </c>
      <c r="L61" s="757">
        <f>AVERAGE(C61:I61)</f>
        <v>10876.988654826922</v>
      </c>
      <c r="M61" s="759">
        <f t="shared" ref="M61:M81" si="10">ABS((K61-J61)/AVERAGE(C61:I61))</f>
        <v>1.6464181041337788E-3</v>
      </c>
      <c r="N61" s="760"/>
      <c r="O61" s="803">
        <f>A!H230</f>
        <v>10862.091928959257</v>
      </c>
      <c r="P61" s="770"/>
      <c r="Q61" s="770"/>
    </row>
    <row r="62" spans="2:17" ht="12" customHeight="1">
      <c r="B62" s="761" t="s">
        <v>446</v>
      </c>
      <c r="C62" s="757">
        <f>A!B231</f>
        <v>10879.92</v>
      </c>
      <c r="D62" s="757">
        <f>A!C231</f>
        <v>10880</v>
      </c>
      <c r="E62" s="757">
        <f>A!D231</f>
        <v>10880</v>
      </c>
      <c r="F62" s="757">
        <f>A!E231</f>
        <v>10862.091928960235</v>
      </c>
      <c r="G62" s="757">
        <f>A!F231</f>
        <v>10879.920000001301</v>
      </c>
      <c r="H62" s="757">
        <f>A!G231</f>
        <v>10880</v>
      </c>
      <c r="I62" s="757"/>
      <c r="J62" s="773">
        <f t="shared" si="8"/>
        <v>10862.091928960235</v>
      </c>
      <c r="K62" s="757">
        <f t="shared" si="9"/>
        <v>10880</v>
      </c>
      <c r="L62" s="757">
        <f t="shared" ref="L62:L81" si="11">AVERAGE(C62:I62)</f>
        <v>10876.988654826922</v>
      </c>
      <c r="M62" s="759">
        <f t="shared" si="10"/>
        <v>1.6464181041337788E-3</v>
      </c>
      <c r="N62" s="760"/>
      <c r="O62" s="803">
        <f>A!H231</f>
        <v>10862.091928959257</v>
      </c>
      <c r="P62" s="770"/>
      <c r="Q62" s="770"/>
    </row>
    <row r="63" spans="2:17" ht="12" customHeight="1">
      <c r="B63" s="761" t="s">
        <v>447</v>
      </c>
      <c r="C63" s="757">
        <f>A!B232</f>
        <v>10879.92</v>
      </c>
      <c r="D63" s="757">
        <f>A!C232</f>
        <v>10880</v>
      </c>
      <c r="E63" s="757">
        <f>A!D232</f>
        <v>10880</v>
      </c>
      <c r="F63" s="757">
        <f>A!E232</f>
        <v>10862.091928960235</v>
      </c>
      <c r="G63" s="757">
        <f>A!F232</f>
        <v>10879.920000001301</v>
      </c>
      <c r="H63" s="757">
        <f>A!G232</f>
        <v>10880</v>
      </c>
      <c r="I63" s="757"/>
      <c r="J63" s="773">
        <f t="shared" si="8"/>
        <v>10862.091928960235</v>
      </c>
      <c r="K63" s="757">
        <f t="shared" si="9"/>
        <v>10880</v>
      </c>
      <c r="L63" s="757">
        <f t="shared" si="11"/>
        <v>10876.988654826922</v>
      </c>
      <c r="M63" s="759">
        <f t="shared" si="10"/>
        <v>1.6464181041337788E-3</v>
      </c>
      <c r="N63" s="760"/>
      <c r="O63" s="803">
        <f>A!H232</f>
        <v>10862.091928959257</v>
      </c>
      <c r="P63" s="770"/>
      <c r="Q63" s="770"/>
    </row>
    <row r="64" spans="2:17" ht="12" customHeight="1">
      <c r="B64" s="761" t="s">
        <v>448</v>
      </c>
      <c r="C64" s="757">
        <f>A!B233</f>
        <v>10879.92</v>
      </c>
      <c r="D64" s="757">
        <f>A!C233</f>
        <v>10880</v>
      </c>
      <c r="E64" s="757">
        <f>A!D233</f>
        <v>10880</v>
      </c>
      <c r="F64" s="757">
        <f>A!E233</f>
        <v>10862.091928960235</v>
      </c>
      <c r="G64" s="757">
        <f>A!F233</f>
        <v>10879.920000001301</v>
      </c>
      <c r="H64" s="757">
        <f>A!G233</f>
        <v>10880</v>
      </c>
      <c r="I64" s="757"/>
      <c r="J64" s="773">
        <f t="shared" si="8"/>
        <v>10862.091928960235</v>
      </c>
      <c r="K64" s="757">
        <f t="shared" si="9"/>
        <v>10880</v>
      </c>
      <c r="L64" s="757">
        <f t="shared" si="11"/>
        <v>10876.988654826922</v>
      </c>
      <c r="M64" s="759">
        <f t="shared" si="10"/>
        <v>1.6464181041337788E-3</v>
      </c>
      <c r="N64" s="760"/>
      <c r="O64" s="803">
        <f>A!H233</f>
        <v>10862.091928959257</v>
      </c>
      <c r="P64" s="770"/>
      <c r="Q64" s="770"/>
    </row>
    <row r="65" spans="2:17" ht="12" customHeight="1">
      <c r="B65" s="761" t="s">
        <v>449</v>
      </c>
      <c r="C65" s="757">
        <f>A!B234</f>
        <v>10879.92</v>
      </c>
      <c r="D65" s="757">
        <f>A!C234</f>
        <v>10880</v>
      </c>
      <c r="E65" s="757">
        <f>A!D234</f>
        <v>10880</v>
      </c>
      <c r="F65" s="757">
        <f>A!E234</f>
        <v>10862.091928960235</v>
      </c>
      <c r="G65" s="757">
        <f>A!F234</f>
        <v>10879.920000001301</v>
      </c>
      <c r="H65" s="757">
        <f>A!G234</f>
        <v>10880</v>
      </c>
      <c r="I65" s="758"/>
      <c r="J65" s="757">
        <f t="shared" si="8"/>
        <v>10862.091928960235</v>
      </c>
      <c r="K65" s="757">
        <f t="shared" si="9"/>
        <v>10880</v>
      </c>
      <c r="L65" s="757">
        <f t="shared" si="11"/>
        <v>10876.988654826922</v>
      </c>
      <c r="M65" s="759">
        <f t="shared" si="10"/>
        <v>1.6464181041337788E-3</v>
      </c>
      <c r="N65" s="760"/>
      <c r="O65" s="803">
        <f>A!H234</f>
        <v>10862.091928959257</v>
      </c>
      <c r="P65" s="770"/>
      <c r="Q65" s="770"/>
    </row>
    <row r="66" spans="2:17" ht="12" customHeight="1">
      <c r="B66" s="761" t="s">
        <v>450</v>
      </c>
      <c r="C66" s="757">
        <f>A!B235</f>
        <v>10879.92</v>
      </c>
      <c r="D66" s="757">
        <f>A!C235</f>
        <v>10880</v>
      </c>
      <c r="E66" s="757">
        <f>A!D235</f>
        <v>10880</v>
      </c>
      <c r="F66" s="757">
        <f>A!E235</f>
        <v>10862.091928960235</v>
      </c>
      <c r="G66" s="757">
        <f>A!F235</f>
        <v>10879.920000001301</v>
      </c>
      <c r="H66" s="757">
        <f>A!G235</f>
        <v>10880</v>
      </c>
      <c r="I66" s="758"/>
      <c r="J66" s="770">
        <f t="shared" si="8"/>
        <v>10862.091928960235</v>
      </c>
      <c r="K66" s="757">
        <f t="shared" si="9"/>
        <v>10880</v>
      </c>
      <c r="L66" s="757">
        <f t="shared" si="11"/>
        <v>10876.988654826922</v>
      </c>
      <c r="M66" s="759">
        <f t="shared" si="10"/>
        <v>1.6464181041337788E-3</v>
      </c>
      <c r="N66" s="760"/>
      <c r="O66" s="803">
        <f>A!H235</f>
        <v>10862.091928959257</v>
      </c>
      <c r="P66" s="770"/>
      <c r="Q66" s="770"/>
    </row>
    <row r="67" spans="2:17" ht="12" customHeight="1">
      <c r="B67" s="761" t="s">
        <v>451</v>
      </c>
      <c r="C67" s="757">
        <f>A!B236</f>
        <v>10879.92</v>
      </c>
      <c r="D67" s="757">
        <f>A!C236</f>
        <v>10880</v>
      </c>
      <c r="E67" s="757">
        <f>A!D236</f>
        <v>10880</v>
      </c>
      <c r="F67" s="757">
        <f>A!E236</f>
        <v>10862.091928960235</v>
      </c>
      <c r="G67" s="757">
        <f>A!F236</f>
        <v>10879.920000001301</v>
      </c>
      <c r="H67" s="757">
        <f>A!G236</f>
        <v>10880</v>
      </c>
      <c r="I67" s="758"/>
      <c r="J67" s="770">
        <f t="shared" si="8"/>
        <v>10862.091928960235</v>
      </c>
      <c r="K67" s="757">
        <f t="shared" si="9"/>
        <v>10880</v>
      </c>
      <c r="L67" s="757">
        <f t="shared" si="11"/>
        <v>10876.988654826922</v>
      </c>
      <c r="M67" s="759">
        <f t="shared" si="10"/>
        <v>1.6464181041337788E-3</v>
      </c>
      <c r="N67" s="760"/>
      <c r="O67" s="803">
        <f>A!H236</f>
        <v>10862.091928959257</v>
      </c>
      <c r="P67" s="770"/>
      <c r="Q67" s="770"/>
    </row>
    <row r="68" spans="2:17" ht="12" customHeight="1">
      <c r="B68" s="761" t="s">
        <v>462</v>
      </c>
      <c r="C68" s="757">
        <f>A!B237</f>
        <v>10879.92</v>
      </c>
      <c r="D68" s="757">
        <f>A!C237</f>
        <v>10880</v>
      </c>
      <c r="E68" s="757">
        <f>A!D237</f>
        <v>10880</v>
      </c>
      <c r="F68" s="757">
        <f>A!E237</f>
        <v>10862.091928960235</v>
      </c>
      <c r="G68" s="757"/>
      <c r="H68" s="757">
        <f>A!G237</f>
        <v>10880</v>
      </c>
      <c r="I68" s="758"/>
      <c r="J68" s="770">
        <f t="shared" si="8"/>
        <v>10862.091928960235</v>
      </c>
      <c r="K68" s="757">
        <f t="shared" si="9"/>
        <v>10880</v>
      </c>
      <c r="L68" s="757">
        <f t="shared" si="11"/>
        <v>10876.402385792046</v>
      </c>
      <c r="M68" s="759">
        <f t="shared" si="10"/>
        <v>1.6465068507540929E-3</v>
      </c>
      <c r="N68" s="760"/>
      <c r="O68" s="803">
        <f>A!H237</f>
        <v>10862.091928959257</v>
      </c>
      <c r="P68" s="770"/>
      <c r="Q68" s="770"/>
    </row>
    <row r="69" spans="2:17" ht="12" customHeight="1">
      <c r="B69" s="761" t="s">
        <v>463</v>
      </c>
      <c r="C69" s="757">
        <f>A!B238</f>
        <v>10879.92</v>
      </c>
      <c r="D69" s="757">
        <f>A!C238</f>
        <v>10880</v>
      </c>
      <c r="E69" s="757">
        <f>A!D238</f>
        <v>10880</v>
      </c>
      <c r="F69" s="757"/>
      <c r="G69" s="757"/>
      <c r="H69" s="757">
        <f>A!G238</f>
        <v>10880</v>
      </c>
      <c r="I69" s="758"/>
      <c r="J69" s="770">
        <f t="shared" si="8"/>
        <v>10879.92</v>
      </c>
      <c r="K69" s="757">
        <f t="shared" si="9"/>
        <v>10880</v>
      </c>
      <c r="L69" s="757">
        <f t="shared" si="11"/>
        <v>10879.98</v>
      </c>
      <c r="M69" s="759">
        <f t="shared" si="10"/>
        <v>7.3529546929247339E-6</v>
      </c>
      <c r="N69" s="760"/>
      <c r="O69" s="803">
        <f>A!H238</f>
        <v>10862.091928959257</v>
      </c>
      <c r="P69" s="770"/>
      <c r="Q69" s="770"/>
    </row>
    <row r="70" spans="2:17" ht="12" customHeight="1">
      <c r="B70" s="761" t="s">
        <v>464</v>
      </c>
      <c r="C70" s="757">
        <f>A!B239</f>
        <v>10879.92</v>
      </c>
      <c r="D70" s="757">
        <f>A!C239</f>
        <v>10880</v>
      </c>
      <c r="E70" s="757">
        <f>A!D239</f>
        <v>10880</v>
      </c>
      <c r="F70" s="757">
        <f>A!E239</f>
        <v>10862.091928960235</v>
      </c>
      <c r="G70" s="757"/>
      <c r="H70" s="757">
        <f>A!G239</f>
        <v>10880</v>
      </c>
      <c r="I70" s="758"/>
      <c r="J70" s="770">
        <f t="shared" si="8"/>
        <v>10862.091928960235</v>
      </c>
      <c r="K70" s="757">
        <f t="shared" si="9"/>
        <v>10880</v>
      </c>
      <c r="L70" s="757">
        <f t="shared" si="11"/>
        <v>10876.402385792046</v>
      </c>
      <c r="M70" s="759">
        <f t="shared" si="10"/>
        <v>1.6465068507540929E-3</v>
      </c>
      <c r="N70" s="760"/>
      <c r="O70" s="803">
        <f>A!H239</f>
        <v>10862.091928959257</v>
      </c>
      <c r="P70" s="770"/>
      <c r="Q70" s="770"/>
    </row>
    <row r="71" spans="2:17" ht="12" customHeight="1">
      <c r="B71" s="761" t="s">
        <v>465</v>
      </c>
      <c r="C71" s="757">
        <f>A!B240</f>
        <v>10879.92</v>
      </c>
      <c r="D71" s="757">
        <f>A!C240</f>
        <v>10880</v>
      </c>
      <c r="E71" s="757">
        <f>A!D240</f>
        <v>10880</v>
      </c>
      <c r="F71" s="757">
        <f>A!E240</f>
        <v>10862.091928960235</v>
      </c>
      <c r="G71" s="757"/>
      <c r="H71" s="757">
        <f>A!G240</f>
        <v>10880</v>
      </c>
      <c r="I71" s="758"/>
      <c r="J71" s="770">
        <f t="shared" si="8"/>
        <v>10862.091928960235</v>
      </c>
      <c r="K71" s="757">
        <f t="shared" si="9"/>
        <v>10880</v>
      </c>
      <c r="L71" s="757">
        <f t="shared" si="11"/>
        <v>10876.402385792046</v>
      </c>
      <c r="M71" s="759">
        <f t="shared" si="10"/>
        <v>1.6465068507540929E-3</v>
      </c>
      <c r="N71" s="760"/>
      <c r="O71" s="803">
        <f>A!H240</f>
        <v>10862.091928959257</v>
      </c>
      <c r="P71" s="770"/>
      <c r="Q71" s="770"/>
    </row>
    <row r="72" spans="2:17" ht="12" customHeight="1">
      <c r="B72" s="761" t="s">
        <v>466</v>
      </c>
      <c r="C72" s="757">
        <f>A!B241</f>
        <v>10879.92</v>
      </c>
      <c r="D72" s="757">
        <f>A!C241</f>
        <v>10880</v>
      </c>
      <c r="E72" s="757">
        <f>A!D241</f>
        <v>10880</v>
      </c>
      <c r="F72" s="757">
        <f>A!E241</f>
        <v>10862.091928960235</v>
      </c>
      <c r="G72" s="757"/>
      <c r="H72" s="757">
        <f>A!G241</f>
        <v>10880</v>
      </c>
      <c r="I72" s="758"/>
      <c r="J72" s="770">
        <f t="shared" si="8"/>
        <v>10862.091928960235</v>
      </c>
      <c r="K72" s="757">
        <f t="shared" si="9"/>
        <v>10880</v>
      </c>
      <c r="L72" s="757">
        <f t="shared" si="11"/>
        <v>10876.402385792046</v>
      </c>
      <c r="M72" s="759">
        <f t="shared" si="10"/>
        <v>1.6465068507540929E-3</v>
      </c>
      <c r="N72" s="760"/>
      <c r="O72" s="803">
        <f>A!H241</f>
        <v>10862.091928959257</v>
      </c>
      <c r="P72" s="770"/>
      <c r="Q72" s="770"/>
    </row>
    <row r="73" spans="2:17" ht="12" customHeight="1">
      <c r="B73" s="761" t="s">
        <v>473</v>
      </c>
      <c r="C73" s="757">
        <f>A!B242</f>
        <v>2563.8216350909911</v>
      </c>
      <c r="D73" s="757">
        <f>A!C242</f>
        <v>2369</v>
      </c>
      <c r="E73" s="757">
        <f>A!D242</f>
        <v>2369</v>
      </c>
      <c r="F73" s="757">
        <f>A!E242</f>
        <v>2628.3265231730338</v>
      </c>
      <c r="G73" s="757">
        <f>A!F242</f>
        <v>2553.2319999999895</v>
      </c>
      <c r="H73" s="757">
        <f>A!G242</f>
        <v>2639</v>
      </c>
      <c r="I73" s="758"/>
      <c r="J73" s="770">
        <f t="shared" si="8"/>
        <v>2369</v>
      </c>
      <c r="K73" s="757">
        <f t="shared" si="9"/>
        <v>2639</v>
      </c>
      <c r="L73" s="757">
        <f t="shared" si="11"/>
        <v>2520.3966930440024</v>
      </c>
      <c r="M73" s="759">
        <f t="shared" si="10"/>
        <v>0.1071259935966303</v>
      </c>
      <c r="N73" s="760"/>
      <c r="O73" s="803">
        <f>A!H242</f>
        <v>2629.6367317184104</v>
      </c>
      <c r="P73" s="770"/>
      <c r="Q73" s="770"/>
    </row>
    <row r="74" spans="2:17" ht="12" customHeight="1">
      <c r="B74" s="761" t="s">
        <v>475</v>
      </c>
      <c r="C74" s="757">
        <f>A!B243</f>
        <v>1972.0485219541506</v>
      </c>
      <c r="D74" s="757">
        <f>A!C243</f>
        <v>1837</v>
      </c>
      <c r="E74" s="757">
        <f>A!D243</f>
        <v>1837</v>
      </c>
      <c r="F74" s="757">
        <f>A!E243</f>
        <v>2028.9633827623197</v>
      </c>
      <c r="G74" s="757">
        <f>A!F243</f>
        <v>1970.496999999993</v>
      </c>
      <c r="H74" s="757">
        <f>A!G243</f>
        <v>2035</v>
      </c>
      <c r="I74" s="758"/>
      <c r="J74" s="770">
        <f t="shared" si="8"/>
        <v>1837</v>
      </c>
      <c r="K74" s="757">
        <f t="shared" si="9"/>
        <v>2035</v>
      </c>
      <c r="L74" s="757">
        <f t="shared" si="11"/>
        <v>1946.7514841194104</v>
      </c>
      <c r="M74" s="759">
        <f t="shared" si="10"/>
        <v>0.10170789729206905</v>
      </c>
      <c r="N74" s="760"/>
      <c r="O74" s="803">
        <f>A!H243</f>
        <v>2030.7735826344633</v>
      </c>
      <c r="P74" s="770"/>
      <c r="Q74" s="770"/>
    </row>
    <row r="75" spans="2:17" ht="12" customHeight="1">
      <c r="B75" s="761" t="s">
        <v>477</v>
      </c>
      <c r="C75" s="757">
        <f>A!B244</f>
        <v>3923.219754588878</v>
      </c>
      <c r="D75" s="757">
        <f>A!C244</f>
        <v>4099</v>
      </c>
      <c r="E75" s="757">
        <f>A!D244</f>
        <v>4099</v>
      </c>
      <c r="F75" s="757">
        <f>A!E244</f>
        <v>4063.302452735134</v>
      </c>
      <c r="G75" s="757">
        <f>A!F244</f>
        <v>3972.28</v>
      </c>
      <c r="H75" s="757">
        <f>A!G244</f>
        <v>4073</v>
      </c>
      <c r="I75" s="758"/>
      <c r="J75" s="770">
        <f t="shared" si="8"/>
        <v>3923.219754588878</v>
      </c>
      <c r="K75" s="757">
        <f t="shared" si="9"/>
        <v>4099</v>
      </c>
      <c r="L75" s="757">
        <f t="shared" si="11"/>
        <v>4038.3003678873351</v>
      </c>
      <c r="M75" s="759">
        <f t="shared" si="10"/>
        <v>4.3528274124661669E-2</v>
      </c>
      <c r="N75" s="760"/>
      <c r="O75" s="803">
        <f>A!H244</f>
        <v>4065.8605986892976</v>
      </c>
      <c r="P75" s="770"/>
      <c r="Q75" s="770"/>
    </row>
    <row r="76" spans="2:17" ht="12" customHeight="1">
      <c r="B76" s="761" t="s">
        <v>478</v>
      </c>
      <c r="C76" s="757">
        <f>A!B245</f>
        <v>3125.1884048447769</v>
      </c>
      <c r="D76" s="757">
        <f>A!C245</f>
        <v>2874</v>
      </c>
      <c r="E76" s="757">
        <f>A!D245</f>
        <v>2871</v>
      </c>
      <c r="F76" s="757">
        <f>A!E245</f>
        <v>3018.6692507281878</v>
      </c>
      <c r="G76" s="757">
        <f>A!F245</f>
        <v>3131.2710000000302</v>
      </c>
      <c r="H76" s="757">
        <f>A!G245</f>
        <v>3200</v>
      </c>
      <c r="I76" s="758"/>
      <c r="J76" s="770">
        <f t="shared" si="8"/>
        <v>2871</v>
      </c>
      <c r="K76" s="757">
        <f t="shared" si="9"/>
        <v>3200</v>
      </c>
      <c r="L76" s="757">
        <f t="shared" si="11"/>
        <v>3036.6881092621661</v>
      </c>
      <c r="M76" s="759">
        <f t="shared" si="10"/>
        <v>0.10834171576479028</v>
      </c>
      <c r="N76" s="760"/>
      <c r="O76" s="803">
        <f>A!H245</f>
        <v>3139.617939368432</v>
      </c>
      <c r="P76" s="770"/>
      <c r="Q76" s="770"/>
    </row>
    <row r="77" spans="2:17" ht="12" customHeight="1">
      <c r="B77" s="761" t="s">
        <v>479</v>
      </c>
      <c r="C77" s="757">
        <f>A!B246</f>
        <v>2815.5716197033621</v>
      </c>
      <c r="D77" s="757">
        <f>A!C246</f>
        <v>2704</v>
      </c>
      <c r="E77" s="757">
        <f>A!D246</f>
        <v>2707</v>
      </c>
      <c r="F77" s="757">
        <f>A!E246</f>
        <v>2842.5563918683638</v>
      </c>
      <c r="G77" s="757">
        <f>A!F246</f>
        <v>2819.112000000006</v>
      </c>
      <c r="H77" s="757">
        <f>A!G246</f>
        <v>2904</v>
      </c>
      <c r="I77" s="758"/>
      <c r="J77" s="770">
        <f t="shared" si="8"/>
        <v>2704</v>
      </c>
      <c r="K77" s="757">
        <f t="shared" si="9"/>
        <v>2904</v>
      </c>
      <c r="L77" s="757">
        <f t="shared" si="11"/>
        <v>2798.7066685952886</v>
      </c>
      <c r="M77" s="759">
        <f t="shared" si="10"/>
        <v>7.1461579823362806E-2</v>
      </c>
      <c r="N77" s="760"/>
      <c r="O77" s="803">
        <f>A!H246</f>
        <v>2877.971195962029</v>
      </c>
      <c r="P77" s="770"/>
      <c r="Q77" s="770"/>
    </row>
    <row r="78" spans="2:17" ht="12" customHeight="1">
      <c r="B78" s="761" t="s">
        <v>480</v>
      </c>
      <c r="C78" s="757">
        <f>A!B247</f>
        <v>2151.7702225905218</v>
      </c>
      <c r="D78" s="757">
        <f>A!C247</f>
        <v>1886</v>
      </c>
      <c r="E78" s="757">
        <f>A!D247</f>
        <v>1885</v>
      </c>
      <c r="F78" s="757">
        <f>A!E247</f>
        <v>2179.8959110002402</v>
      </c>
      <c r="G78" s="757">
        <f>A!F247</f>
        <v>2135.7079999999992</v>
      </c>
      <c r="H78" s="757">
        <f>A!G247</f>
        <v>2221</v>
      </c>
      <c r="I78" s="758"/>
      <c r="J78" s="770">
        <f t="shared" si="8"/>
        <v>1885</v>
      </c>
      <c r="K78" s="757">
        <f t="shared" si="9"/>
        <v>2221</v>
      </c>
      <c r="L78" s="757">
        <f t="shared" si="11"/>
        <v>2076.5623555984598</v>
      </c>
      <c r="M78" s="759">
        <f t="shared" si="10"/>
        <v>0.16180588032626916</v>
      </c>
      <c r="N78" s="760"/>
      <c r="O78" s="803">
        <f>A!H247</f>
        <v>2191.4962028951659</v>
      </c>
      <c r="P78" s="770"/>
      <c r="Q78" s="770"/>
    </row>
    <row r="79" spans="2:17" ht="12" customHeight="1">
      <c r="B79" s="761" t="s">
        <v>481</v>
      </c>
      <c r="C79" s="757">
        <f>A!B248</f>
        <v>2072.4450715134722</v>
      </c>
      <c r="D79" s="757">
        <f>A!C248</f>
        <v>1833</v>
      </c>
      <c r="E79" s="757">
        <f>A!D248</f>
        <v>1833</v>
      </c>
      <c r="F79" s="757">
        <f>A!E248</f>
        <v>2090.2173922285428</v>
      </c>
      <c r="G79" s="757">
        <f>A!F248</f>
        <v>2050.855999999997</v>
      </c>
      <c r="H79" s="757">
        <f>A!G248</f>
        <v>2117</v>
      </c>
      <c r="I79" s="758"/>
      <c r="J79" s="770">
        <f t="shared" si="8"/>
        <v>1833</v>
      </c>
      <c r="K79" s="757">
        <f t="shared" si="9"/>
        <v>2117</v>
      </c>
      <c r="L79" s="757">
        <f t="shared" si="11"/>
        <v>1999.4197439570019</v>
      </c>
      <c r="M79" s="759">
        <f t="shared" si="10"/>
        <v>0.14204121013526788</v>
      </c>
      <c r="N79" s="760"/>
      <c r="O79" s="803">
        <f>A!H248</f>
        <v>2204.9220538975933</v>
      </c>
      <c r="P79" s="770"/>
      <c r="Q79" s="770"/>
    </row>
    <row r="80" spans="2:17" ht="12" customHeight="1">
      <c r="B80" s="761" t="s">
        <v>482</v>
      </c>
      <c r="C80" s="757">
        <f>A!B249</f>
        <v>2521.531736717593</v>
      </c>
      <c r="D80" s="757">
        <f>A!C249</f>
        <v>2258</v>
      </c>
      <c r="E80" s="757">
        <f>A!D249</f>
        <v>2258</v>
      </c>
      <c r="F80" s="757">
        <f>A!E249</f>
        <v>2309.2456939663602</v>
      </c>
      <c r="G80" s="757">
        <f>A!F249</f>
        <v>2500.4160000000597</v>
      </c>
      <c r="H80" s="757">
        <f>A!G249</f>
        <v>2573</v>
      </c>
      <c r="I80" s="758"/>
      <c r="J80" s="770">
        <f t="shared" si="8"/>
        <v>2258</v>
      </c>
      <c r="K80" s="757">
        <f t="shared" si="9"/>
        <v>2573</v>
      </c>
      <c r="L80" s="757">
        <f t="shared" si="11"/>
        <v>2403.3655717806687</v>
      </c>
      <c r="M80" s="759">
        <f t="shared" si="10"/>
        <v>0.13106620303569319</v>
      </c>
      <c r="N80" s="760"/>
      <c r="O80" s="803">
        <f>A!H249</f>
        <v>2513.9710594858384</v>
      </c>
      <c r="P80" s="770"/>
      <c r="Q80" s="770"/>
    </row>
    <row r="81" spans="2:17" ht="12" customHeight="1" thickBot="1">
      <c r="B81" s="762" t="s">
        <v>483</v>
      </c>
      <c r="C81" s="763">
        <f>A!B250</f>
        <v>1752.7588105418879</v>
      </c>
      <c r="D81" s="764">
        <f>A!C250</f>
        <v>1501</v>
      </c>
      <c r="E81" s="764">
        <f>A!D250</f>
        <v>1501</v>
      </c>
      <c r="F81" s="764">
        <f>A!E250</f>
        <v>1870.9023391027263</v>
      </c>
      <c r="G81" s="764">
        <f>A!F250</f>
        <v>1738.6670000000074</v>
      </c>
      <c r="H81" s="764">
        <f>A!G250</f>
        <v>1786</v>
      </c>
      <c r="I81" s="765"/>
      <c r="J81" s="764">
        <f t="shared" si="8"/>
        <v>1501</v>
      </c>
      <c r="K81" s="764">
        <f t="shared" si="9"/>
        <v>1870.9023391027263</v>
      </c>
      <c r="L81" s="764">
        <f t="shared" si="11"/>
        <v>1691.7213582741035</v>
      </c>
      <c r="M81" s="766">
        <f t="shared" si="10"/>
        <v>0.21865441214273085</v>
      </c>
      <c r="N81" s="760"/>
      <c r="O81" s="804">
        <f>A!H250</f>
        <v>1943.2437994586953</v>
      </c>
      <c r="P81" s="770"/>
      <c r="Q81" s="770"/>
    </row>
    <row r="82" spans="2:17" ht="12" customHeight="1" thickTop="1">
      <c r="B82" s="777" t="s">
        <v>16</v>
      </c>
      <c r="C82" s="735"/>
      <c r="D82" s="757"/>
      <c r="E82" s="735"/>
      <c r="F82" s="757"/>
      <c r="G82" s="757"/>
      <c r="H82" s="757"/>
      <c r="I82" s="778"/>
      <c r="J82" s="1093" t="s">
        <v>23</v>
      </c>
      <c r="K82" s="1094"/>
      <c r="L82" s="1094"/>
      <c r="M82" s="1095"/>
      <c r="N82" s="779"/>
      <c r="O82" s="769"/>
    </row>
    <row r="83" spans="2:17" ht="12" customHeight="1">
      <c r="B83" s="742"/>
      <c r="C83" s="736" t="s">
        <v>237</v>
      </c>
      <c r="D83" s="736" t="s">
        <v>426</v>
      </c>
      <c r="E83" s="736" t="s">
        <v>250</v>
      </c>
      <c r="F83" s="743" t="s">
        <v>357</v>
      </c>
      <c r="G83" s="744" t="s">
        <v>372</v>
      </c>
      <c r="H83" s="745" t="s">
        <v>384</v>
      </c>
      <c r="I83" s="746"/>
      <c r="J83" s="735"/>
      <c r="K83" s="735"/>
      <c r="L83" s="735"/>
      <c r="M83" s="747" t="s">
        <v>24</v>
      </c>
      <c r="N83" s="779"/>
      <c r="O83" s="748" t="str">
        <f>YourData!$J$4</f>
        <v>Tested Prg</v>
      </c>
    </row>
    <row r="84" spans="2:17" ht="12" customHeight="1">
      <c r="B84" s="749" t="s">
        <v>803</v>
      </c>
      <c r="C84" s="750" t="s">
        <v>25</v>
      </c>
      <c r="D84" s="750" t="s">
        <v>13</v>
      </c>
      <c r="E84" s="750" t="s">
        <v>13</v>
      </c>
      <c r="F84" s="751" t="s">
        <v>355</v>
      </c>
      <c r="G84" s="751" t="s">
        <v>365</v>
      </c>
      <c r="H84" s="751" t="s">
        <v>385</v>
      </c>
      <c r="I84" s="752"/>
      <c r="J84" s="750" t="s">
        <v>26</v>
      </c>
      <c r="K84" s="750" t="s">
        <v>27</v>
      </c>
      <c r="L84" s="750" t="s">
        <v>603</v>
      </c>
      <c r="M84" s="753" t="s">
        <v>604</v>
      </c>
      <c r="N84" s="779"/>
      <c r="O84" s="755" t="str">
        <f>YourData!$J$8</f>
        <v>Org</v>
      </c>
    </row>
    <row r="85" spans="2:17" ht="12" customHeight="1">
      <c r="B85" s="756" t="s">
        <v>445</v>
      </c>
      <c r="C85" s="757">
        <f>A!B200</f>
        <v>2400.3229434660229</v>
      </c>
      <c r="D85" s="757">
        <f>A!C200</f>
        <v>2301</v>
      </c>
      <c r="E85" s="757">
        <f>A!D200</f>
        <v>2302</v>
      </c>
      <c r="F85" s="757"/>
      <c r="G85" s="757">
        <f>A!F200</f>
        <v>2326.4899999999893</v>
      </c>
      <c r="H85" s="757">
        <f>A!G200</f>
        <v>2323</v>
      </c>
      <c r="I85" s="758"/>
      <c r="J85" s="757">
        <f t="shared" ref="J85:J105" si="12">MINA(C85:I85)</f>
        <v>2301</v>
      </c>
      <c r="K85" s="757">
        <f t="shared" ref="K85:K105" si="13">MAXA(C85:I85)</f>
        <v>2400.3229434660229</v>
      </c>
      <c r="L85" s="757">
        <f>AVERAGE(C85:I85)</f>
        <v>2330.5625886932021</v>
      </c>
      <c r="M85" s="759">
        <f t="shared" ref="M85:M105" si="14">ABS((K85-J85)/AVERAGE(C85:I85))</f>
        <v>4.2617582530454806E-2</v>
      </c>
      <c r="N85" s="779"/>
      <c r="O85" s="803" t="str">
        <f>A!H200</f>
        <v/>
      </c>
    </row>
    <row r="86" spans="2:17" ht="12" customHeight="1">
      <c r="B86" s="761" t="s">
        <v>446</v>
      </c>
      <c r="C86" s="757">
        <f>A!B201</f>
        <v>2753.8344761363155</v>
      </c>
      <c r="D86" s="757">
        <f>A!C201</f>
        <v>2686</v>
      </c>
      <c r="E86" s="757">
        <f>A!D201</f>
        <v>2687</v>
      </c>
      <c r="F86" s="757"/>
      <c r="G86" s="757">
        <f>A!F201</f>
        <v>2702.828000000005</v>
      </c>
      <c r="H86" s="757">
        <f>A!G201</f>
        <v>2691</v>
      </c>
      <c r="I86" s="758"/>
      <c r="J86" s="757">
        <f t="shared" si="12"/>
        <v>2686</v>
      </c>
      <c r="K86" s="757">
        <f t="shared" si="13"/>
        <v>2753.8344761363155</v>
      </c>
      <c r="L86" s="757">
        <f t="shared" ref="L86:L105" si="15">AVERAGE(C86:I86)</f>
        <v>2704.1324952272639</v>
      </c>
      <c r="M86" s="759">
        <f t="shared" si="14"/>
        <v>2.5085485365839846E-2</v>
      </c>
      <c r="N86" s="779"/>
      <c r="O86" s="803" t="str">
        <f>A!H201</f>
        <v/>
      </c>
    </row>
    <row r="87" spans="2:17" ht="12" customHeight="1">
      <c r="B87" s="761" t="s">
        <v>447</v>
      </c>
      <c r="C87" s="757">
        <f>A!B202</f>
        <v>2746.5996438607058</v>
      </c>
      <c r="D87" s="757">
        <f>A!C202</f>
        <v>2615</v>
      </c>
      <c r="E87" s="757">
        <f>A!D202</f>
        <v>2618</v>
      </c>
      <c r="F87" s="757"/>
      <c r="G87" s="757">
        <f>A!F202</f>
        <v>2674.8690000000088</v>
      </c>
      <c r="H87" s="757">
        <f>A!G202</f>
        <v>2681</v>
      </c>
      <c r="I87" s="758"/>
      <c r="J87" s="757">
        <f t="shared" si="12"/>
        <v>2615</v>
      </c>
      <c r="K87" s="757">
        <f t="shared" si="13"/>
        <v>2746.5996438607058</v>
      </c>
      <c r="L87" s="757">
        <f t="shared" si="15"/>
        <v>2667.0937287721426</v>
      </c>
      <c r="M87" s="759">
        <f t="shared" si="14"/>
        <v>4.934196441656015E-2</v>
      </c>
      <c r="N87" s="779"/>
      <c r="O87" s="803" t="str">
        <f>A!H202</f>
        <v/>
      </c>
    </row>
    <row r="88" spans="2:17" ht="12" customHeight="1">
      <c r="B88" s="761" t="s">
        <v>448</v>
      </c>
      <c r="C88" s="757">
        <f>A!B203</f>
        <v>2783.6483035508809</v>
      </c>
      <c r="D88" s="757">
        <f>A!C203</f>
        <v>2656</v>
      </c>
      <c r="E88" s="757">
        <f>A!D203</f>
        <v>2633</v>
      </c>
      <c r="F88" s="757"/>
      <c r="G88" s="757">
        <f>A!F203</f>
        <v>2727.4839999999936</v>
      </c>
      <c r="H88" s="757">
        <f>A!G203</f>
        <v>2693</v>
      </c>
      <c r="I88" s="758"/>
      <c r="J88" s="757">
        <f t="shared" si="12"/>
        <v>2633</v>
      </c>
      <c r="K88" s="757">
        <f t="shared" si="13"/>
        <v>2783.6483035508809</v>
      </c>
      <c r="L88" s="757">
        <f t="shared" si="15"/>
        <v>2698.6264607101748</v>
      </c>
      <c r="M88" s="759">
        <f t="shared" si="14"/>
        <v>5.5824066703635614E-2</v>
      </c>
      <c r="N88" s="779"/>
      <c r="O88" s="803" t="str">
        <f>A!H203</f>
        <v/>
      </c>
    </row>
    <row r="89" spans="2:17" ht="12" customHeight="1">
      <c r="B89" s="761" t="s">
        <v>449</v>
      </c>
      <c r="C89" s="757">
        <f>A!B204</f>
        <v>2776.4377847636142</v>
      </c>
      <c r="D89" s="757">
        <f>A!C204</f>
        <v>2649</v>
      </c>
      <c r="E89" s="757">
        <f>A!D204</f>
        <v>2640</v>
      </c>
      <c r="F89" s="757"/>
      <c r="G89" s="757">
        <f>A!F204</f>
        <v>2712.5509999999958</v>
      </c>
      <c r="H89" s="757">
        <f>A!G204</f>
        <v>2684</v>
      </c>
      <c r="I89" s="758"/>
      <c r="J89" s="757">
        <f t="shared" si="12"/>
        <v>2640</v>
      </c>
      <c r="K89" s="757">
        <f t="shared" si="13"/>
        <v>2776.4377847636142</v>
      </c>
      <c r="L89" s="757">
        <f t="shared" si="15"/>
        <v>2692.3977569527219</v>
      </c>
      <c r="M89" s="759">
        <f t="shared" si="14"/>
        <v>5.0675196267447362E-2</v>
      </c>
      <c r="N89" s="779"/>
      <c r="O89" s="803" t="str">
        <f>A!H204</f>
        <v/>
      </c>
    </row>
    <row r="90" spans="2:17" ht="12" customHeight="1">
      <c r="B90" s="761" t="s">
        <v>450</v>
      </c>
      <c r="C90" s="757">
        <f>A!B205</f>
        <v>2040.2191038522333</v>
      </c>
      <c r="D90" s="757">
        <f>A!C205</f>
        <v>1865</v>
      </c>
      <c r="E90" s="757">
        <f>A!D205</f>
        <v>1867</v>
      </c>
      <c r="F90" s="757"/>
      <c r="G90" s="757">
        <f>A!F205</f>
        <v>1968.617000000002</v>
      </c>
      <c r="H90" s="757">
        <f>A!G205</f>
        <v>1970</v>
      </c>
      <c r="I90" s="758"/>
      <c r="J90" s="757">
        <f t="shared" si="12"/>
        <v>1865</v>
      </c>
      <c r="K90" s="757">
        <f t="shared" si="13"/>
        <v>2040.2191038522333</v>
      </c>
      <c r="L90" s="757">
        <f t="shared" si="15"/>
        <v>1942.1672207704469</v>
      </c>
      <c r="M90" s="759">
        <f t="shared" si="14"/>
        <v>9.0218340613701042E-2</v>
      </c>
      <c r="N90" s="779"/>
      <c r="O90" s="803" t="str">
        <f>A!H205</f>
        <v/>
      </c>
    </row>
    <row r="91" spans="2:17" ht="12" customHeight="1">
      <c r="B91" s="761" t="s">
        <v>451</v>
      </c>
      <c r="C91" s="757">
        <f>A!B206</f>
        <v>4313.0318409622851</v>
      </c>
      <c r="D91" s="757">
        <f>A!C206</f>
        <v>4185</v>
      </c>
      <c r="E91" s="757">
        <f>A!D206</f>
        <v>4181</v>
      </c>
      <c r="F91" s="757"/>
      <c r="G91" s="757">
        <f>A!F206</f>
        <v>4266.1759999997475</v>
      </c>
      <c r="H91" s="757">
        <f>A!G206</f>
        <v>4272</v>
      </c>
      <c r="I91" s="758"/>
      <c r="J91" s="757">
        <f t="shared" si="12"/>
        <v>4181</v>
      </c>
      <c r="K91" s="757">
        <f t="shared" si="13"/>
        <v>4313.0318409622851</v>
      </c>
      <c r="L91" s="757">
        <f t="shared" si="15"/>
        <v>4243.4415681924065</v>
      </c>
      <c r="M91" s="759">
        <f t="shared" si="14"/>
        <v>3.1114329923135273E-2</v>
      </c>
      <c r="N91" s="779"/>
      <c r="O91" s="803" t="str">
        <f>A!H206</f>
        <v/>
      </c>
    </row>
    <row r="92" spans="2:17" ht="12" customHeight="1">
      <c r="B92" s="761" t="s">
        <v>462</v>
      </c>
      <c r="C92" s="757">
        <f>A!B207</f>
        <v>1986.2848304670733</v>
      </c>
      <c r="D92" s="757">
        <f>A!C207</f>
        <v>1860</v>
      </c>
      <c r="E92" s="757">
        <f>A!D207</f>
        <v>1865</v>
      </c>
      <c r="F92" s="757"/>
      <c r="G92" s="757"/>
      <c r="H92" s="757">
        <f>A!G207</f>
        <v>1902</v>
      </c>
      <c r="I92" s="758"/>
      <c r="J92" s="757">
        <f t="shared" si="12"/>
        <v>1860</v>
      </c>
      <c r="K92" s="757">
        <f t="shared" si="13"/>
        <v>1986.2848304670733</v>
      </c>
      <c r="L92" s="757">
        <f t="shared" si="15"/>
        <v>1903.3212076167683</v>
      </c>
      <c r="M92" s="759">
        <f t="shared" si="14"/>
        <v>6.6349720668115758E-2</v>
      </c>
      <c r="N92" s="779"/>
      <c r="O92" s="803" t="str">
        <f>A!H207</f>
        <v/>
      </c>
    </row>
    <row r="93" spans="2:17" ht="12" customHeight="1">
      <c r="B93" s="761" t="s">
        <v>463</v>
      </c>
      <c r="C93" s="757">
        <f>A!B208</f>
        <v>1994.01749804832</v>
      </c>
      <c r="D93" s="757">
        <f>A!C208</f>
        <v>1965</v>
      </c>
      <c r="E93" s="757">
        <f>A!D208</f>
        <v>1969</v>
      </c>
      <c r="F93" s="757"/>
      <c r="G93" s="757"/>
      <c r="H93" s="757">
        <f>A!G208</f>
        <v>1936</v>
      </c>
      <c r="I93" s="758"/>
      <c r="J93" s="757">
        <f t="shared" si="12"/>
        <v>1936</v>
      </c>
      <c r="K93" s="757">
        <f t="shared" si="13"/>
        <v>1994.01749804832</v>
      </c>
      <c r="L93" s="757">
        <f t="shared" si="15"/>
        <v>1966.0043745120799</v>
      </c>
      <c r="M93" s="759">
        <f t="shared" si="14"/>
        <v>2.9510360607777751E-2</v>
      </c>
      <c r="N93" s="779"/>
      <c r="O93" s="803" t="str">
        <f>A!H208</f>
        <v/>
      </c>
    </row>
    <row r="94" spans="2:17" ht="12" customHeight="1">
      <c r="B94" s="761" t="s">
        <v>464</v>
      </c>
      <c r="C94" s="757">
        <f>A!B209</f>
        <v>2148.5022137105116</v>
      </c>
      <c r="D94" s="757">
        <f>A!C209</f>
        <v>2054</v>
      </c>
      <c r="E94" s="757">
        <f>A!D209</f>
        <v>2096</v>
      </c>
      <c r="F94" s="757"/>
      <c r="G94" s="757"/>
      <c r="H94" s="757">
        <f>A!G209</f>
        <v>2115</v>
      </c>
      <c r="I94" s="758"/>
      <c r="J94" s="757">
        <f t="shared" si="12"/>
        <v>2054</v>
      </c>
      <c r="K94" s="757">
        <f t="shared" si="13"/>
        <v>2148.5022137105116</v>
      </c>
      <c r="L94" s="757">
        <f t="shared" si="15"/>
        <v>2103.3755534276279</v>
      </c>
      <c r="M94" s="759">
        <f t="shared" si="14"/>
        <v>4.4928835250800665E-2</v>
      </c>
      <c r="N94" s="779"/>
      <c r="O94" s="803" t="str">
        <f>A!H209</f>
        <v/>
      </c>
    </row>
    <row r="95" spans="2:17" ht="12" customHeight="1">
      <c r="B95" s="761" t="s">
        <v>465</v>
      </c>
      <c r="C95" s="757">
        <f>A!B210</f>
        <v>2059.490255706839</v>
      </c>
      <c r="D95" s="757">
        <f>A!C210</f>
        <v>1993</v>
      </c>
      <c r="E95" s="757">
        <f>A!D210</f>
        <v>1980</v>
      </c>
      <c r="F95" s="757"/>
      <c r="G95" s="757"/>
      <c r="H95" s="757">
        <f>A!G210</f>
        <v>1970</v>
      </c>
      <c r="I95" s="758"/>
      <c r="J95" s="757">
        <f t="shared" si="12"/>
        <v>1970</v>
      </c>
      <c r="K95" s="757">
        <f t="shared" si="13"/>
        <v>2059.490255706839</v>
      </c>
      <c r="L95" s="757">
        <f t="shared" si="15"/>
        <v>2000.6225639267097</v>
      </c>
      <c r="M95" s="759">
        <f t="shared" si="14"/>
        <v>4.4731203836466046E-2</v>
      </c>
      <c r="N95" s="779"/>
      <c r="O95" s="803" t="str">
        <f>A!H210</f>
        <v/>
      </c>
    </row>
    <row r="96" spans="2:17" ht="12" customHeight="1">
      <c r="B96" s="761" t="s">
        <v>466</v>
      </c>
      <c r="C96" s="757">
        <f>A!B211</f>
        <v>2182.2677615890984</v>
      </c>
      <c r="D96" s="757">
        <f>A!C211</f>
        <v>2110</v>
      </c>
      <c r="E96" s="757">
        <f>A!D211</f>
        <v>2104</v>
      </c>
      <c r="F96" s="757"/>
      <c r="G96" s="757"/>
      <c r="H96" s="757">
        <f>A!G211</f>
        <v>2120</v>
      </c>
      <c r="I96" s="758"/>
      <c r="J96" s="757">
        <f t="shared" si="12"/>
        <v>2104</v>
      </c>
      <c r="K96" s="757">
        <f t="shared" si="13"/>
        <v>2182.2677615890984</v>
      </c>
      <c r="L96" s="757">
        <f t="shared" si="15"/>
        <v>2129.0669403972747</v>
      </c>
      <c r="M96" s="759">
        <f t="shared" si="14"/>
        <v>3.6761531591155139E-2</v>
      </c>
      <c r="N96" s="779"/>
      <c r="O96" s="803" t="str">
        <f>A!H211</f>
        <v/>
      </c>
    </row>
    <row r="97" spans="2:17" ht="12" customHeight="1">
      <c r="B97" s="761" t="s">
        <v>473</v>
      </c>
      <c r="C97" s="757">
        <f>A!B212</f>
        <v>1919.7698233773071</v>
      </c>
      <c r="D97" s="757">
        <f>A!C212</f>
        <v>1975</v>
      </c>
      <c r="E97" s="757">
        <f>A!D212</f>
        <v>1975</v>
      </c>
      <c r="F97" s="757"/>
      <c r="G97" s="757">
        <f>A!F212</f>
        <v>1911.8690000000017</v>
      </c>
      <c r="H97" s="757">
        <f>A!G212</f>
        <v>1976</v>
      </c>
      <c r="I97" s="758"/>
      <c r="J97" s="757">
        <f t="shared" si="12"/>
        <v>1911.8690000000017</v>
      </c>
      <c r="K97" s="757">
        <f t="shared" si="13"/>
        <v>1976</v>
      </c>
      <c r="L97" s="757">
        <f t="shared" si="15"/>
        <v>1951.5277646754616</v>
      </c>
      <c r="M97" s="759">
        <f t="shared" si="14"/>
        <v>3.2861945989614567E-2</v>
      </c>
      <c r="N97" s="779"/>
      <c r="O97" s="803" t="str">
        <f>A!H212</f>
        <v/>
      </c>
    </row>
    <row r="98" spans="2:17" ht="12" customHeight="1">
      <c r="B98" s="761" t="s">
        <v>475</v>
      </c>
      <c r="C98" s="757">
        <f>A!B213</f>
        <v>1476.6546903521444</v>
      </c>
      <c r="D98" s="757">
        <f>A!C213</f>
        <v>1527</v>
      </c>
      <c r="E98" s="757">
        <f>A!D213</f>
        <v>1527</v>
      </c>
      <c r="F98" s="757"/>
      <c r="G98" s="757">
        <f>A!F213</f>
        <v>1475.5280000000027</v>
      </c>
      <c r="H98" s="757">
        <f>A!G213</f>
        <v>1524</v>
      </c>
      <c r="I98" s="758"/>
      <c r="J98" s="757">
        <f t="shared" si="12"/>
        <v>1475.5280000000027</v>
      </c>
      <c r="K98" s="757">
        <f t="shared" si="13"/>
        <v>1527</v>
      </c>
      <c r="L98" s="757">
        <f t="shared" si="15"/>
        <v>1506.0365380704295</v>
      </c>
      <c r="M98" s="759">
        <f t="shared" si="14"/>
        <v>3.417712565323576E-2</v>
      </c>
      <c r="N98" s="779"/>
      <c r="O98" s="803" t="str">
        <f>A!H213</f>
        <v/>
      </c>
    </row>
    <row r="99" spans="2:17" ht="12" customHeight="1">
      <c r="B99" s="761" t="s">
        <v>477</v>
      </c>
      <c r="C99" s="757">
        <f>A!B214</f>
        <v>2937.676627832258</v>
      </c>
      <c r="D99" s="757">
        <f>A!C214</f>
        <v>3061</v>
      </c>
      <c r="E99" s="757">
        <f>A!D214</f>
        <v>3061</v>
      </c>
      <c r="F99" s="757"/>
      <c r="G99" s="757">
        <f>A!F214</f>
        <v>2974.4</v>
      </c>
      <c r="H99" s="757">
        <f>A!G214</f>
        <v>3050</v>
      </c>
      <c r="I99" s="758"/>
      <c r="J99" s="757">
        <f t="shared" si="12"/>
        <v>2937.676627832258</v>
      </c>
      <c r="K99" s="757">
        <f t="shared" si="13"/>
        <v>3061</v>
      </c>
      <c r="L99" s="757">
        <f t="shared" si="15"/>
        <v>3016.8153255664515</v>
      </c>
      <c r="M99" s="759">
        <f t="shared" si="14"/>
        <v>4.0878661389253668E-2</v>
      </c>
      <c r="N99" s="779"/>
      <c r="O99" s="803" t="str">
        <f>A!H214</f>
        <v/>
      </c>
    </row>
    <row r="100" spans="2:17" ht="12" customHeight="1">
      <c r="B100" s="761" t="s">
        <v>478</v>
      </c>
      <c r="C100" s="757">
        <f>A!B215</f>
        <v>2340.1169215021255</v>
      </c>
      <c r="D100" s="757">
        <f>A!C215</f>
        <v>2394</v>
      </c>
      <c r="E100" s="757">
        <f>A!D215</f>
        <v>2393</v>
      </c>
      <c r="F100" s="757"/>
      <c r="G100" s="757">
        <f>A!F215</f>
        <v>2344.8270000000412</v>
      </c>
      <c r="H100" s="757">
        <f>A!G215</f>
        <v>2396</v>
      </c>
      <c r="I100" s="758"/>
      <c r="J100" s="757">
        <f t="shared" si="12"/>
        <v>2340.1169215021255</v>
      </c>
      <c r="K100" s="757">
        <f t="shared" si="13"/>
        <v>2396</v>
      </c>
      <c r="L100" s="757">
        <f t="shared" si="15"/>
        <v>2373.5887843004334</v>
      </c>
      <c r="M100" s="759">
        <f t="shared" si="14"/>
        <v>2.3543706840671186E-2</v>
      </c>
      <c r="N100" s="779"/>
      <c r="O100" s="803" t="str">
        <f>A!H215</f>
        <v/>
      </c>
    </row>
    <row r="101" spans="2:17" ht="12" customHeight="1">
      <c r="B101" s="761" t="s">
        <v>479</v>
      </c>
      <c r="C101" s="757">
        <f>A!B216</f>
        <v>2108.2782659614504</v>
      </c>
      <c r="D101" s="757">
        <f>A!C216</f>
        <v>2182</v>
      </c>
      <c r="E101" s="757">
        <f>A!D216</f>
        <v>2182</v>
      </c>
      <c r="F101" s="757"/>
      <c r="G101" s="757">
        <f>A!F216</f>
        <v>2110.8329999999924</v>
      </c>
      <c r="H101" s="757">
        <f>A!G216</f>
        <v>2174</v>
      </c>
      <c r="I101" s="758"/>
      <c r="J101" s="757">
        <f t="shared" si="12"/>
        <v>2108.2782659614504</v>
      </c>
      <c r="K101" s="757">
        <f t="shared" si="13"/>
        <v>2182</v>
      </c>
      <c r="L101" s="757">
        <f t="shared" si="15"/>
        <v>2151.4222531922887</v>
      </c>
      <c r="M101" s="759">
        <f t="shared" si="14"/>
        <v>3.4266510876310302E-2</v>
      </c>
      <c r="N101" s="779"/>
      <c r="O101" s="803" t="str">
        <f>A!H216</f>
        <v/>
      </c>
    </row>
    <row r="102" spans="2:17" ht="12" customHeight="1">
      <c r="B102" s="761" t="s">
        <v>480</v>
      </c>
      <c r="C102" s="757">
        <f>A!B217</f>
        <v>1611.2289106354137</v>
      </c>
      <c r="D102" s="757">
        <f>A!C217</f>
        <v>1642</v>
      </c>
      <c r="E102" s="757">
        <f>A!D217</f>
        <v>1643</v>
      </c>
      <c r="F102" s="757"/>
      <c r="G102" s="757">
        <f>A!F217</f>
        <v>1599.2030000000073</v>
      </c>
      <c r="H102" s="757">
        <f>A!G217</f>
        <v>1663</v>
      </c>
      <c r="I102" s="758"/>
      <c r="J102" s="757">
        <f t="shared" si="12"/>
        <v>1599.2030000000073</v>
      </c>
      <c r="K102" s="757">
        <f t="shared" si="13"/>
        <v>1663</v>
      </c>
      <c r="L102" s="757">
        <f t="shared" si="15"/>
        <v>1631.6863821270842</v>
      </c>
      <c r="M102" s="759">
        <f t="shared" si="14"/>
        <v>3.9098812552952902E-2</v>
      </c>
      <c r="N102" s="779"/>
      <c r="O102" s="803" t="str">
        <f>A!H217</f>
        <v/>
      </c>
    </row>
    <row r="103" spans="2:17" ht="12" customHeight="1">
      <c r="B103" s="761" t="s">
        <v>481</v>
      </c>
      <c r="C103" s="757">
        <f>A!B218</f>
        <v>1551.8308506501819</v>
      </c>
      <c r="D103" s="757">
        <f>A!C218</f>
        <v>1580</v>
      </c>
      <c r="E103" s="757">
        <f>A!D218</f>
        <v>1580</v>
      </c>
      <c r="F103" s="757"/>
      <c r="G103" s="757">
        <f>A!F218</f>
        <v>1535.684</v>
      </c>
      <c r="H103" s="757">
        <f>A!G218</f>
        <v>1585</v>
      </c>
      <c r="I103" s="758"/>
      <c r="J103" s="757">
        <f t="shared" si="12"/>
        <v>1535.684</v>
      </c>
      <c r="K103" s="757">
        <f t="shared" si="13"/>
        <v>1585</v>
      </c>
      <c r="L103" s="757">
        <f t="shared" si="15"/>
        <v>1566.5029701300364</v>
      </c>
      <c r="M103" s="759">
        <f t="shared" si="14"/>
        <v>3.1481587293707002E-2</v>
      </c>
      <c r="N103" s="779"/>
      <c r="O103" s="803" t="str">
        <f>A!H218</f>
        <v/>
      </c>
    </row>
    <row r="104" spans="2:17" ht="12" customHeight="1">
      <c r="B104" s="761" t="s">
        <v>482</v>
      </c>
      <c r="C104" s="757">
        <f>A!B219</f>
        <v>1888.1034743537653</v>
      </c>
      <c r="D104" s="757">
        <f>A!C219</f>
        <v>1940</v>
      </c>
      <c r="E104" s="757">
        <f>A!D219</f>
        <v>1939</v>
      </c>
      <c r="F104" s="757"/>
      <c r="G104" s="757">
        <f>A!F219</f>
        <v>1872.3359999999955</v>
      </c>
      <c r="H104" s="757">
        <f>A!G219</f>
        <v>1926</v>
      </c>
      <c r="I104" s="758"/>
      <c r="J104" s="757">
        <f t="shared" si="12"/>
        <v>1872.3359999999955</v>
      </c>
      <c r="K104" s="757">
        <f t="shared" si="13"/>
        <v>1940</v>
      </c>
      <c r="L104" s="757">
        <f t="shared" si="15"/>
        <v>1913.0878948707523</v>
      </c>
      <c r="M104" s="759">
        <f t="shared" si="14"/>
        <v>3.5368996992464846E-2</v>
      </c>
      <c r="N104" s="779"/>
      <c r="O104" s="803" t="str">
        <f>A!H219</f>
        <v/>
      </c>
    </row>
    <row r="105" spans="2:17" ht="12" customHeight="1" thickBot="1">
      <c r="B105" s="762" t="s">
        <v>483</v>
      </c>
      <c r="C105" s="763">
        <f>A!B220</f>
        <v>1312.4522494395735</v>
      </c>
      <c r="D105" s="764">
        <f>A!C220</f>
        <v>1334</v>
      </c>
      <c r="E105" s="764">
        <f>A!D220</f>
        <v>1333</v>
      </c>
      <c r="F105" s="764"/>
      <c r="G105" s="764">
        <f>A!F220</f>
        <v>1301.7909999999904</v>
      </c>
      <c r="H105" s="764">
        <f>A!G220</f>
        <v>1337</v>
      </c>
      <c r="I105" s="765"/>
      <c r="J105" s="764">
        <f t="shared" si="12"/>
        <v>1301.7909999999904</v>
      </c>
      <c r="K105" s="764">
        <f t="shared" si="13"/>
        <v>1337</v>
      </c>
      <c r="L105" s="764">
        <f t="shared" si="15"/>
        <v>1323.6486498879126</v>
      </c>
      <c r="M105" s="766">
        <f t="shared" si="14"/>
        <v>2.6599959137941272E-2</v>
      </c>
      <c r="N105" s="779"/>
      <c r="O105" s="804" t="str">
        <f>A!H220</f>
        <v/>
      </c>
    </row>
    <row r="106" spans="2:17" ht="12" customHeight="1" thickTop="1">
      <c r="B106" s="774" t="s">
        <v>807</v>
      </c>
      <c r="C106" s="757"/>
      <c r="D106" s="775"/>
      <c r="E106" s="757"/>
      <c r="F106" s="757"/>
      <c r="G106" s="757"/>
      <c r="H106" s="757"/>
      <c r="I106" s="735"/>
      <c r="J106" s="735"/>
      <c r="K106" s="735"/>
      <c r="L106" s="735"/>
      <c r="M106" s="735"/>
      <c r="N106" s="740"/>
    </row>
    <row r="107" spans="2:17" ht="12" customHeight="1">
      <c r="B107" s="735"/>
      <c r="C107" s="757"/>
      <c r="D107" s="775"/>
      <c r="E107" s="757"/>
      <c r="F107" s="757"/>
      <c r="G107" s="757"/>
      <c r="H107" s="757"/>
      <c r="I107" s="735"/>
      <c r="J107" s="735"/>
      <c r="K107" s="735"/>
      <c r="L107" s="735"/>
      <c r="M107" s="735"/>
      <c r="N107" s="740"/>
    </row>
    <row r="108" spans="2:17" ht="12" customHeight="1">
      <c r="B108" s="735"/>
      <c r="C108" s="757"/>
      <c r="D108" s="775"/>
      <c r="E108" s="757"/>
      <c r="F108" s="757"/>
      <c r="G108" s="757"/>
      <c r="H108" s="757"/>
      <c r="I108" s="735"/>
      <c r="J108" s="735"/>
      <c r="K108" s="735"/>
      <c r="L108" s="735"/>
      <c r="M108" s="735"/>
      <c r="N108" s="740"/>
    </row>
    <row r="109" spans="2:17" ht="15" customHeight="1" thickBot="1">
      <c r="B109" s="780" t="s">
        <v>738</v>
      </c>
      <c r="N109" s="740"/>
      <c r="P109" s="732"/>
      <c r="Q109" s="781"/>
    </row>
    <row r="110" spans="2:17" ht="12" customHeight="1" thickTop="1">
      <c r="B110" s="782"/>
      <c r="C110" s="767"/>
      <c r="D110" s="768"/>
      <c r="E110" s="767"/>
      <c r="F110" s="768"/>
      <c r="G110" s="768"/>
      <c r="H110" s="768"/>
      <c r="I110" s="738"/>
      <c r="J110" s="1093" t="s">
        <v>23</v>
      </c>
      <c r="K110" s="1094"/>
      <c r="L110" s="1094"/>
      <c r="M110" s="1095"/>
      <c r="N110" s="754"/>
      <c r="O110" s="741"/>
      <c r="Q110" s="781"/>
    </row>
    <row r="111" spans="2:17" ht="12" customHeight="1">
      <c r="B111" s="742"/>
      <c r="C111" s="783" t="s">
        <v>237</v>
      </c>
      <c r="D111" s="736" t="s">
        <v>426</v>
      </c>
      <c r="E111" s="783" t="s">
        <v>250</v>
      </c>
      <c r="F111" s="743" t="s">
        <v>357</v>
      </c>
      <c r="G111" s="744" t="s">
        <v>372</v>
      </c>
      <c r="H111" s="745" t="s">
        <v>384</v>
      </c>
      <c r="I111" s="744"/>
      <c r="J111" s="771"/>
      <c r="K111" s="784"/>
      <c r="L111" s="784"/>
      <c r="M111" s="747" t="s">
        <v>24</v>
      </c>
      <c r="N111" s="754"/>
      <c r="O111" s="748" t="str">
        <f>YourData!$J$4</f>
        <v>Tested Prg</v>
      </c>
      <c r="P111" s="732"/>
      <c r="Q111" s="781"/>
    </row>
    <row r="112" spans="2:17" ht="12" customHeight="1">
      <c r="B112" s="749" t="s">
        <v>802</v>
      </c>
      <c r="C112" s="750" t="s">
        <v>25</v>
      </c>
      <c r="D112" s="750" t="s">
        <v>13</v>
      </c>
      <c r="E112" s="750" t="s">
        <v>13</v>
      </c>
      <c r="F112" s="751" t="s">
        <v>355</v>
      </c>
      <c r="G112" s="751" t="s">
        <v>365</v>
      </c>
      <c r="H112" s="751" t="s">
        <v>385</v>
      </c>
      <c r="I112" s="751"/>
      <c r="J112" s="772" t="s">
        <v>26</v>
      </c>
      <c r="K112" s="750" t="s">
        <v>27</v>
      </c>
      <c r="L112" s="750" t="s">
        <v>603</v>
      </c>
      <c r="M112" s="753" t="s">
        <v>604</v>
      </c>
      <c r="N112" s="754"/>
      <c r="O112" s="755" t="str">
        <f>YourData!$J$8</f>
        <v>Org</v>
      </c>
      <c r="P112" s="732"/>
      <c r="Q112" s="781"/>
    </row>
    <row r="113" spans="2:17" ht="12" customHeight="1">
      <c r="B113" s="777" t="s">
        <v>359</v>
      </c>
      <c r="C113" s="784"/>
      <c r="D113" s="770"/>
      <c r="E113" s="784"/>
      <c r="F113" s="770"/>
      <c r="G113" s="770"/>
      <c r="H113" s="770"/>
      <c r="I113" s="740"/>
      <c r="J113" s="773"/>
      <c r="K113" s="770"/>
      <c r="L113" s="770"/>
      <c r="M113" s="759"/>
      <c r="N113" s="754"/>
      <c r="O113" s="769"/>
      <c r="P113" s="732"/>
      <c r="Q113" s="781"/>
    </row>
    <row r="114" spans="2:17" ht="12" customHeight="1">
      <c r="B114" s="785" t="s">
        <v>227</v>
      </c>
      <c r="C114" s="786">
        <f>A!B470</f>
        <v>19.914452054794491</v>
      </c>
      <c r="D114" s="786">
        <f>A!C470</f>
        <v>19.888888888888886</v>
      </c>
      <c r="E114" s="786">
        <f>A!D470</f>
        <v>19.888888888888886</v>
      </c>
      <c r="F114" s="786">
        <f>A!E470</f>
        <v>19.914143835616347</v>
      </c>
      <c r="G114" s="786">
        <f>A!F470</f>
        <v>19.914452054794427</v>
      </c>
      <c r="H114" s="786">
        <f>A!G470</f>
        <v>19.91</v>
      </c>
      <c r="I114" s="760"/>
      <c r="J114" s="985">
        <f>MINA(C114:I114)</f>
        <v>19.888888888888886</v>
      </c>
      <c r="K114" s="986">
        <f>MAXA(C114:I114)</f>
        <v>19.914452054794491</v>
      </c>
      <c r="L114" s="987">
        <f>AVERAGE(C114:I114)</f>
        <v>19.905137620497172</v>
      </c>
      <c r="M114" s="759">
        <f>ABS((K114-J114)/AVERAGE(C114:I114))</f>
        <v>1.2842496441362061E-3</v>
      </c>
      <c r="N114" s="754"/>
      <c r="O114" s="787">
        <f>A!H470</f>
        <v>19.914143835616347</v>
      </c>
      <c r="P114" s="732"/>
      <c r="Q114" s="781"/>
    </row>
    <row r="115" spans="2:17" ht="12" customHeight="1">
      <c r="B115" s="785" t="s">
        <v>341</v>
      </c>
      <c r="C115" s="788">
        <f>A!B471</f>
        <v>1.1642917900684956E-2</v>
      </c>
      <c r="D115" s="788">
        <f>A!C471</f>
        <v>1.1599999999999999E-2</v>
      </c>
      <c r="E115" s="788">
        <f>A!D471</f>
        <v>1.1599999999999999E-2</v>
      </c>
      <c r="F115" s="788">
        <f>A!E471</f>
        <v>1.1593355242989104E-2</v>
      </c>
      <c r="G115" s="788">
        <f>A!F471</f>
        <v>1.1648657534246494E-2</v>
      </c>
      <c r="H115" s="788">
        <f>A!G471</f>
        <v>1.1599999999999999E-2</v>
      </c>
      <c r="I115" s="760"/>
      <c r="J115" s="789">
        <f>MINA(C115:I115)</f>
        <v>1.1593355242989104E-2</v>
      </c>
      <c r="K115" s="788">
        <f>MAXA(C115:I115)</f>
        <v>1.1648657534246494E-2</v>
      </c>
      <c r="L115" s="788">
        <f>AVERAGE(C115:I115)</f>
        <v>1.161415511298676E-2</v>
      </c>
      <c r="M115" s="759">
        <f>ABS((K115-J115)/AVERAGE(C115:I115))</f>
        <v>4.7616284369709971E-3</v>
      </c>
      <c r="N115" s="754"/>
      <c r="O115" s="790">
        <f>A!H471</f>
        <v>1.1607902527993237E-2</v>
      </c>
      <c r="P115" s="732"/>
      <c r="Q115" s="781"/>
    </row>
    <row r="116" spans="2:17" ht="12" customHeight="1">
      <c r="B116" s="791" t="s">
        <v>360</v>
      </c>
      <c r="C116" s="770"/>
      <c r="D116" s="770"/>
      <c r="E116" s="770"/>
      <c r="F116" s="770"/>
      <c r="G116" s="770"/>
      <c r="H116" s="792"/>
      <c r="I116" s="760"/>
      <c r="J116" s="773"/>
      <c r="K116" s="770"/>
      <c r="L116" s="770"/>
      <c r="M116" s="759"/>
      <c r="N116" s="754"/>
      <c r="O116" s="748"/>
      <c r="P116" s="732"/>
      <c r="Q116" s="781"/>
    </row>
    <row r="117" spans="2:17" ht="12" customHeight="1">
      <c r="B117" s="785" t="s">
        <v>227</v>
      </c>
      <c r="C117" s="786">
        <f>A!B1170</f>
        <v>34.700000000000003</v>
      </c>
      <c r="D117" s="786">
        <f>A!E1170</f>
        <v>35</v>
      </c>
      <c r="E117" s="786">
        <f>A!H1170</f>
        <v>35</v>
      </c>
      <c r="F117" s="786">
        <f>A!K1170</f>
        <v>34.774999999999999</v>
      </c>
      <c r="G117" s="786">
        <f>A!N1170</f>
        <v>35</v>
      </c>
      <c r="H117" s="786">
        <f>A!Q1170</f>
        <v>35</v>
      </c>
      <c r="I117" s="760"/>
      <c r="J117" s="985">
        <f>MINA(C117:I117)</f>
        <v>34.700000000000003</v>
      </c>
      <c r="K117" s="986">
        <f>MAXA(C117:I117)</f>
        <v>35</v>
      </c>
      <c r="L117" s="986">
        <f>AVERAGE(C117:I117)</f>
        <v>34.912500000000001</v>
      </c>
      <c r="M117" s="759">
        <f>ABS((K117-J117)/AVERAGE(C117:I117))</f>
        <v>8.5929108485498645E-3</v>
      </c>
      <c r="N117" s="754"/>
      <c r="O117" s="787">
        <f>A!T1170</f>
        <v>34.774999999999999</v>
      </c>
      <c r="P117" s="732"/>
      <c r="Q117" s="781"/>
    </row>
    <row r="118" spans="2:17" ht="12" customHeight="1" thickBot="1">
      <c r="B118" s="793" t="s">
        <v>341</v>
      </c>
      <c r="C118" s="794">
        <f>A!B1171</f>
        <v>2.1877500000000001E-2</v>
      </c>
      <c r="D118" s="794">
        <f>A!E1171</f>
        <v>2.2499999999999999E-2</v>
      </c>
      <c r="E118" s="794">
        <f>A!H1171</f>
        <v>2.2499999999999999E-2</v>
      </c>
      <c r="F118" s="794">
        <f>A!K1171</f>
        <v>2.18418081964879E-2</v>
      </c>
      <c r="G118" s="794">
        <f>A!N1171</f>
        <v>2.2405999999999999E-2</v>
      </c>
      <c r="H118" s="794">
        <f>A!Q1171</f>
        <v>2.23E-2</v>
      </c>
      <c r="I118" s="795"/>
      <c r="J118" s="796">
        <f>MINA(C118:I118)</f>
        <v>2.18418081964879E-2</v>
      </c>
      <c r="K118" s="794">
        <f>MAXA(C118:I118)</f>
        <v>2.2499999999999999E-2</v>
      </c>
      <c r="L118" s="794">
        <f>AVERAGE(C118:I118)</f>
        <v>2.2237551366081316E-2</v>
      </c>
      <c r="M118" s="766">
        <f>ABS((K118-J118)/AVERAGE(C118:I118))</f>
        <v>2.9598213970447845E-2</v>
      </c>
      <c r="N118" s="754"/>
      <c r="O118" s="797">
        <f>A!T1171</f>
        <v>2.1867908064606263E-2</v>
      </c>
      <c r="P118" s="732"/>
      <c r="Q118" s="781"/>
    </row>
    <row r="119" spans="2:17" ht="12" customHeight="1" thickTop="1">
      <c r="B119" s="774" t="s">
        <v>807</v>
      </c>
      <c r="D119" s="775"/>
      <c r="N119" s="754"/>
      <c r="P119" s="732"/>
      <c r="Q119" s="781"/>
    </row>
    <row r="120" spans="2:17" ht="15" customHeight="1" thickBot="1">
      <c r="B120" s="734" t="s">
        <v>739</v>
      </c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P120" s="732"/>
      <c r="Q120" s="779"/>
    </row>
    <row r="121" spans="2:17" ht="12" customHeight="1" thickTop="1">
      <c r="B121" s="737" t="s">
        <v>804</v>
      </c>
      <c r="C121" s="738"/>
      <c r="D121" s="738"/>
      <c r="E121" s="738"/>
      <c r="F121" s="738"/>
      <c r="G121" s="738"/>
      <c r="H121" s="738"/>
      <c r="I121" s="739"/>
      <c r="J121" s="1093" t="s">
        <v>23</v>
      </c>
      <c r="K121" s="1094"/>
      <c r="L121" s="1094"/>
      <c r="M121" s="1095"/>
      <c r="O121" s="741"/>
      <c r="P121" s="732"/>
      <c r="Q121" s="779"/>
    </row>
    <row r="122" spans="2:17" ht="12" customHeight="1">
      <c r="B122" s="742"/>
      <c r="C122" s="736" t="s">
        <v>237</v>
      </c>
      <c r="D122" s="736" t="s">
        <v>426</v>
      </c>
      <c r="E122" s="736" t="s">
        <v>250</v>
      </c>
      <c r="F122" s="743" t="s">
        <v>357</v>
      </c>
      <c r="G122" s="744" t="s">
        <v>372</v>
      </c>
      <c r="H122" s="745" t="s">
        <v>384</v>
      </c>
      <c r="I122" s="744"/>
      <c r="J122" s="771"/>
      <c r="K122" s="735"/>
      <c r="L122" s="735"/>
      <c r="M122" s="747" t="s">
        <v>24</v>
      </c>
      <c r="O122" s="748" t="str">
        <f>YourData!$J$4</f>
        <v>Tested Prg</v>
      </c>
      <c r="P122" s="732"/>
      <c r="Q122" s="779"/>
    </row>
    <row r="123" spans="2:17" ht="12" customHeight="1">
      <c r="B123" s="749" t="s">
        <v>803</v>
      </c>
      <c r="C123" s="750" t="s">
        <v>25</v>
      </c>
      <c r="D123" s="750" t="s">
        <v>13</v>
      </c>
      <c r="E123" s="750" t="s">
        <v>13</v>
      </c>
      <c r="F123" s="751" t="s">
        <v>355</v>
      </c>
      <c r="G123" s="751" t="s">
        <v>365</v>
      </c>
      <c r="H123" s="751" t="s">
        <v>385</v>
      </c>
      <c r="I123" s="751"/>
      <c r="J123" s="772" t="s">
        <v>26</v>
      </c>
      <c r="K123" s="750" t="s">
        <v>27</v>
      </c>
      <c r="L123" s="750" t="s">
        <v>603</v>
      </c>
      <c r="M123" s="753" t="s">
        <v>604</v>
      </c>
      <c r="O123" s="755" t="str">
        <f>YourData!$J$8</f>
        <v>Org</v>
      </c>
      <c r="P123" s="732"/>
      <c r="Q123" s="779"/>
    </row>
    <row r="124" spans="2:17" ht="12" customHeight="1">
      <c r="B124" s="756" t="s">
        <v>445</v>
      </c>
      <c r="C124" s="757">
        <f>A!B260</f>
        <v>80426.867481742112</v>
      </c>
      <c r="D124" s="757">
        <f>A!C260</f>
        <v>77283.435600000012</v>
      </c>
      <c r="E124" s="757">
        <f>A!D260</f>
        <v>77291.935500000007</v>
      </c>
      <c r="F124" s="757">
        <f>A!E260</f>
        <v>77317.949711521724</v>
      </c>
      <c r="G124" s="757">
        <f>A!F260</f>
        <v>77744.589000000124</v>
      </c>
      <c r="H124" s="757">
        <f>A!G260</f>
        <v>78257</v>
      </c>
      <c r="I124" s="798"/>
      <c r="J124" s="773">
        <f t="shared" ref="J124:J144" si="16">MINA(C124:I124)</f>
        <v>77283.435600000012</v>
      </c>
      <c r="K124" s="757">
        <f t="shared" ref="K124:K144" si="17">MAXA(C124:I124)</f>
        <v>80426.867481742112</v>
      </c>
      <c r="L124" s="757">
        <f t="shared" ref="L124:L144" si="18">AVERAGE(C124:I124)</f>
        <v>78053.629548877347</v>
      </c>
      <c r="M124" s="759">
        <f t="shared" ref="M124:M144" si="19">ABS((K124-J124)/AVERAGE(C124:I124))</f>
        <v>4.0272718897379108E-2</v>
      </c>
      <c r="O124" s="803">
        <f>A!H260</f>
        <v>78253.752773453205</v>
      </c>
      <c r="P124" s="732"/>
      <c r="Q124" s="779"/>
    </row>
    <row r="125" spans="2:17" ht="12" customHeight="1">
      <c r="B125" s="761" t="s">
        <v>446</v>
      </c>
      <c r="C125" s="757">
        <f>A!B261</f>
        <v>99342.131564849216</v>
      </c>
      <c r="D125" s="757">
        <f>A!C261</f>
        <v>97394.785200000013</v>
      </c>
      <c r="E125" s="757">
        <f>A!D261</f>
        <v>97412.078100000013</v>
      </c>
      <c r="F125" s="757">
        <f>A!E261</f>
        <v>96447.5904276855</v>
      </c>
      <c r="G125" s="757">
        <f>A!F261</f>
        <v>97295.865999999718</v>
      </c>
      <c r="H125" s="757">
        <f>A!G261</f>
        <v>97261</v>
      </c>
      <c r="I125" s="799"/>
      <c r="J125" s="757">
        <f t="shared" si="16"/>
        <v>96447.5904276855</v>
      </c>
      <c r="K125" s="757">
        <f t="shared" si="17"/>
        <v>99342.131564849216</v>
      </c>
      <c r="L125" s="757">
        <f t="shared" si="18"/>
        <v>97525.575215422417</v>
      </c>
      <c r="M125" s="759">
        <f t="shared" si="19"/>
        <v>2.9679816097162397E-2</v>
      </c>
      <c r="O125" s="803">
        <f>A!H261</f>
        <v>97212.330295705498</v>
      </c>
      <c r="P125" s="732"/>
      <c r="Q125" s="779"/>
    </row>
    <row r="126" spans="2:17" ht="12" customHeight="1">
      <c r="B126" s="761" t="s">
        <v>447</v>
      </c>
      <c r="C126" s="757">
        <f>A!B262</f>
        <v>99791.677967264899</v>
      </c>
      <c r="D126" s="757">
        <f>A!C262</f>
        <v>96356.331900000005</v>
      </c>
      <c r="E126" s="757">
        <f>A!D262</f>
        <v>96493.209600000002</v>
      </c>
      <c r="F126" s="757">
        <f>A!E262</f>
        <v>96083.559653200675</v>
      </c>
      <c r="G126" s="757">
        <f>A!F262</f>
        <v>97141.307000000001</v>
      </c>
      <c r="H126" s="757">
        <f>A!G262</f>
        <v>96957</v>
      </c>
      <c r="I126" s="799"/>
      <c r="J126" s="757">
        <f t="shared" si="16"/>
        <v>96083.559653200675</v>
      </c>
      <c r="K126" s="757">
        <f t="shared" si="17"/>
        <v>99791.677967264899</v>
      </c>
      <c r="L126" s="757">
        <f t="shared" si="18"/>
        <v>97137.181020077594</v>
      </c>
      <c r="M126" s="759">
        <f t="shared" si="19"/>
        <v>3.8174036708948568E-2</v>
      </c>
      <c r="O126" s="803">
        <f>A!H262</f>
        <v>97265.840042124706</v>
      </c>
      <c r="P126" s="732"/>
      <c r="Q126" s="779"/>
    </row>
    <row r="127" spans="2:17" ht="12" customHeight="1">
      <c r="B127" s="761" t="s">
        <v>448</v>
      </c>
      <c r="C127" s="757">
        <f>A!B263</f>
        <v>105012.87148956976</v>
      </c>
      <c r="D127" s="757">
        <f>A!C263</f>
        <v>100729.97010000001</v>
      </c>
      <c r="E127" s="757">
        <f>A!D263</f>
        <v>100993.467</v>
      </c>
      <c r="F127" s="757">
        <f>A!E263</f>
        <v>102211.36038278886</v>
      </c>
      <c r="G127" s="757">
        <f>A!F263</f>
        <v>103712.91500000004</v>
      </c>
      <c r="H127" s="757">
        <f>A!G263</f>
        <v>102008</v>
      </c>
      <c r="I127" s="799"/>
      <c r="J127" s="757">
        <f t="shared" si="16"/>
        <v>100729.97010000001</v>
      </c>
      <c r="K127" s="757">
        <f t="shared" si="17"/>
        <v>105012.87148956976</v>
      </c>
      <c r="L127" s="757">
        <f t="shared" si="18"/>
        <v>102444.76399539311</v>
      </c>
      <c r="M127" s="759">
        <f t="shared" si="19"/>
        <v>4.180693304893901E-2</v>
      </c>
      <c r="O127" s="803">
        <f>A!H263</f>
        <v>99785.568700485092</v>
      </c>
      <c r="P127" s="732"/>
      <c r="Q127" s="779"/>
    </row>
    <row r="128" spans="2:17" ht="12" customHeight="1">
      <c r="B128" s="761" t="s">
        <v>449</v>
      </c>
      <c r="C128" s="757">
        <f>A!B264</f>
        <v>102727.97891432175</v>
      </c>
      <c r="D128" s="757">
        <f>A!C264</f>
        <v>99027.645300000004</v>
      </c>
      <c r="E128" s="757">
        <f>A!D264</f>
        <v>99223.143000000011</v>
      </c>
      <c r="F128" s="757">
        <f>A!E264</f>
        <v>99708.515621471204</v>
      </c>
      <c r="G128" s="757">
        <f>A!F264</f>
        <v>100676.21</v>
      </c>
      <c r="H128" s="757">
        <f>A!G264</f>
        <v>99753</v>
      </c>
      <c r="I128" s="799"/>
      <c r="J128" s="757">
        <f>MINA(C128:I128)</f>
        <v>99027.645300000004</v>
      </c>
      <c r="K128" s="757">
        <f>MAXA(C128:I128)</f>
        <v>102727.97891432175</v>
      </c>
      <c r="L128" s="757">
        <f t="shared" si="18"/>
        <v>100186.08213929883</v>
      </c>
      <c r="M128" s="759">
        <f t="shared" si="19"/>
        <v>3.6934607435559742E-2</v>
      </c>
      <c r="O128" s="803">
        <f>A!H264</f>
        <v>100804.51687629499</v>
      </c>
      <c r="P128" s="732"/>
      <c r="Q128" s="779"/>
    </row>
    <row r="129" spans="2:17" ht="12" customHeight="1">
      <c r="B129" s="761" t="s">
        <v>450</v>
      </c>
      <c r="C129" s="757">
        <f>A!B265</f>
        <v>69387.997605120792</v>
      </c>
      <c r="D129" s="757">
        <f>A!C265</f>
        <v>63736.353600000009</v>
      </c>
      <c r="E129" s="757">
        <f>A!D265</f>
        <v>63634.647900000004</v>
      </c>
      <c r="F129" s="757">
        <f>A!E265</f>
        <v>65790.368073405407</v>
      </c>
      <c r="G129" s="757">
        <f>A!F265</f>
        <v>66860.163000000059</v>
      </c>
      <c r="H129" s="757">
        <f>A!G265</f>
        <v>67389</v>
      </c>
      <c r="I129" s="799"/>
      <c r="J129" s="757">
        <f t="shared" si="16"/>
        <v>63634.647900000004</v>
      </c>
      <c r="K129" s="757">
        <f t="shared" si="17"/>
        <v>69387.997605120792</v>
      </c>
      <c r="L129" s="757">
        <f t="shared" si="18"/>
        <v>66133.088363087722</v>
      </c>
      <c r="M129" s="759">
        <f t="shared" si="19"/>
        <v>8.6996537550664721E-2</v>
      </c>
      <c r="O129" s="803">
        <f>A!H265</f>
        <v>66534.720928327006</v>
      </c>
      <c r="P129" s="732"/>
      <c r="Q129" s="779"/>
    </row>
    <row r="130" spans="2:17" ht="12" customHeight="1">
      <c r="B130" s="761" t="s">
        <v>451</v>
      </c>
      <c r="C130" s="757">
        <f>A!B266</f>
        <v>162974.06257335175</v>
      </c>
      <c r="D130" s="757">
        <f>A!C266</f>
        <v>159807.20610000001</v>
      </c>
      <c r="E130" s="757">
        <f>A!D266</f>
        <v>159853.80900000001</v>
      </c>
      <c r="F130" s="757">
        <f>A!E266</f>
        <v>161248.44495625736</v>
      </c>
      <c r="G130" s="757">
        <f>A!F266</f>
        <v>161200.17900000018</v>
      </c>
      <c r="H130" s="757">
        <f>A!G266</f>
        <v>162168</v>
      </c>
      <c r="I130" s="799"/>
      <c r="J130" s="757">
        <f t="shared" si="16"/>
        <v>159807.20610000001</v>
      </c>
      <c r="K130" s="757">
        <f t="shared" si="17"/>
        <v>162974.06257335175</v>
      </c>
      <c r="L130" s="757">
        <f t="shared" si="18"/>
        <v>161208.61693826821</v>
      </c>
      <c r="M130" s="759">
        <f t="shared" si="19"/>
        <v>1.9644461527539989E-2</v>
      </c>
      <c r="O130" s="803">
        <f>A!H266</f>
        <v>162125.70500208394</v>
      </c>
      <c r="P130" s="732"/>
      <c r="Q130" s="779"/>
    </row>
    <row r="131" spans="2:17" ht="12" customHeight="1">
      <c r="B131" s="761" t="s">
        <v>462</v>
      </c>
      <c r="C131" s="757">
        <f>A!B267</f>
        <v>68792.822126469924</v>
      </c>
      <c r="D131" s="757">
        <f>A!C267</f>
        <v>64917.546600000009</v>
      </c>
      <c r="E131" s="757">
        <f>A!D267</f>
        <v>65025.114300000008</v>
      </c>
      <c r="F131" s="757">
        <f>A!E267</f>
        <v>65413.84138209153</v>
      </c>
      <c r="G131" s="757"/>
      <c r="H131" s="757">
        <f>A!G267</f>
        <v>66898</v>
      </c>
      <c r="I131" s="799"/>
      <c r="J131" s="757">
        <f t="shared" si="16"/>
        <v>64917.546600000009</v>
      </c>
      <c r="K131" s="757">
        <f t="shared" si="17"/>
        <v>68792.822126469924</v>
      </c>
      <c r="L131" s="757">
        <f t="shared" si="18"/>
        <v>66209.464881712294</v>
      </c>
      <c r="M131" s="759">
        <f t="shared" si="19"/>
        <v>5.8530536886128866E-2</v>
      </c>
      <c r="O131" s="803">
        <f>A!H267</f>
        <v>63958.265697257331</v>
      </c>
      <c r="P131" s="732"/>
      <c r="Q131" s="779"/>
    </row>
    <row r="132" spans="2:17" ht="12" customHeight="1">
      <c r="B132" s="761" t="s">
        <v>463</v>
      </c>
      <c r="C132" s="757">
        <f>A!B268</f>
        <v>68672.853832539928</v>
      </c>
      <c r="D132" s="757">
        <f>A!C268</f>
        <v>66779.6109</v>
      </c>
      <c r="E132" s="757">
        <f>A!D268</f>
        <v>66843.506700000013</v>
      </c>
      <c r="F132" s="757"/>
      <c r="G132" s="757"/>
      <c r="H132" s="757">
        <f>A!G268</f>
        <v>66175</v>
      </c>
      <c r="I132" s="799"/>
      <c r="J132" s="757">
        <f t="shared" si="16"/>
        <v>66175</v>
      </c>
      <c r="K132" s="757">
        <f t="shared" si="17"/>
        <v>68672.853832539928</v>
      </c>
      <c r="L132" s="757">
        <f t="shared" si="18"/>
        <v>67117.742858134981</v>
      </c>
      <c r="M132" s="759">
        <f t="shared" si="19"/>
        <v>3.721599872360988E-2</v>
      </c>
      <c r="O132" s="803">
        <f>A!H268</f>
        <v>78253.752773453205</v>
      </c>
      <c r="P132" s="732"/>
      <c r="Q132" s="779"/>
    </row>
    <row r="133" spans="2:17" ht="12" customHeight="1">
      <c r="B133" s="761" t="s">
        <v>464</v>
      </c>
      <c r="C133" s="757">
        <f>A!B269</f>
        <v>72609.307406750057</v>
      </c>
      <c r="D133" s="757">
        <f>A!C269</f>
        <v>69610.956900000005</v>
      </c>
      <c r="E133" s="757">
        <f>A!D269</f>
        <v>70882.131600000008</v>
      </c>
      <c r="F133" s="757">
        <f>A!E269</f>
        <v>70349.466753345536</v>
      </c>
      <c r="G133" s="757"/>
      <c r="H133" s="757">
        <f>A!G269</f>
        <v>71803</v>
      </c>
      <c r="I133" s="799"/>
      <c r="J133" s="757">
        <f t="shared" si="16"/>
        <v>69610.956900000005</v>
      </c>
      <c r="K133" s="757">
        <f t="shared" si="17"/>
        <v>72609.307406750057</v>
      </c>
      <c r="L133" s="757">
        <f t="shared" si="18"/>
        <v>71050.972532019106</v>
      </c>
      <c r="M133" s="759">
        <f t="shared" si="19"/>
        <v>4.2199992482845269E-2</v>
      </c>
      <c r="O133" s="803">
        <f>A!H269</f>
        <v>78253.752773453205</v>
      </c>
      <c r="P133" s="732"/>
      <c r="Q133" s="779"/>
    </row>
    <row r="134" spans="2:17" ht="12" customHeight="1">
      <c r="B134" s="761" t="s">
        <v>465</v>
      </c>
      <c r="C134" s="757">
        <f>A!B270</f>
        <v>69756.311989893147</v>
      </c>
      <c r="D134" s="757">
        <f>A!C270</f>
        <v>67640.738700000002</v>
      </c>
      <c r="E134" s="757">
        <f>A!D270</f>
        <v>67219.260900000008</v>
      </c>
      <c r="F134" s="757">
        <f>A!E270</f>
        <v>67141.352383960402</v>
      </c>
      <c r="G134" s="757"/>
      <c r="H134" s="757">
        <f>A!G270</f>
        <v>67200</v>
      </c>
      <c r="I134" s="799"/>
      <c r="J134" s="757">
        <f t="shared" si="16"/>
        <v>67141.352383960402</v>
      </c>
      <c r="K134" s="757">
        <f t="shared" si="17"/>
        <v>69756.311989893147</v>
      </c>
      <c r="L134" s="757">
        <f t="shared" si="18"/>
        <v>67791.532794770697</v>
      </c>
      <c r="M134" s="759">
        <f t="shared" si="19"/>
        <v>3.8573543009407477E-2</v>
      </c>
      <c r="O134" s="803">
        <f>A!H270</f>
        <v>68233.228632148879</v>
      </c>
      <c r="P134" s="732"/>
      <c r="Q134" s="779"/>
    </row>
    <row r="135" spans="2:17" ht="12" customHeight="1">
      <c r="B135" s="761" t="s">
        <v>466</v>
      </c>
      <c r="C135" s="757">
        <f>A!B271</f>
        <v>73711.363480827218</v>
      </c>
      <c r="D135" s="757">
        <f>A!C271</f>
        <v>71380.108500000002</v>
      </c>
      <c r="E135" s="757">
        <f>A!D271</f>
        <v>71181.093600000007</v>
      </c>
      <c r="F135" s="757">
        <f>A!E271</f>
        <v>71417.307037204853</v>
      </c>
      <c r="G135" s="757"/>
      <c r="H135" s="757">
        <f>A!G271</f>
        <v>72029</v>
      </c>
      <c r="I135" s="799"/>
      <c r="J135" s="757">
        <f t="shared" si="16"/>
        <v>71181.093600000007</v>
      </c>
      <c r="K135" s="757">
        <f t="shared" si="17"/>
        <v>73711.363480827218</v>
      </c>
      <c r="L135" s="757">
        <f t="shared" si="18"/>
        <v>71943.774523606422</v>
      </c>
      <c r="M135" s="759">
        <f t="shared" si="19"/>
        <v>3.5170101896682814E-2</v>
      </c>
      <c r="O135" s="803">
        <f>A!H271</f>
        <v>72183.912064160555</v>
      </c>
      <c r="P135" s="732"/>
      <c r="Q135" s="779"/>
    </row>
    <row r="136" spans="2:17" ht="12" customHeight="1">
      <c r="B136" s="761" t="s">
        <v>473</v>
      </c>
      <c r="C136" s="757">
        <f>A!B272</f>
        <v>63357.106250000092</v>
      </c>
      <c r="D136" s="757">
        <f>A!C272</f>
        <v>65995.861499999999</v>
      </c>
      <c r="E136" s="757">
        <f>A!D272</f>
        <v>65992.344300000012</v>
      </c>
      <c r="F136" s="757">
        <f>A!E272</f>
        <v>65571.183219943952</v>
      </c>
      <c r="G136" s="757">
        <f>A!F272</f>
        <v>63105.366000000147</v>
      </c>
      <c r="H136" s="757">
        <f>A!G272</f>
        <v>65614</v>
      </c>
      <c r="I136" s="799"/>
      <c r="J136" s="757">
        <f t="shared" si="16"/>
        <v>63105.366000000147</v>
      </c>
      <c r="K136" s="757">
        <f t="shared" si="17"/>
        <v>65995.861499999999</v>
      </c>
      <c r="L136" s="757">
        <f t="shared" si="18"/>
        <v>64939.310211657372</v>
      </c>
      <c r="M136" s="759">
        <f t="shared" si="19"/>
        <v>4.4510720711058209E-2</v>
      </c>
      <c r="O136" s="803">
        <f>A!H272</f>
        <v>65587.866207665094</v>
      </c>
      <c r="P136" s="732"/>
      <c r="Q136" s="779"/>
    </row>
    <row r="137" spans="2:17" ht="12" customHeight="1">
      <c r="B137" s="761" t="s">
        <v>475</v>
      </c>
      <c r="C137" s="757">
        <f>A!B273</f>
        <v>48443.43080000006</v>
      </c>
      <c r="D137" s="757">
        <f>A!C273</f>
        <v>50692.817400000007</v>
      </c>
      <c r="E137" s="757">
        <f>A!D273</f>
        <v>50690.472600000008</v>
      </c>
      <c r="F137" s="757">
        <f>A!E273</f>
        <v>50354.290055412173</v>
      </c>
      <c r="G137" s="757">
        <f>A!F273</f>
        <v>48439.57</v>
      </c>
      <c r="H137" s="757">
        <f>A!G273</f>
        <v>50357</v>
      </c>
      <c r="I137" s="799"/>
      <c r="J137" s="757">
        <f t="shared" si="16"/>
        <v>48439.57</v>
      </c>
      <c r="K137" s="757">
        <f t="shared" si="17"/>
        <v>50692.817400000007</v>
      </c>
      <c r="L137" s="757">
        <f t="shared" si="18"/>
        <v>49829.596809235372</v>
      </c>
      <c r="M137" s="759">
        <f t="shared" si="19"/>
        <v>4.5219057433400558E-2</v>
      </c>
      <c r="O137" s="803">
        <f>A!H273</f>
        <v>50355.859411144811</v>
      </c>
      <c r="P137" s="732"/>
      <c r="Q137" s="779"/>
    </row>
    <row r="138" spans="2:17" ht="12" customHeight="1">
      <c r="B138" s="761" t="s">
        <v>477</v>
      </c>
      <c r="C138" s="757">
        <f>A!B274</f>
        <v>108974.30994000004</v>
      </c>
      <c r="D138" s="757">
        <f>A!C274</f>
        <v>114017.95170000001</v>
      </c>
      <c r="E138" s="757">
        <f>A!D274</f>
        <v>114015.3138</v>
      </c>
      <c r="F138" s="757">
        <f>A!E274</f>
        <v>112792.64628714509</v>
      </c>
      <c r="G138" s="757">
        <f>A!F274</f>
        <v>108979.01299999964</v>
      </c>
      <c r="H138" s="757">
        <f>A!G274</f>
        <v>112781</v>
      </c>
      <c r="I138" s="799"/>
      <c r="J138" s="757">
        <f t="shared" si="16"/>
        <v>108974.30994000004</v>
      </c>
      <c r="K138" s="757">
        <f t="shared" si="17"/>
        <v>114017.95170000001</v>
      </c>
      <c r="L138" s="757">
        <f t="shared" si="18"/>
        <v>111926.70578785747</v>
      </c>
      <c r="M138" s="759">
        <f t="shared" si="19"/>
        <v>4.5062004858425271E-2</v>
      </c>
      <c r="O138" s="803">
        <f>A!H274</f>
        <v>112795.07769353074</v>
      </c>
      <c r="P138" s="732"/>
      <c r="Q138" s="781"/>
    </row>
    <row r="139" spans="2:17" ht="12" customHeight="1">
      <c r="B139" s="761" t="s">
        <v>478</v>
      </c>
      <c r="C139" s="757">
        <f>A!B275</f>
        <v>63421.544428999987</v>
      </c>
      <c r="D139" s="757">
        <f>A!C275</f>
        <v>66571.216800000009</v>
      </c>
      <c r="E139" s="757">
        <f>A!D275</f>
        <v>66565.354800000001</v>
      </c>
      <c r="F139" s="757">
        <f>A!E275</f>
        <v>66087.786493446518</v>
      </c>
      <c r="G139" s="757">
        <f>A!F275</f>
        <v>63212.101999999744</v>
      </c>
      <c r="H139" s="757">
        <f>A!G275</f>
        <v>66146</v>
      </c>
      <c r="I139" s="799"/>
      <c r="J139" s="757">
        <f t="shared" si="16"/>
        <v>63212.101999999744</v>
      </c>
      <c r="K139" s="757">
        <f t="shared" si="17"/>
        <v>66571.216800000009</v>
      </c>
      <c r="L139" s="757">
        <f t="shared" si="18"/>
        <v>65334.000753741042</v>
      </c>
      <c r="M139" s="759">
        <f t="shared" si="19"/>
        <v>5.1414497218095455E-2</v>
      </c>
      <c r="O139" s="803">
        <f>A!H275</f>
        <v>66212.421246667684</v>
      </c>
      <c r="P139" s="732"/>
      <c r="Q139" s="781"/>
    </row>
    <row r="140" spans="2:17" ht="12" customHeight="1">
      <c r="B140" s="761" t="s">
        <v>479</v>
      </c>
      <c r="C140" s="757">
        <f>A!B276</f>
        <v>63389.22280399999</v>
      </c>
      <c r="D140" s="757">
        <f>A!C276</f>
        <v>66373.081200000001</v>
      </c>
      <c r="E140" s="757">
        <f>A!D276</f>
        <v>66371.908800000005</v>
      </c>
      <c r="F140" s="757">
        <f>A!E276</f>
        <v>65850.675450674724</v>
      </c>
      <c r="G140" s="757">
        <f>A!F276</f>
        <v>63157.029999999759</v>
      </c>
      <c r="H140" s="757">
        <f>A!G276</f>
        <v>65900</v>
      </c>
      <c r="I140" s="799"/>
      <c r="J140" s="757">
        <f t="shared" si="16"/>
        <v>63157.029999999759</v>
      </c>
      <c r="K140" s="757">
        <f t="shared" si="17"/>
        <v>66373.081200000001</v>
      </c>
      <c r="L140" s="757">
        <f t="shared" si="18"/>
        <v>65173.653042445745</v>
      </c>
      <c r="M140" s="759">
        <f t="shared" si="19"/>
        <v>4.9345879045719888E-2</v>
      </c>
      <c r="O140" s="803">
        <f>A!H276</f>
        <v>65895.5840496327</v>
      </c>
      <c r="P140" s="732"/>
      <c r="Q140" s="779"/>
    </row>
    <row r="141" spans="2:17" ht="12" customHeight="1">
      <c r="B141" s="761" t="s">
        <v>480</v>
      </c>
      <c r="C141" s="757">
        <f>A!B277</f>
        <v>63292.945401999998</v>
      </c>
      <c r="D141" s="757">
        <f>A!C277</f>
        <v>65399.109900000003</v>
      </c>
      <c r="E141" s="757">
        <f>A!D277</f>
        <v>65395.006500000003</v>
      </c>
      <c r="F141" s="757">
        <f>A!E277</f>
        <v>64973.311401135252</v>
      </c>
      <c r="G141" s="757">
        <f>A!F277</f>
        <v>63001.558000000026</v>
      </c>
      <c r="H141" s="757">
        <f>A!G277</f>
        <v>65155</v>
      </c>
      <c r="I141" s="799"/>
      <c r="J141" s="757">
        <f t="shared" si="16"/>
        <v>63001.558000000026</v>
      </c>
      <c r="K141" s="757">
        <f t="shared" si="17"/>
        <v>65399.109900000003</v>
      </c>
      <c r="L141" s="757">
        <f t="shared" si="18"/>
        <v>64536.155200522546</v>
      </c>
      <c r="M141" s="759">
        <f t="shared" si="19"/>
        <v>3.7150522719403709E-2</v>
      </c>
      <c r="O141" s="803">
        <f>A!H277</f>
        <v>65025.294736490418</v>
      </c>
      <c r="P141" s="732"/>
      <c r="Q141" s="779"/>
    </row>
    <row r="142" spans="2:17" ht="12" customHeight="1">
      <c r="B142" s="761" t="s">
        <v>481</v>
      </c>
      <c r="C142" s="757">
        <f>A!B278</f>
        <v>45045.847950000098</v>
      </c>
      <c r="D142" s="757">
        <f>A!C278</f>
        <v>46634.261700000003</v>
      </c>
      <c r="E142" s="757">
        <f>A!D278</f>
        <v>46630.744500000001</v>
      </c>
      <c r="F142" s="757">
        <f>A!E278</f>
        <v>46944.357123259782</v>
      </c>
      <c r="G142" s="757">
        <f>A!F278</f>
        <v>44875.413999999641</v>
      </c>
      <c r="H142" s="757">
        <f>A!G278</f>
        <v>47002</v>
      </c>
      <c r="I142" s="799"/>
      <c r="J142" s="757">
        <f t="shared" si="16"/>
        <v>44875.413999999641</v>
      </c>
      <c r="K142" s="757">
        <f t="shared" si="17"/>
        <v>47002</v>
      </c>
      <c r="L142" s="757">
        <f t="shared" si="18"/>
        <v>46188.770878876581</v>
      </c>
      <c r="M142" s="759">
        <f t="shared" si="19"/>
        <v>4.6041190521761789E-2</v>
      </c>
      <c r="O142" s="803">
        <f>A!H278</f>
        <v>47069.623673713744</v>
      </c>
      <c r="P142" s="732"/>
      <c r="Q142" s="779"/>
    </row>
    <row r="143" spans="2:17" ht="12" customHeight="1">
      <c r="B143" s="761" t="s">
        <v>482</v>
      </c>
      <c r="C143" s="757">
        <f>A!B279</f>
        <v>45112.827029195018</v>
      </c>
      <c r="D143" s="757">
        <f>A!C279</f>
        <v>47129.893800000005</v>
      </c>
      <c r="E143" s="757">
        <f>A!D279</f>
        <v>47126.083500000008</v>
      </c>
      <c r="F143" s="757">
        <f>A!E279</f>
        <v>47296.605306564219</v>
      </c>
      <c r="G143" s="757">
        <f>A!F279</f>
        <v>44979.841999999706</v>
      </c>
      <c r="H143" s="757">
        <f>A!G279</f>
        <v>47462</v>
      </c>
      <c r="I143" s="799"/>
      <c r="J143" s="757">
        <f t="shared" si="16"/>
        <v>44979.841999999706</v>
      </c>
      <c r="K143" s="757">
        <f t="shared" si="17"/>
        <v>47462</v>
      </c>
      <c r="L143" s="757">
        <f t="shared" si="18"/>
        <v>46517.875272626494</v>
      </c>
      <c r="M143" s="759">
        <f t="shared" si="19"/>
        <v>5.3359229875680141E-2</v>
      </c>
      <c r="O143" s="803">
        <f>A!H279</f>
        <v>47473.490394096545</v>
      </c>
      <c r="P143" s="732"/>
      <c r="Q143" s="779"/>
    </row>
    <row r="144" spans="2:17" ht="12" customHeight="1" thickBot="1">
      <c r="B144" s="762" t="s">
        <v>483</v>
      </c>
      <c r="C144" s="764">
        <f>A!B280</f>
        <v>44981.351736000026</v>
      </c>
      <c r="D144" s="764">
        <f>A!C280</f>
        <v>46239.749100000001</v>
      </c>
      <c r="E144" s="764">
        <f>A!D280</f>
        <v>46235.938800000004</v>
      </c>
      <c r="F144" s="764">
        <f>A!E280</f>
        <v>46611.891232593676</v>
      </c>
      <c r="G144" s="800">
        <f>A!F280</f>
        <v>44775.109999999899</v>
      </c>
      <c r="H144" s="800">
        <f>A!G280</f>
        <v>46668</v>
      </c>
      <c r="I144" s="801"/>
      <c r="J144" s="764">
        <f t="shared" si="16"/>
        <v>44775.109999999899</v>
      </c>
      <c r="K144" s="764">
        <f t="shared" si="17"/>
        <v>46668</v>
      </c>
      <c r="L144" s="764">
        <f t="shared" si="18"/>
        <v>45918.673478098935</v>
      </c>
      <c r="M144" s="766">
        <f t="shared" si="19"/>
        <v>4.1222662952206612E-2</v>
      </c>
      <c r="O144" s="804">
        <f>A!H280</f>
        <v>46710.390467190773</v>
      </c>
      <c r="P144" s="732"/>
      <c r="Q144" s="779"/>
    </row>
    <row r="145" spans="2:17" ht="12" customHeight="1" thickTop="1">
      <c r="B145" s="777" t="s">
        <v>805</v>
      </c>
      <c r="C145" s="735"/>
      <c r="D145" s="757"/>
      <c r="E145" s="735"/>
      <c r="F145" s="757"/>
      <c r="G145" s="757"/>
      <c r="H145" s="757"/>
      <c r="I145" s="778"/>
      <c r="J145" s="1093" t="s">
        <v>23</v>
      </c>
      <c r="K145" s="1094"/>
      <c r="L145" s="1094"/>
      <c r="M145" s="1095"/>
      <c r="O145" s="769"/>
      <c r="P145" s="732"/>
      <c r="Q145" s="779"/>
    </row>
    <row r="146" spans="2:17" ht="12" customHeight="1">
      <c r="B146" s="742"/>
      <c r="C146" s="736" t="s">
        <v>237</v>
      </c>
      <c r="D146" s="736" t="s">
        <v>426</v>
      </c>
      <c r="E146" s="736" t="s">
        <v>250</v>
      </c>
      <c r="F146" s="743" t="s">
        <v>357</v>
      </c>
      <c r="G146" s="744" t="s">
        <v>372</v>
      </c>
      <c r="H146" s="745" t="s">
        <v>384</v>
      </c>
      <c r="I146" s="744"/>
      <c r="J146" s="771"/>
      <c r="K146" s="735"/>
      <c r="L146" s="735"/>
      <c r="M146" s="747" t="s">
        <v>24</v>
      </c>
      <c r="O146" s="748" t="str">
        <f>YourData!$J$4</f>
        <v>Tested Prg</v>
      </c>
      <c r="P146" s="732"/>
      <c r="Q146" s="779"/>
    </row>
    <row r="147" spans="2:17" ht="12" customHeight="1">
      <c r="B147" s="749" t="s">
        <v>803</v>
      </c>
      <c r="C147" s="750" t="s">
        <v>25</v>
      </c>
      <c r="D147" s="750" t="s">
        <v>13</v>
      </c>
      <c r="E147" s="750" t="s">
        <v>13</v>
      </c>
      <c r="F147" s="751" t="s">
        <v>355</v>
      </c>
      <c r="G147" s="751" t="s">
        <v>365</v>
      </c>
      <c r="H147" s="751" t="s">
        <v>385</v>
      </c>
      <c r="I147" s="751"/>
      <c r="J147" s="772" t="s">
        <v>26</v>
      </c>
      <c r="K147" s="750" t="s">
        <v>27</v>
      </c>
      <c r="L147" s="750" t="s">
        <v>603</v>
      </c>
      <c r="M147" s="753" t="s">
        <v>604</v>
      </c>
      <c r="O147" s="755" t="str">
        <f>YourData!$J$8</f>
        <v>Org</v>
      </c>
      <c r="P147" s="732"/>
      <c r="Q147" s="779"/>
    </row>
    <row r="148" spans="2:17" ht="12" customHeight="1">
      <c r="B148" s="756" t="s">
        <v>445</v>
      </c>
      <c r="C148" s="757">
        <f>A!B290</f>
        <v>56661.748439000134</v>
      </c>
      <c r="D148" s="757">
        <f>A!C290</f>
        <v>55796.860800000009</v>
      </c>
      <c r="E148" s="757">
        <f>A!D290</f>
        <v>55804.7745</v>
      </c>
      <c r="F148" s="757">
        <f>A!E290</f>
        <v>55251.957420219558</v>
      </c>
      <c r="G148" s="757">
        <f>A!F290</f>
        <v>55209.465000000047</v>
      </c>
      <c r="H148" s="757">
        <f>A!G290</f>
        <v>55191</v>
      </c>
      <c r="I148" s="802"/>
      <c r="J148" s="757">
        <f t="shared" ref="J148:J168" si="20">MINA(C148:I148)</f>
        <v>55191</v>
      </c>
      <c r="K148" s="757">
        <f t="shared" ref="K148:K168" si="21">MAXA(C148:I148)</f>
        <v>56661.748439000134</v>
      </c>
      <c r="L148" s="757">
        <f t="shared" ref="L148:L168" si="22">AVERAGE(C148:I148)</f>
        <v>55652.634359869953</v>
      </c>
      <c r="M148" s="759">
        <f t="shared" ref="M148:M168" si="23">ABS((K148-J148)/AVERAGE(C148:I148))</f>
        <v>2.6427292363012778E-2</v>
      </c>
      <c r="O148" s="803">
        <f>A!H290</f>
        <v>55131.306124950672</v>
      </c>
      <c r="P148" s="732"/>
      <c r="Q148" s="779"/>
    </row>
    <row r="149" spans="2:17" ht="12" customHeight="1">
      <c r="B149" s="761" t="s">
        <v>446</v>
      </c>
      <c r="C149" s="757">
        <f>A!B291</f>
        <v>56256.3774670001</v>
      </c>
      <c r="D149" s="757">
        <f>A!C291</f>
        <v>56300.992800000007</v>
      </c>
      <c r="E149" s="757">
        <f>A!D291</f>
        <v>56312.716800000009</v>
      </c>
      <c r="F149" s="757">
        <f>A!E291</f>
        <v>55225.157953165464</v>
      </c>
      <c r="G149" s="757">
        <f>A!F291</f>
        <v>55185.072000000029</v>
      </c>
      <c r="H149" s="757">
        <f>A!G291</f>
        <v>55083</v>
      </c>
      <c r="I149" s="799"/>
      <c r="J149" s="757">
        <f t="shared" si="20"/>
        <v>55083</v>
      </c>
      <c r="K149" s="757">
        <f t="shared" si="21"/>
        <v>56312.716800000009</v>
      </c>
      <c r="L149" s="757">
        <f t="shared" si="22"/>
        <v>55727.219503360939</v>
      </c>
      <c r="M149" s="759">
        <f t="shared" si="23"/>
        <v>2.2066717323405025E-2</v>
      </c>
      <c r="O149" s="803">
        <f>A!H291</f>
        <v>55031.000880758067</v>
      </c>
      <c r="P149" s="732"/>
      <c r="Q149" s="779"/>
    </row>
    <row r="150" spans="2:17" ht="12" customHeight="1">
      <c r="B150" s="761" t="s">
        <v>447</v>
      </c>
      <c r="C150" s="757">
        <f>A!B292</f>
        <v>62859.205321999878</v>
      </c>
      <c r="D150" s="757">
        <f>A!C292</f>
        <v>62697.021000000001</v>
      </c>
      <c r="E150" s="757">
        <f>A!D292</f>
        <v>62746.847999999998</v>
      </c>
      <c r="F150" s="757">
        <f>A!E292</f>
        <v>62043.453073295081</v>
      </c>
      <c r="G150" s="757">
        <f>A!F292</f>
        <v>62008.804000000193</v>
      </c>
      <c r="H150" s="757">
        <f>A!G292</f>
        <v>62734</v>
      </c>
      <c r="I150" s="799"/>
      <c r="J150" s="757">
        <f t="shared" si="20"/>
        <v>62008.804000000193</v>
      </c>
      <c r="K150" s="757">
        <f t="shared" si="21"/>
        <v>62859.205321999878</v>
      </c>
      <c r="L150" s="757">
        <f t="shared" si="22"/>
        <v>62514.888565882524</v>
      </c>
      <c r="M150" s="759">
        <f t="shared" si="23"/>
        <v>1.3603180642375666E-2</v>
      </c>
      <c r="O150" s="803">
        <f>A!H292</f>
        <v>61652.671902047157</v>
      </c>
      <c r="P150" s="732"/>
      <c r="Q150" s="779"/>
    </row>
    <row r="151" spans="2:17" ht="12" customHeight="1">
      <c r="B151" s="761" t="s">
        <v>448</v>
      </c>
      <c r="C151" s="757">
        <f>A!B293</f>
        <v>63083.376498999918</v>
      </c>
      <c r="D151" s="757">
        <f>A!C293</f>
        <v>63311.065500000004</v>
      </c>
      <c r="E151" s="757">
        <f>A!D293</f>
        <v>63327.772199999999</v>
      </c>
      <c r="F151" s="757">
        <f>A!E293</f>
        <v>63778.655572413118</v>
      </c>
      <c r="G151" s="757">
        <f>A!F293</f>
        <v>62649.459000000192</v>
      </c>
      <c r="H151" s="757">
        <f>A!G293</f>
        <v>61822</v>
      </c>
      <c r="I151" s="799"/>
      <c r="J151" s="757">
        <f t="shared" si="20"/>
        <v>61822</v>
      </c>
      <c r="K151" s="757">
        <f t="shared" si="21"/>
        <v>63778.655572413118</v>
      </c>
      <c r="L151" s="757">
        <f t="shared" si="22"/>
        <v>62995.388128568877</v>
      </c>
      <c r="M151" s="759">
        <f t="shared" si="23"/>
        <v>3.1060298706624839E-2</v>
      </c>
      <c r="O151" s="803">
        <f>A!H293</f>
        <v>52152.288559888089</v>
      </c>
      <c r="P151" s="732"/>
      <c r="Q151" s="779"/>
    </row>
    <row r="152" spans="2:17" ht="12" customHeight="1">
      <c r="B152" s="761" t="s">
        <v>449</v>
      </c>
      <c r="C152" s="757">
        <f>A!B294</f>
        <v>63032.606061999933</v>
      </c>
      <c r="D152" s="757">
        <f>A!C294</f>
        <v>63053.4306</v>
      </c>
      <c r="E152" s="757">
        <f>A!D294</f>
        <v>63110.585100000011</v>
      </c>
      <c r="F152" s="757">
        <f>A!E294</f>
        <v>62885.835553492863</v>
      </c>
      <c r="G152" s="757">
        <f>A!F294</f>
        <v>62380.560000000289</v>
      </c>
      <c r="H152" s="757">
        <f>A!G294</f>
        <v>61406</v>
      </c>
      <c r="I152" s="799"/>
      <c r="J152" s="757">
        <f t="shared" si="20"/>
        <v>61406</v>
      </c>
      <c r="K152" s="757">
        <f t="shared" si="21"/>
        <v>63110.585100000011</v>
      </c>
      <c r="L152" s="757">
        <f t="shared" si="22"/>
        <v>62644.836219248849</v>
      </c>
      <c r="M152" s="759">
        <f t="shared" si="23"/>
        <v>2.7210304996794676E-2</v>
      </c>
      <c r="O152" s="803">
        <f>A!H294</f>
        <v>52916.049844611975</v>
      </c>
      <c r="P152" s="732"/>
      <c r="Q152" s="779"/>
    </row>
    <row r="153" spans="2:17" ht="12" customHeight="1">
      <c r="B153" s="761" t="s">
        <v>450</v>
      </c>
      <c r="C153" s="757">
        <f>A!B295</f>
        <v>50370.830375999802</v>
      </c>
      <c r="D153" s="757">
        <f>A!C295</f>
        <v>47684.439000000006</v>
      </c>
      <c r="E153" s="757">
        <f>A!D295</f>
        <v>47676.525300000001</v>
      </c>
      <c r="F153" s="757">
        <f>A!E295</f>
        <v>48545.01229577286</v>
      </c>
      <c r="G153" s="757">
        <f>A!F295</f>
        <v>48588.801999999836</v>
      </c>
      <c r="H153" s="757">
        <f>A!G295</f>
        <v>48768</v>
      </c>
      <c r="I153" s="799"/>
      <c r="J153" s="757">
        <f t="shared" si="20"/>
        <v>47676.525300000001</v>
      </c>
      <c r="K153" s="757">
        <f t="shared" si="21"/>
        <v>50370.830375999802</v>
      </c>
      <c r="L153" s="757">
        <f t="shared" si="22"/>
        <v>48605.601495295421</v>
      </c>
      <c r="M153" s="759">
        <f t="shared" si="23"/>
        <v>5.5431987119027519E-2</v>
      </c>
      <c r="O153" s="803">
        <f>A!H295</f>
        <v>48304.765032154421</v>
      </c>
      <c r="P153" s="732"/>
      <c r="Q153" s="779"/>
    </row>
    <row r="154" spans="2:17" ht="12" customHeight="1">
      <c r="B154" s="761" t="s">
        <v>451</v>
      </c>
      <c r="C154" s="757">
        <f>A!B296</f>
        <v>134976.83514699971</v>
      </c>
      <c r="D154" s="757">
        <f>A!C296</f>
        <v>134919.79200000002</v>
      </c>
      <c r="E154" s="757">
        <f>A!D296</f>
        <v>134939.72280000002</v>
      </c>
      <c r="F154" s="757">
        <f>A!E296</f>
        <v>135287.19593370066</v>
      </c>
      <c r="G154" s="757">
        <f>A!F296</f>
        <v>134205.70700000084</v>
      </c>
      <c r="H154" s="757">
        <f>A!G296</f>
        <v>134697</v>
      </c>
      <c r="I154" s="799"/>
      <c r="J154" s="757">
        <f t="shared" si="20"/>
        <v>134205.70700000084</v>
      </c>
      <c r="K154" s="757">
        <f t="shared" si="21"/>
        <v>135287.19593370066</v>
      </c>
      <c r="L154" s="757">
        <f t="shared" si="22"/>
        <v>134837.70881345021</v>
      </c>
      <c r="M154" s="759">
        <f t="shared" si="23"/>
        <v>8.0206712440959015E-3</v>
      </c>
      <c r="O154" s="803">
        <f>A!H296</f>
        <v>134680.24688640083</v>
      </c>
      <c r="P154" s="732"/>
      <c r="Q154" s="779"/>
    </row>
    <row r="155" spans="2:17" ht="12" customHeight="1">
      <c r="B155" s="761" t="s">
        <v>462</v>
      </c>
      <c r="C155" s="757">
        <f>A!B297</f>
        <v>41952.359514999953</v>
      </c>
      <c r="D155" s="757">
        <f>A!C297</f>
        <v>41419.133400000006</v>
      </c>
      <c r="E155" s="757">
        <f>A!D297</f>
        <v>41437.012500000004</v>
      </c>
      <c r="F155" s="757">
        <f>A!E297</f>
        <v>40687.746757275905</v>
      </c>
      <c r="G155" s="757"/>
      <c r="H155" s="757">
        <f>A!G297</f>
        <v>41181</v>
      </c>
      <c r="I155" s="799"/>
      <c r="J155" s="757">
        <f t="shared" si="20"/>
        <v>40687.746757275905</v>
      </c>
      <c r="K155" s="757">
        <f t="shared" si="21"/>
        <v>41952.359514999953</v>
      </c>
      <c r="L155" s="757">
        <f t="shared" si="22"/>
        <v>41335.450434455168</v>
      </c>
      <c r="M155" s="759">
        <f t="shared" si="23"/>
        <v>3.0593902919464247E-2</v>
      </c>
      <c r="O155" s="803">
        <f>A!H297</f>
        <v>41821.529969099603</v>
      </c>
      <c r="P155" s="732"/>
      <c r="Q155" s="779"/>
    </row>
    <row r="156" spans="2:17" ht="12" customHeight="1">
      <c r="B156" s="761" t="s">
        <v>463</v>
      </c>
      <c r="C156" s="757">
        <f>A!B298</f>
        <v>45676.645576999981</v>
      </c>
      <c r="D156" s="757">
        <f>A!C298</f>
        <v>47658.646200000003</v>
      </c>
      <c r="E156" s="757">
        <f>A!D298</f>
        <v>47659.818600000013</v>
      </c>
      <c r="F156" s="757"/>
      <c r="G156" s="757"/>
      <c r="H156" s="757">
        <f>A!G298</f>
        <v>45585</v>
      </c>
      <c r="I156" s="799"/>
      <c r="J156" s="757">
        <f t="shared" si="20"/>
        <v>45585</v>
      </c>
      <c r="K156" s="757">
        <f t="shared" si="21"/>
        <v>47659.818600000013</v>
      </c>
      <c r="L156" s="757">
        <f t="shared" si="22"/>
        <v>46645.027594250001</v>
      </c>
      <c r="M156" s="759">
        <f t="shared" si="23"/>
        <v>4.4481024173641588E-2</v>
      </c>
      <c r="O156" s="803">
        <f>A!H298</f>
        <v>55131.306124950672</v>
      </c>
      <c r="P156" s="732"/>
      <c r="Q156" s="779"/>
    </row>
    <row r="157" spans="2:17" ht="12" customHeight="1">
      <c r="B157" s="761" t="s">
        <v>464</v>
      </c>
      <c r="C157" s="757">
        <f>A!B299</f>
        <v>50389.824659000034</v>
      </c>
      <c r="D157" s="757">
        <f>A!C299</f>
        <v>49666.088100000008</v>
      </c>
      <c r="E157" s="757">
        <f>A!D299</f>
        <v>50612.214900000006</v>
      </c>
      <c r="F157" s="757">
        <f>A!E299</f>
        <v>49523.927913029416</v>
      </c>
      <c r="G157" s="757"/>
      <c r="H157" s="757">
        <f>A!G299</f>
        <v>49984</v>
      </c>
      <c r="I157" s="799"/>
      <c r="J157" s="757">
        <f t="shared" si="20"/>
        <v>49523.927913029416</v>
      </c>
      <c r="K157" s="757">
        <f t="shared" si="21"/>
        <v>50612.214900000006</v>
      </c>
      <c r="L157" s="757">
        <f t="shared" si="22"/>
        <v>50035.211114405894</v>
      </c>
      <c r="M157" s="759">
        <f t="shared" si="23"/>
        <v>2.1750422607035944E-2</v>
      </c>
      <c r="O157" s="803">
        <f>A!H299</f>
        <v>55131.306124950672</v>
      </c>
      <c r="P157" s="732"/>
      <c r="Q157" s="779"/>
    </row>
    <row r="158" spans="2:17" ht="12" customHeight="1">
      <c r="B158" s="761" t="s">
        <v>465</v>
      </c>
      <c r="C158" s="757">
        <f>A!B300</f>
        <v>47863.346245000044</v>
      </c>
      <c r="D158" s="757">
        <f>A!C300</f>
        <v>47731.334999999999</v>
      </c>
      <c r="E158" s="757">
        <f>A!D300</f>
        <v>47454.06240000001</v>
      </c>
      <c r="F158" s="757">
        <f>A!E300</f>
        <v>46738.581606046195</v>
      </c>
      <c r="G158" s="757"/>
      <c r="H158" s="757">
        <f>A!G300</f>
        <v>46143</v>
      </c>
      <c r="I158" s="799"/>
      <c r="J158" s="757">
        <f t="shared" si="20"/>
        <v>46143</v>
      </c>
      <c r="K158" s="757">
        <f t="shared" si="21"/>
        <v>47863.346245000044</v>
      </c>
      <c r="L158" s="757">
        <f t="shared" si="22"/>
        <v>47186.065050209247</v>
      </c>
      <c r="M158" s="759">
        <f t="shared" si="23"/>
        <v>3.6458777462572402E-2</v>
      </c>
      <c r="O158" s="803">
        <f>A!H300</f>
        <v>46862.856773945605</v>
      </c>
      <c r="P158" s="732"/>
      <c r="Q158" s="779"/>
    </row>
    <row r="159" spans="2:17" ht="12" customHeight="1">
      <c r="B159" s="761" t="s">
        <v>466</v>
      </c>
      <c r="C159" s="757">
        <f>A!B301</f>
        <v>50876.072483000105</v>
      </c>
      <c r="D159" s="757">
        <f>A!C301</f>
        <v>50592.5772</v>
      </c>
      <c r="E159" s="757">
        <f>A!D301</f>
        <v>50492.043900000004</v>
      </c>
      <c r="F159" s="757">
        <f>A!E301</f>
        <v>50060.175202393584</v>
      </c>
      <c r="G159" s="757"/>
      <c r="H159" s="757">
        <f>A!G301</f>
        <v>49785</v>
      </c>
      <c r="I159" s="799"/>
      <c r="J159" s="757">
        <f t="shared" si="20"/>
        <v>49785</v>
      </c>
      <c r="K159" s="757">
        <f t="shared" si="21"/>
        <v>50876.072483000105</v>
      </c>
      <c r="L159" s="757">
        <f t="shared" si="22"/>
        <v>50361.173757078737</v>
      </c>
      <c r="M159" s="759">
        <f t="shared" si="23"/>
        <v>2.1664953407618801E-2</v>
      </c>
      <c r="O159" s="803">
        <f>A!H301</f>
        <v>49858.834113059202</v>
      </c>
      <c r="P159" s="732"/>
      <c r="Q159" s="779"/>
    </row>
    <row r="160" spans="2:17" ht="12" customHeight="1">
      <c r="B160" s="761" t="s">
        <v>473</v>
      </c>
      <c r="C160" s="757">
        <f>A!B302</f>
        <v>45043.800000000097</v>
      </c>
      <c r="D160" s="757">
        <f>A!C302</f>
        <v>47649.853199999998</v>
      </c>
      <c r="E160" s="757">
        <f>A!D302</f>
        <v>47646.042900000015</v>
      </c>
      <c r="F160" s="757">
        <f>A!E302</f>
        <v>47491.24021176299</v>
      </c>
      <c r="G160" s="757">
        <f>A!F302</f>
        <v>44874.224999999649</v>
      </c>
      <c r="H160" s="757">
        <f>A!G302</f>
        <v>47530</v>
      </c>
      <c r="I160" s="799"/>
      <c r="J160" s="757">
        <f t="shared" si="20"/>
        <v>44874.224999999649</v>
      </c>
      <c r="K160" s="757">
        <f t="shared" si="21"/>
        <v>47649.853199999998</v>
      </c>
      <c r="L160" s="757">
        <f t="shared" si="22"/>
        <v>46705.860218627124</v>
      </c>
      <c r="M160" s="759">
        <f t="shared" si="23"/>
        <v>5.9427835971927537E-2</v>
      </c>
      <c r="O160" s="803">
        <f>A!H302</f>
        <v>47355.50127284247</v>
      </c>
      <c r="P160" s="732"/>
      <c r="Q160" s="779"/>
    </row>
    <row r="161" spans="2:17" ht="12" customHeight="1">
      <c r="B161" s="761" t="s">
        <v>475</v>
      </c>
      <c r="C161" s="757">
        <f>A!B303</f>
        <v>34443.234380000074</v>
      </c>
      <c r="D161" s="757">
        <f>A!C303</f>
        <v>36595.586700000007</v>
      </c>
      <c r="E161" s="757">
        <f>A!D303</f>
        <v>36593.241900000008</v>
      </c>
      <c r="F161" s="757">
        <f>A!E303</f>
        <v>36475.587709851628</v>
      </c>
      <c r="G161" s="757">
        <f>A!F303</f>
        <v>34448.150999999525</v>
      </c>
      <c r="H161" s="757">
        <f>A!G303</f>
        <v>36480</v>
      </c>
      <c r="I161" s="799"/>
      <c r="J161" s="757">
        <f t="shared" si="20"/>
        <v>34443.234380000074</v>
      </c>
      <c r="K161" s="757">
        <f t="shared" si="21"/>
        <v>36595.586700000007</v>
      </c>
      <c r="L161" s="757">
        <f t="shared" si="22"/>
        <v>35839.300281641874</v>
      </c>
      <c r="M161" s="759">
        <f t="shared" si="23"/>
        <v>6.005564570417804E-2</v>
      </c>
      <c r="O161" s="803">
        <f>A!H303</f>
        <v>36365.269914343487</v>
      </c>
      <c r="P161" s="732"/>
      <c r="Q161" s="779"/>
    </row>
    <row r="162" spans="2:17" ht="12" customHeight="1">
      <c r="B162" s="761" t="s">
        <v>477</v>
      </c>
      <c r="C162" s="757">
        <f>A!B304</f>
        <v>77489.432099999991</v>
      </c>
      <c r="D162" s="757">
        <f>A!C304</f>
        <v>82305.704100000003</v>
      </c>
      <c r="E162" s="757">
        <f>A!D304</f>
        <v>82303.066200000001</v>
      </c>
      <c r="F162" s="757">
        <f>A!E304</f>
        <v>81566.340102425325</v>
      </c>
      <c r="G162" s="757">
        <f>A!F304</f>
        <v>77498.985000000306</v>
      </c>
      <c r="H162" s="757">
        <f>A!G304</f>
        <v>81563</v>
      </c>
      <c r="I162" s="799"/>
      <c r="J162" s="757">
        <f t="shared" si="20"/>
        <v>77489.432099999991</v>
      </c>
      <c r="K162" s="757">
        <f t="shared" si="21"/>
        <v>82305.704100000003</v>
      </c>
      <c r="L162" s="757">
        <f t="shared" si="22"/>
        <v>80454.421250404266</v>
      </c>
      <c r="M162" s="759">
        <f t="shared" si="23"/>
        <v>5.9863360212485665E-2</v>
      </c>
      <c r="O162" s="803">
        <f>A!H304</f>
        <v>81315.6422313972</v>
      </c>
      <c r="P162" s="732"/>
      <c r="Q162" s="779"/>
    </row>
    <row r="163" spans="2:17" ht="12" customHeight="1">
      <c r="B163" s="761" t="s">
        <v>478</v>
      </c>
      <c r="C163" s="757">
        <f>A!B305</f>
        <v>45109.614089999988</v>
      </c>
      <c r="D163" s="757">
        <f>A!C305</f>
        <v>48101.520300000004</v>
      </c>
      <c r="E163" s="757">
        <f>A!D305</f>
        <v>48095.658299999996</v>
      </c>
      <c r="F163" s="757">
        <f>A!E305</f>
        <v>47986.359004452082</v>
      </c>
      <c r="G163" s="757">
        <f>A!F305</f>
        <v>44976.723999999696</v>
      </c>
      <c r="H163" s="757">
        <f>A!G305</f>
        <v>48059</v>
      </c>
      <c r="I163" s="799"/>
      <c r="J163" s="757">
        <f t="shared" si="20"/>
        <v>44976.723999999696</v>
      </c>
      <c r="K163" s="757">
        <f t="shared" si="21"/>
        <v>48101.520300000004</v>
      </c>
      <c r="L163" s="757">
        <f t="shared" si="22"/>
        <v>47054.812615741954</v>
      </c>
      <c r="M163" s="759">
        <f t="shared" si="23"/>
        <v>6.6407581420373618E-2</v>
      </c>
      <c r="O163" s="803">
        <f>A!H305</f>
        <v>47982.781339435533</v>
      </c>
      <c r="P163" s="732"/>
      <c r="Q163" s="779"/>
    </row>
    <row r="164" spans="2:17" ht="12" customHeight="1">
      <c r="B164" s="761" t="s">
        <v>479</v>
      </c>
      <c r="C164" s="757">
        <f>A!B306</f>
        <v>45076.031247999977</v>
      </c>
      <c r="D164" s="757">
        <f>A!C306</f>
        <v>47962.2978</v>
      </c>
      <c r="E164" s="757">
        <f>A!D306</f>
        <v>47961.4185</v>
      </c>
      <c r="F164" s="757">
        <f>A!E306</f>
        <v>47757.699692839713</v>
      </c>
      <c r="G164" s="757">
        <f>A!F306</f>
        <v>44924.113000000318</v>
      </c>
      <c r="H164" s="757">
        <f>A!G306</f>
        <v>47795</v>
      </c>
      <c r="I164" s="799"/>
      <c r="J164" s="757">
        <f t="shared" si="20"/>
        <v>44924.113000000318</v>
      </c>
      <c r="K164" s="757">
        <f t="shared" si="21"/>
        <v>47962.2978</v>
      </c>
      <c r="L164" s="757">
        <f t="shared" si="22"/>
        <v>46912.760040140005</v>
      </c>
      <c r="M164" s="759">
        <f t="shared" si="23"/>
        <v>6.4762439843661257E-2</v>
      </c>
      <c r="O164" s="803">
        <f>A!H306</f>
        <v>47663.320548061594</v>
      </c>
      <c r="P164" s="732"/>
      <c r="Q164" s="779"/>
    </row>
    <row r="165" spans="2:17" ht="12" customHeight="1">
      <c r="B165" s="761" t="s">
        <v>480</v>
      </c>
      <c r="C165" s="757">
        <f>A!B307</f>
        <v>44979.010342000052</v>
      </c>
      <c r="D165" s="757">
        <f>A!C307</f>
        <v>47217.530700000003</v>
      </c>
      <c r="E165" s="757">
        <f>A!D307</f>
        <v>47213.427300000003</v>
      </c>
      <c r="F165" s="757">
        <f>A!E307</f>
        <v>46929.737709525056</v>
      </c>
      <c r="G165" s="757">
        <f>A!F307</f>
        <v>44775.104999999901</v>
      </c>
      <c r="H165" s="757">
        <f>A!G307</f>
        <v>47110</v>
      </c>
      <c r="I165" s="799"/>
      <c r="J165" s="757">
        <f t="shared" si="20"/>
        <v>44775.104999999901</v>
      </c>
      <c r="K165" s="757">
        <f t="shared" si="21"/>
        <v>47217.530700000003</v>
      </c>
      <c r="L165" s="757">
        <f t="shared" si="22"/>
        <v>46370.801841920846</v>
      </c>
      <c r="M165" s="759">
        <f t="shared" si="23"/>
        <v>5.2671629624313772E-2</v>
      </c>
      <c r="O165" s="803">
        <f>A!H307</f>
        <v>46792.893913595901</v>
      </c>
      <c r="P165" s="732"/>
      <c r="Q165" s="732"/>
    </row>
    <row r="166" spans="2:17" ht="12" customHeight="1">
      <c r="B166" s="761" t="s">
        <v>481</v>
      </c>
      <c r="C166" s="757">
        <f>A!B308</f>
        <v>45045.847950000098</v>
      </c>
      <c r="D166" s="757">
        <f>A!C308</f>
        <v>46573.590000000004</v>
      </c>
      <c r="E166" s="757">
        <f>A!D308</f>
        <v>46570.072800000002</v>
      </c>
      <c r="F166" s="757">
        <f>A!E308</f>
        <v>46944.355977045168</v>
      </c>
      <c r="G166" s="757">
        <f>A!F308</f>
        <v>44874.224999999649</v>
      </c>
      <c r="H166" s="757">
        <f>A!G308</f>
        <v>47002</v>
      </c>
      <c r="I166" s="799"/>
      <c r="J166" s="757">
        <f t="shared" si="20"/>
        <v>44874.224999999649</v>
      </c>
      <c r="K166" s="757">
        <f t="shared" si="21"/>
        <v>47002</v>
      </c>
      <c r="L166" s="757">
        <f t="shared" si="22"/>
        <v>46168.348621174147</v>
      </c>
      <c r="M166" s="759">
        <f t="shared" si="23"/>
        <v>4.6087310106311473E-2</v>
      </c>
      <c r="O166" s="803">
        <f>A!H308</f>
        <v>47069.623673713744</v>
      </c>
      <c r="P166" s="732"/>
      <c r="Q166" s="732"/>
    </row>
    <row r="167" spans="2:17" ht="12" customHeight="1">
      <c r="B167" s="761" t="s">
        <v>482</v>
      </c>
      <c r="C167" s="757">
        <f>A!B309</f>
        <v>45111.847271000021</v>
      </c>
      <c r="D167" s="757">
        <f>A!C309</f>
        <v>47022.912300000004</v>
      </c>
      <c r="E167" s="757">
        <f>A!D309</f>
        <v>47019.102000000006</v>
      </c>
      <c r="F167" s="757">
        <f>A!E309</f>
        <v>47288.047154099513</v>
      </c>
      <c r="G167" s="757">
        <f>A!F309</f>
        <v>44976.746999999705</v>
      </c>
      <c r="H167" s="757">
        <f>A!G309</f>
        <v>47460</v>
      </c>
      <c r="I167" s="799"/>
      <c r="J167" s="757">
        <f t="shared" si="20"/>
        <v>44976.746999999705</v>
      </c>
      <c r="K167" s="757">
        <f t="shared" si="21"/>
        <v>47460</v>
      </c>
      <c r="L167" s="757">
        <f t="shared" si="22"/>
        <v>46479.775954183213</v>
      </c>
      <c r="M167" s="759">
        <f t="shared" si="23"/>
        <v>5.3426526893075539E-2</v>
      </c>
      <c r="O167" s="803">
        <f>A!H309</f>
        <v>47473.490394096545</v>
      </c>
      <c r="P167" s="779"/>
      <c r="Q167" s="779"/>
    </row>
    <row r="168" spans="2:17" ht="12" customHeight="1" thickBot="1">
      <c r="B168" s="762" t="s">
        <v>483</v>
      </c>
      <c r="C168" s="764">
        <f>A!B310</f>
        <v>44981.351736000026</v>
      </c>
      <c r="D168" s="764">
        <f>A!C310</f>
        <v>46214.249400000001</v>
      </c>
      <c r="E168" s="764">
        <f>A!D310</f>
        <v>46210.439100000003</v>
      </c>
      <c r="F168" s="764">
        <f>A!E310</f>
        <v>46611.891232593676</v>
      </c>
      <c r="G168" s="800">
        <f>A!F310</f>
        <v>44775.104999999901</v>
      </c>
      <c r="H168" s="800">
        <f>A!G310</f>
        <v>46668</v>
      </c>
      <c r="I168" s="801"/>
      <c r="J168" s="764">
        <f t="shared" si="20"/>
        <v>44775.104999999901</v>
      </c>
      <c r="K168" s="764">
        <f t="shared" si="21"/>
        <v>46668</v>
      </c>
      <c r="L168" s="764">
        <f t="shared" si="22"/>
        <v>45910.172744765609</v>
      </c>
      <c r="M168" s="766">
        <f t="shared" si="23"/>
        <v>4.1230404653964513E-2</v>
      </c>
      <c r="O168" s="804">
        <f>A!H310</f>
        <v>46710.390467190773</v>
      </c>
      <c r="P168" s="779"/>
      <c r="Q168" s="779"/>
    </row>
    <row r="169" spans="2:17" ht="12" customHeight="1" thickTop="1">
      <c r="B169" s="774" t="s">
        <v>605</v>
      </c>
      <c r="D169" s="775"/>
      <c r="N169" s="754"/>
      <c r="P169" s="732"/>
      <c r="Q169" s="781"/>
    </row>
    <row r="170" spans="2:17" ht="15" customHeight="1" thickBot="1">
      <c r="B170" s="734" t="s">
        <v>740</v>
      </c>
      <c r="C170" s="735"/>
      <c r="D170" s="735"/>
      <c r="E170" s="735"/>
      <c r="F170" s="735"/>
      <c r="G170" s="735"/>
      <c r="H170" s="735"/>
      <c r="I170" s="735"/>
      <c r="J170" s="735"/>
      <c r="K170" s="735"/>
      <c r="L170" s="735"/>
      <c r="M170" s="735"/>
      <c r="P170" s="732"/>
      <c r="Q170" s="779"/>
    </row>
    <row r="171" spans="2:17" ht="12" customHeight="1" thickTop="1">
      <c r="B171" s="737" t="s">
        <v>806</v>
      </c>
      <c r="C171" s="738"/>
      <c r="D171" s="738"/>
      <c r="E171" s="738"/>
      <c r="F171" s="738"/>
      <c r="G171" s="738"/>
      <c r="H171" s="738"/>
      <c r="I171" s="739"/>
      <c r="J171" s="1093" t="s">
        <v>23</v>
      </c>
      <c r="K171" s="1094"/>
      <c r="L171" s="1094"/>
      <c r="M171" s="1095"/>
      <c r="O171" s="741"/>
      <c r="P171" s="732"/>
      <c r="Q171" s="779"/>
    </row>
    <row r="172" spans="2:17" ht="12" customHeight="1">
      <c r="B172" s="742"/>
      <c r="C172" s="736" t="s">
        <v>237</v>
      </c>
      <c r="D172" s="736" t="s">
        <v>426</v>
      </c>
      <c r="E172" s="736" t="s">
        <v>250</v>
      </c>
      <c r="F172" s="743" t="s">
        <v>357</v>
      </c>
      <c r="G172" s="744" t="s">
        <v>372</v>
      </c>
      <c r="H172" s="745" t="s">
        <v>384</v>
      </c>
      <c r="I172" s="744"/>
      <c r="J172" s="771"/>
      <c r="K172" s="735"/>
      <c r="L172" s="735"/>
      <c r="M172" s="747" t="s">
        <v>24</v>
      </c>
      <c r="O172" s="748" t="str">
        <f>YourData!$J$4</f>
        <v>Tested Prg</v>
      </c>
      <c r="P172" s="779"/>
      <c r="Q172" s="779"/>
    </row>
    <row r="173" spans="2:17" ht="12" customHeight="1">
      <c r="B173" s="749" t="s">
        <v>803</v>
      </c>
      <c r="C173" s="750" t="s">
        <v>25</v>
      </c>
      <c r="D173" s="750" t="s">
        <v>13</v>
      </c>
      <c r="E173" s="750" t="s">
        <v>13</v>
      </c>
      <c r="F173" s="751" t="s">
        <v>355</v>
      </c>
      <c r="G173" s="751" t="s">
        <v>365</v>
      </c>
      <c r="H173" s="751" t="s">
        <v>385</v>
      </c>
      <c r="I173" s="751"/>
      <c r="J173" s="772" t="s">
        <v>26</v>
      </c>
      <c r="K173" s="750" t="s">
        <v>27</v>
      </c>
      <c r="L173" s="750" t="s">
        <v>603</v>
      </c>
      <c r="M173" s="753" t="s">
        <v>604</v>
      </c>
      <c r="O173" s="755" t="str">
        <f>YourData!$J$8</f>
        <v>Org</v>
      </c>
      <c r="P173" s="779"/>
      <c r="Q173" s="779"/>
    </row>
    <row r="174" spans="2:17" ht="12" customHeight="1">
      <c r="B174" s="756" t="s">
        <v>445</v>
      </c>
      <c r="C174" s="757">
        <f>A!B320</f>
        <v>23765.119042741982</v>
      </c>
      <c r="D174" s="757">
        <f>A!C320</f>
        <v>21486.574800000002</v>
      </c>
      <c r="E174" s="757">
        <f>A!D320</f>
        <v>21487.161000000004</v>
      </c>
      <c r="F174" s="757">
        <f>A!E320</f>
        <v>22065.992291301791</v>
      </c>
      <c r="G174" s="757">
        <f>A!F320</f>
        <v>22535.143000000036</v>
      </c>
      <c r="H174" s="757">
        <f>A!G320</f>
        <v>23067</v>
      </c>
      <c r="I174" s="802"/>
      <c r="J174" s="757">
        <f t="shared" ref="J174:J194" si="24">MINA(C174:I174)</f>
        <v>21486.574800000002</v>
      </c>
      <c r="K174" s="757">
        <f t="shared" ref="K174:K194" si="25">MAXA(C174:I174)</f>
        <v>23765.119042741982</v>
      </c>
      <c r="L174" s="757">
        <f t="shared" ref="L174:L194" si="26">AVERAGE(C174:I174)</f>
        <v>22401.165022340636</v>
      </c>
      <c r="M174" s="759">
        <f t="shared" ref="M174:M194" si="27">ABS((K174-J174)/AVERAGE(C174:I174))</f>
        <v>0.10171543491017511</v>
      </c>
      <c r="O174" s="803">
        <f>A!H320</f>
        <v>23122.446648502693</v>
      </c>
      <c r="P174" s="779"/>
      <c r="Q174" s="779"/>
    </row>
    <row r="175" spans="2:17" ht="12" customHeight="1">
      <c r="B175" s="761" t="s">
        <v>446</v>
      </c>
      <c r="C175" s="757">
        <f>A!B321</f>
        <v>43085.754097849116</v>
      </c>
      <c r="D175" s="757">
        <f>A!C321</f>
        <v>41093.792400000006</v>
      </c>
      <c r="E175" s="757">
        <f>A!D321</f>
        <v>41099.361300000004</v>
      </c>
      <c r="F175" s="757">
        <f>A!E321</f>
        <v>41222.432474519708</v>
      </c>
      <c r="G175" s="757">
        <f>A!F321</f>
        <v>42110.836000000032</v>
      </c>
      <c r="H175" s="757">
        <f>A!G321</f>
        <v>42178</v>
      </c>
      <c r="I175" s="799"/>
      <c r="J175" s="757">
        <f t="shared" si="24"/>
        <v>41093.792400000006</v>
      </c>
      <c r="K175" s="757">
        <f t="shared" si="25"/>
        <v>43085.754097849116</v>
      </c>
      <c r="L175" s="757">
        <f t="shared" si="26"/>
        <v>41798.362712061476</v>
      </c>
      <c r="M175" s="759">
        <f t="shared" si="27"/>
        <v>4.7656452755607655E-2</v>
      </c>
      <c r="O175" s="803">
        <f>A!H321</f>
        <v>42181.329414947504</v>
      </c>
      <c r="P175" s="779"/>
      <c r="Q175" s="779"/>
    </row>
    <row r="176" spans="2:17" ht="12" customHeight="1">
      <c r="B176" s="761" t="s">
        <v>447</v>
      </c>
      <c r="C176" s="757">
        <f>A!B322</f>
        <v>36932.472645265028</v>
      </c>
      <c r="D176" s="757">
        <f>A!C322</f>
        <v>33659.310900000004</v>
      </c>
      <c r="E176" s="757">
        <f>A!D322</f>
        <v>33746.361600000004</v>
      </c>
      <c r="F176" s="757">
        <f>A!E322</f>
        <v>34040.106579905587</v>
      </c>
      <c r="G176" s="757">
        <f>A!F322</f>
        <v>35132.592000000026</v>
      </c>
      <c r="H176" s="757">
        <f>A!G322</f>
        <v>34224</v>
      </c>
      <c r="I176" s="799"/>
      <c r="J176" s="757">
        <f t="shared" si="24"/>
        <v>33659.310900000004</v>
      </c>
      <c r="K176" s="757">
        <f t="shared" si="25"/>
        <v>36932.472645265028</v>
      </c>
      <c r="L176" s="757">
        <f t="shared" si="26"/>
        <v>34622.473954195106</v>
      </c>
      <c r="M176" s="759">
        <f t="shared" si="27"/>
        <v>9.453864416492469E-2</v>
      </c>
      <c r="O176" s="803">
        <f>A!H322</f>
        <v>35613.168140077498</v>
      </c>
      <c r="P176" s="779"/>
      <c r="Q176" s="779"/>
    </row>
    <row r="177" spans="2:17" ht="12" customHeight="1">
      <c r="B177" s="761" t="s">
        <v>448</v>
      </c>
      <c r="C177" s="757">
        <f>A!B323</f>
        <v>41929.494990569845</v>
      </c>
      <c r="D177" s="757">
        <f>A!C323</f>
        <v>37418.904600000002</v>
      </c>
      <c r="E177" s="757">
        <f>A!D323</f>
        <v>37665.694800000005</v>
      </c>
      <c r="F177" s="757">
        <f>A!E323</f>
        <v>38432.704810375646</v>
      </c>
      <c r="G177" s="757">
        <f>A!F323</f>
        <v>41063.372999999883</v>
      </c>
      <c r="H177" s="757">
        <f>A!G323</f>
        <v>40186</v>
      </c>
      <c r="I177" s="799"/>
      <c r="J177" s="757">
        <f t="shared" si="24"/>
        <v>37418.904600000002</v>
      </c>
      <c r="K177" s="757">
        <f t="shared" si="25"/>
        <v>41929.494990569845</v>
      </c>
      <c r="L177" s="757">
        <f t="shared" si="26"/>
        <v>39449.362033490892</v>
      </c>
      <c r="M177" s="759">
        <f t="shared" si="27"/>
        <v>0.1143387410610224</v>
      </c>
      <c r="O177" s="803">
        <f>A!H323</f>
        <v>47633.280140597366</v>
      </c>
      <c r="P177" s="779"/>
      <c r="Q177" s="779"/>
    </row>
    <row r="178" spans="2:17" ht="12" customHeight="1">
      <c r="B178" s="761" t="s">
        <v>449</v>
      </c>
      <c r="C178" s="757">
        <f>A!B324</f>
        <v>39695.372852321809</v>
      </c>
      <c r="D178" s="757">
        <f>A!C324</f>
        <v>35974.214700000004</v>
      </c>
      <c r="E178" s="757">
        <f>A!D324</f>
        <v>36112.5579</v>
      </c>
      <c r="F178" s="757">
        <f>A!E324</f>
        <v>36822.680067977693</v>
      </c>
      <c r="G178" s="757">
        <f>A!F324</f>
        <v>38295.623999999953</v>
      </c>
      <c r="H178" s="757">
        <f>A!G324</f>
        <v>38346</v>
      </c>
      <c r="I178" s="799"/>
      <c r="J178" s="757">
        <f t="shared" si="24"/>
        <v>35974.214700000004</v>
      </c>
      <c r="K178" s="757">
        <f t="shared" si="25"/>
        <v>39695.372852321809</v>
      </c>
      <c r="L178" s="757">
        <f t="shared" si="26"/>
        <v>37541.074920049905</v>
      </c>
      <c r="M178" s="759">
        <f t="shared" si="27"/>
        <v>9.9122312300503987E-2</v>
      </c>
      <c r="O178" s="803">
        <f>A!H324</f>
        <v>47888.467031683154</v>
      </c>
      <c r="P178" s="779"/>
      <c r="Q178" s="779"/>
    </row>
    <row r="179" spans="2:17" ht="12" customHeight="1">
      <c r="B179" s="761" t="s">
        <v>450</v>
      </c>
      <c r="C179" s="757">
        <f>A!B325</f>
        <v>19017.167229120987</v>
      </c>
      <c r="D179" s="757">
        <f>A!C325</f>
        <v>16051.914600000002</v>
      </c>
      <c r="E179" s="757">
        <f>A!D325</f>
        <v>15958.122600000001</v>
      </c>
      <c r="F179" s="757">
        <f>A!E325</f>
        <v>17245.355777632536</v>
      </c>
      <c r="G179" s="757">
        <f>A!F325</f>
        <v>18271.393999999975</v>
      </c>
      <c r="H179" s="757">
        <f>A!G325</f>
        <v>18621</v>
      </c>
      <c r="I179" s="799"/>
      <c r="J179" s="757">
        <f t="shared" si="24"/>
        <v>15958.122600000001</v>
      </c>
      <c r="K179" s="757">
        <f t="shared" si="25"/>
        <v>19017.167229120987</v>
      </c>
      <c r="L179" s="757">
        <f t="shared" si="26"/>
        <v>17527.492367792249</v>
      </c>
      <c r="M179" s="759">
        <f t="shared" si="27"/>
        <v>0.17452836748867467</v>
      </c>
      <c r="O179" s="803">
        <f>A!H325</f>
        <v>18229.955896172622</v>
      </c>
      <c r="P179" s="779"/>
      <c r="Q179" s="779"/>
    </row>
    <row r="180" spans="2:17" ht="12" customHeight="1">
      <c r="B180" s="761" t="s">
        <v>451</v>
      </c>
      <c r="C180" s="757">
        <f>A!B326</f>
        <v>27997.227426352034</v>
      </c>
      <c r="D180" s="757">
        <f>A!C326</f>
        <v>24887.414100000002</v>
      </c>
      <c r="E180" s="757">
        <f>A!D326</f>
        <v>24914.086200000002</v>
      </c>
      <c r="F180" s="757">
        <f>A!E326</f>
        <v>25961.249022556021</v>
      </c>
      <c r="G180" s="757">
        <f>A!F326</f>
        <v>26994.481999999978</v>
      </c>
      <c r="H180" s="757">
        <f>A!G326</f>
        <v>27470</v>
      </c>
      <c r="I180" s="799"/>
      <c r="J180" s="757">
        <f t="shared" si="24"/>
        <v>24887.414100000002</v>
      </c>
      <c r="K180" s="757">
        <f t="shared" si="25"/>
        <v>27997.227426352034</v>
      </c>
      <c r="L180" s="757">
        <f t="shared" si="26"/>
        <v>26370.743124818004</v>
      </c>
      <c r="M180" s="759">
        <f t="shared" si="27"/>
        <v>0.11792664740741902</v>
      </c>
      <c r="O180" s="803">
        <f>A!H326</f>
        <v>27445.458115682726</v>
      </c>
      <c r="P180" s="779"/>
      <c r="Q180" s="779"/>
    </row>
    <row r="181" spans="2:17" ht="12" customHeight="1">
      <c r="B181" s="761" t="s">
        <v>462</v>
      </c>
      <c r="C181" s="757">
        <f>A!B327</f>
        <v>26840.462611469979</v>
      </c>
      <c r="D181" s="757">
        <f>A!C327</f>
        <v>23498.413200000003</v>
      </c>
      <c r="E181" s="757">
        <f>A!D327</f>
        <v>23588.101800000004</v>
      </c>
      <c r="F181" s="757">
        <f>A!E327</f>
        <v>24726.094624815549</v>
      </c>
      <c r="G181" s="757"/>
      <c r="H181" s="757">
        <f>A!G327</f>
        <v>25717</v>
      </c>
      <c r="I181" s="799"/>
      <c r="J181" s="757">
        <f t="shared" si="24"/>
        <v>23498.413200000003</v>
      </c>
      <c r="K181" s="757">
        <f t="shared" si="25"/>
        <v>26840.462611469979</v>
      </c>
      <c r="L181" s="757">
        <f t="shared" si="26"/>
        <v>24874.014447257105</v>
      </c>
      <c r="M181" s="759">
        <f t="shared" si="27"/>
        <v>0.13435906851933621</v>
      </c>
      <c r="O181" s="803">
        <f>A!H327</f>
        <v>22136.735728157786</v>
      </c>
      <c r="P181" s="779"/>
      <c r="Q181" s="779"/>
    </row>
    <row r="182" spans="2:17" ht="12" customHeight="1">
      <c r="B182" s="761" t="s">
        <v>463</v>
      </c>
      <c r="C182" s="757">
        <f>A!B328</f>
        <v>22996.208255539954</v>
      </c>
      <c r="D182" s="757">
        <f>A!C328</f>
        <v>19120.9647</v>
      </c>
      <c r="E182" s="757">
        <f>A!D328</f>
        <v>19183.688100000003</v>
      </c>
      <c r="F182" s="757"/>
      <c r="G182" s="757"/>
      <c r="H182" s="757">
        <f>A!G328</f>
        <v>20590</v>
      </c>
      <c r="I182" s="799"/>
      <c r="J182" s="757">
        <f t="shared" si="24"/>
        <v>19120.9647</v>
      </c>
      <c r="K182" s="757">
        <f t="shared" si="25"/>
        <v>22996.208255539954</v>
      </c>
      <c r="L182" s="757">
        <f t="shared" si="26"/>
        <v>20472.715263884988</v>
      </c>
      <c r="M182" s="759">
        <f t="shared" si="27"/>
        <v>0.18928820655148265</v>
      </c>
      <c r="O182" s="803">
        <f>A!H328</f>
        <v>23122.446648502693</v>
      </c>
      <c r="P182" s="779"/>
      <c r="Q182" s="779"/>
    </row>
    <row r="183" spans="2:17" ht="12" customHeight="1">
      <c r="B183" s="761" t="s">
        <v>464</v>
      </c>
      <c r="C183" s="757">
        <f>A!B329</f>
        <v>22219.482747750022</v>
      </c>
      <c r="D183" s="757">
        <f>A!C329</f>
        <v>19944.8688</v>
      </c>
      <c r="E183" s="757">
        <f>A!D329</f>
        <v>20269.916700000002</v>
      </c>
      <c r="F183" s="757">
        <f>A!E329</f>
        <v>20825.538840315818</v>
      </c>
      <c r="G183" s="757"/>
      <c r="H183" s="757">
        <f>A!G329</f>
        <v>21855</v>
      </c>
      <c r="I183" s="799"/>
      <c r="J183" s="757">
        <f t="shared" si="24"/>
        <v>19944.8688</v>
      </c>
      <c r="K183" s="757">
        <f t="shared" si="25"/>
        <v>22219.482747750022</v>
      </c>
      <c r="L183" s="757">
        <f t="shared" si="26"/>
        <v>21022.961417613165</v>
      </c>
      <c r="M183" s="759">
        <f t="shared" si="27"/>
        <v>0.10819664758763893</v>
      </c>
      <c r="O183" s="803">
        <f>A!H329</f>
        <v>23122.446648502693</v>
      </c>
      <c r="P183" s="779"/>
      <c r="Q183" s="779"/>
    </row>
    <row r="184" spans="2:17" ht="12" customHeight="1">
      <c r="B184" s="761" t="s">
        <v>465</v>
      </c>
      <c r="C184" s="757">
        <f>A!B330</f>
        <v>21892.965744893096</v>
      </c>
      <c r="D184" s="757">
        <f>A!C330</f>
        <v>19909.403700000003</v>
      </c>
      <c r="E184" s="757">
        <f>A!D330</f>
        <v>19765.198500000002</v>
      </c>
      <c r="F184" s="757">
        <f>A!E330</f>
        <v>20402.770777913873</v>
      </c>
      <c r="G184" s="757"/>
      <c r="H184" s="757">
        <f>A!G330</f>
        <v>21057</v>
      </c>
      <c r="I184" s="799"/>
      <c r="J184" s="757">
        <f t="shared" si="24"/>
        <v>19765.198500000002</v>
      </c>
      <c r="K184" s="757">
        <f t="shared" si="25"/>
        <v>21892.965744893096</v>
      </c>
      <c r="L184" s="757">
        <f t="shared" si="26"/>
        <v>20605.467744561396</v>
      </c>
      <c r="M184" s="759">
        <f t="shared" si="27"/>
        <v>0.10326226374815957</v>
      </c>
      <c r="O184" s="803">
        <f>A!H330</f>
        <v>21370.371858203169</v>
      </c>
      <c r="P184" s="732"/>
      <c r="Q184" s="779"/>
    </row>
    <row r="185" spans="2:17" ht="12" customHeight="1">
      <c r="B185" s="761" t="s">
        <v>466</v>
      </c>
      <c r="C185" s="757">
        <f>A!B331</f>
        <v>22835.290997827113</v>
      </c>
      <c r="D185" s="757">
        <f>A!C331</f>
        <v>20787.531300000002</v>
      </c>
      <c r="E185" s="757">
        <f>A!D331</f>
        <v>20689.049700000003</v>
      </c>
      <c r="F185" s="757">
        <f>A!E331</f>
        <v>21357.131834811007</v>
      </c>
      <c r="G185" s="757"/>
      <c r="H185" s="757">
        <f>A!G331</f>
        <v>22244</v>
      </c>
      <c r="I185" s="799"/>
      <c r="J185" s="757">
        <f t="shared" si="24"/>
        <v>20689.049700000003</v>
      </c>
      <c r="K185" s="757">
        <f t="shared" si="25"/>
        <v>22835.290997827113</v>
      </c>
      <c r="L185" s="757">
        <f t="shared" si="26"/>
        <v>21582.600766527623</v>
      </c>
      <c r="M185" s="759">
        <f t="shared" si="27"/>
        <v>9.9443126481573399E-2</v>
      </c>
      <c r="O185" s="803">
        <f>A!H331</f>
        <v>22325.07795110127</v>
      </c>
      <c r="P185" s="732"/>
      <c r="Q185" s="732"/>
    </row>
    <row r="186" spans="2:17" ht="12" customHeight="1">
      <c r="B186" s="761" t="s">
        <v>473</v>
      </c>
      <c r="C186" s="757">
        <f>A!B332</f>
        <v>18313.306249999994</v>
      </c>
      <c r="D186" s="757">
        <f>A!C332</f>
        <v>18346.008300000001</v>
      </c>
      <c r="E186" s="757">
        <f>A!D332</f>
        <v>18346.3014</v>
      </c>
      <c r="F186" s="757">
        <f>A!E332</f>
        <v>18079.94300818073</v>
      </c>
      <c r="G186" s="757">
        <f>A!F332</f>
        <v>18231.140999999938</v>
      </c>
      <c r="H186" s="757">
        <f>A!G332</f>
        <v>18084</v>
      </c>
      <c r="I186" s="799"/>
      <c r="J186" s="757">
        <f t="shared" si="24"/>
        <v>18079.94300818073</v>
      </c>
      <c r="K186" s="757">
        <f t="shared" si="25"/>
        <v>18346.3014</v>
      </c>
      <c r="L186" s="757">
        <f t="shared" si="26"/>
        <v>18233.44999303011</v>
      </c>
      <c r="M186" s="759">
        <f t="shared" si="27"/>
        <v>1.4608227840649383E-2</v>
      </c>
      <c r="O186" s="803">
        <f>A!H332</f>
        <v>18232.364934822508</v>
      </c>
      <c r="P186" s="732"/>
      <c r="Q186" s="732"/>
    </row>
    <row r="187" spans="2:17" ht="12" customHeight="1">
      <c r="B187" s="761" t="s">
        <v>475</v>
      </c>
      <c r="C187" s="757">
        <f>A!B333</f>
        <v>14000.196419999986</v>
      </c>
      <c r="D187" s="757">
        <f>A!C333</f>
        <v>14097.230700000002</v>
      </c>
      <c r="E187" s="757">
        <f>A!D333</f>
        <v>14097.230700000002</v>
      </c>
      <c r="F187" s="757">
        <f>A!E333</f>
        <v>13878.702345560487</v>
      </c>
      <c r="G187" s="757">
        <f>A!F333</f>
        <v>13991.417999999976</v>
      </c>
      <c r="H187" s="757">
        <f>A!G333</f>
        <v>13877</v>
      </c>
      <c r="I187" s="799"/>
      <c r="J187" s="757">
        <f t="shared" si="24"/>
        <v>13877</v>
      </c>
      <c r="K187" s="757">
        <f t="shared" si="25"/>
        <v>14097.230700000002</v>
      </c>
      <c r="L187" s="757">
        <f t="shared" si="26"/>
        <v>13990.296360926741</v>
      </c>
      <c r="M187" s="759">
        <f t="shared" si="27"/>
        <v>1.5741675109548103E-2</v>
      </c>
      <c r="O187" s="803">
        <f>A!H333</f>
        <v>13990.589496801318</v>
      </c>
      <c r="P187" s="779"/>
      <c r="Q187" s="779"/>
    </row>
    <row r="188" spans="2:17" ht="12" customHeight="1">
      <c r="B188" s="761" t="s">
        <v>477</v>
      </c>
      <c r="C188" s="757">
        <f>A!B334</f>
        <v>31484.877840000041</v>
      </c>
      <c r="D188" s="757">
        <f>A!C334</f>
        <v>31712.247600000002</v>
      </c>
      <c r="E188" s="757">
        <f>A!D334</f>
        <v>31712.247600000002</v>
      </c>
      <c r="F188" s="757">
        <f>A!E334</f>
        <v>31226.306184719742</v>
      </c>
      <c r="G188" s="757">
        <f>A!F334</f>
        <v>31479.855999999923</v>
      </c>
      <c r="H188" s="757">
        <f>A!G334</f>
        <v>31217</v>
      </c>
      <c r="I188" s="799"/>
      <c r="J188" s="757">
        <f t="shared" si="24"/>
        <v>31217</v>
      </c>
      <c r="K188" s="757">
        <f t="shared" si="25"/>
        <v>31712.247600000002</v>
      </c>
      <c r="L188" s="757">
        <f t="shared" si="26"/>
        <v>31472.089204119951</v>
      </c>
      <c r="M188" s="759">
        <f t="shared" si="27"/>
        <v>1.5736089103839047E-2</v>
      </c>
      <c r="O188" s="803">
        <f>A!H334</f>
        <v>31479.43546213345</v>
      </c>
      <c r="P188" s="779"/>
      <c r="Q188" s="779"/>
    </row>
    <row r="189" spans="2:17" ht="12" customHeight="1">
      <c r="B189" s="761" t="s">
        <v>478</v>
      </c>
      <c r="C189" s="757">
        <f>A!B335</f>
        <v>18311.930338999995</v>
      </c>
      <c r="D189" s="757">
        <f>A!C335</f>
        <v>18469.696500000002</v>
      </c>
      <c r="E189" s="757">
        <f>A!D335</f>
        <v>18469.696500000002</v>
      </c>
      <c r="F189" s="757">
        <f>A!E335</f>
        <v>18101.427488994439</v>
      </c>
      <c r="G189" s="757">
        <f>A!F335</f>
        <v>18235.133000000213</v>
      </c>
      <c r="H189" s="757">
        <f>A!G335</f>
        <v>18087</v>
      </c>
      <c r="I189" s="799"/>
      <c r="J189" s="757">
        <f t="shared" si="24"/>
        <v>18087</v>
      </c>
      <c r="K189" s="757">
        <f t="shared" si="25"/>
        <v>18469.696500000002</v>
      </c>
      <c r="L189" s="757">
        <f t="shared" si="26"/>
        <v>18279.147304665774</v>
      </c>
      <c r="M189" s="759">
        <f t="shared" si="27"/>
        <v>2.0936233710547213E-2</v>
      </c>
      <c r="O189" s="803">
        <f>A!H335</f>
        <v>18229.639907232278</v>
      </c>
      <c r="P189" s="779"/>
      <c r="Q189" s="779"/>
    </row>
    <row r="190" spans="2:17" ht="12" customHeight="1">
      <c r="B190" s="761" t="s">
        <v>479</v>
      </c>
      <c r="C190" s="757">
        <f>A!B336</f>
        <v>18313.191556000009</v>
      </c>
      <c r="D190" s="757">
        <f>A!C336</f>
        <v>18410.7834</v>
      </c>
      <c r="E190" s="757">
        <f>A!D336</f>
        <v>18410.490300000001</v>
      </c>
      <c r="F190" s="757">
        <f>A!E336</f>
        <v>18092.975757834894</v>
      </c>
      <c r="G190" s="757">
        <f>A!F336</f>
        <v>18233.150999999987</v>
      </c>
      <c r="H190" s="757">
        <f>A!G336</f>
        <v>18104</v>
      </c>
      <c r="I190" s="799"/>
      <c r="J190" s="757">
        <f t="shared" si="24"/>
        <v>18092.975757834894</v>
      </c>
      <c r="K190" s="757">
        <f t="shared" si="25"/>
        <v>18410.7834</v>
      </c>
      <c r="L190" s="757">
        <f t="shared" si="26"/>
        <v>18260.765335639149</v>
      </c>
      <c r="M190" s="759">
        <f t="shared" si="27"/>
        <v>1.7403851170730907E-2</v>
      </c>
      <c r="O190" s="803">
        <f>A!H336</f>
        <v>18232.263501571153</v>
      </c>
      <c r="P190" s="779"/>
      <c r="Q190" s="779"/>
    </row>
    <row r="191" spans="2:17" ht="12" customHeight="1">
      <c r="B191" s="761" t="s">
        <v>480</v>
      </c>
      <c r="C191" s="757">
        <f>A!B337</f>
        <v>18313.935059999949</v>
      </c>
      <c r="D191" s="757">
        <f>A!C337</f>
        <v>18181.5792</v>
      </c>
      <c r="E191" s="757">
        <f>A!D337</f>
        <v>18181.5792</v>
      </c>
      <c r="F191" s="757">
        <f>A!E337</f>
        <v>18043.573691610196</v>
      </c>
      <c r="G191" s="757">
        <f>A!F337</f>
        <v>18226.508999999944</v>
      </c>
      <c r="H191" s="757">
        <f>A!G337</f>
        <v>18045</v>
      </c>
      <c r="I191" s="799"/>
      <c r="J191" s="757">
        <f t="shared" si="24"/>
        <v>18043.573691610196</v>
      </c>
      <c r="K191" s="757">
        <f t="shared" si="25"/>
        <v>18313.935059999949</v>
      </c>
      <c r="L191" s="757">
        <f t="shared" si="26"/>
        <v>18165.362691935017</v>
      </c>
      <c r="M191" s="759">
        <f t="shared" si="27"/>
        <v>1.4883345462173833E-2</v>
      </c>
      <c r="O191" s="803">
        <f>A!H337</f>
        <v>18232.400822894397</v>
      </c>
      <c r="P191" s="779"/>
      <c r="Q191" s="779"/>
    </row>
    <row r="192" spans="2:17" ht="12" customHeight="1">
      <c r="B192" s="761" t="s">
        <v>481</v>
      </c>
      <c r="C192" s="757">
        <f>A!B338</f>
        <v>0</v>
      </c>
      <c r="D192" s="757">
        <f>A!C338</f>
        <v>60.671700000000008</v>
      </c>
      <c r="E192" s="757">
        <f>A!D338</f>
        <v>60.671700000000008</v>
      </c>
      <c r="F192" s="757">
        <f>A!E338</f>
        <v>1.1462146106793482E-3</v>
      </c>
      <c r="G192" s="757">
        <f>A!F338</f>
        <v>1.1859999999999984</v>
      </c>
      <c r="H192" s="757">
        <f>A!G338</f>
        <v>0</v>
      </c>
      <c r="I192" s="799"/>
      <c r="J192" s="757">
        <f t="shared" si="24"/>
        <v>0</v>
      </c>
      <c r="K192" s="757">
        <f t="shared" si="25"/>
        <v>60.671700000000008</v>
      </c>
      <c r="L192" s="757">
        <f t="shared" si="26"/>
        <v>20.421757702435116</v>
      </c>
      <c r="M192" s="759">
        <f t="shared" si="27"/>
        <v>2.9709342792156153</v>
      </c>
      <c r="O192" s="803">
        <f>A!H338</f>
        <v>2.5979591014081739E-12</v>
      </c>
      <c r="P192" s="779"/>
      <c r="Q192" s="779"/>
    </row>
    <row r="193" spans="2:18" ht="12" customHeight="1">
      <c r="B193" s="761" t="s">
        <v>482</v>
      </c>
      <c r="C193" s="757">
        <f>A!B339</f>
        <v>0.97975819500045036</v>
      </c>
      <c r="D193" s="757">
        <f>A!C339</f>
        <v>106.98150000000001</v>
      </c>
      <c r="E193" s="757">
        <f>A!D339</f>
        <v>106.98150000000001</v>
      </c>
      <c r="F193" s="757">
        <f>A!E339</f>
        <v>8.558152464700564</v>
      </c>
      <c r="G193" s="757">
        <f>A!F339</f>
        <v>3.09</v>
      </c>
      <c r="H193" s="757">
        <f>A!G339</f>
        <v>2</v>
      </c>
      <c r="I193" s="799"/>
      <c r="J193" s="757">
        <f t="shared" si="24"/>
        <v>0.97975819500045036</v>
      </c>
      <c r="K193" s="757">
        <f t="shared" si="25"/>
        <v>106.98150000000001</v>
      </c>
      <c r="L193" s="757">
        <f t="shared" si="26"/>
        <v>38.098485109950168</v>
      </c>
      <c r="M193" s="759">
        <f t="shared" si="27"/>
        <v>2.7823085747132534</v>
      </c>
      <c r="O193" s="803">
        <f>A!H339</f>
        <v>1.1344498081674222E-12</v>
      </c>
      <c r="P193" s="779"/>
      <c r="Q193" s="779"/>
    </row>
    <row r="194" spans="2:18" ht="12" customHeight="1" thickBot="1">
      <c r="B194" s="762" t="s">
        <v>483</v>
      </c>
      <c r="C194" s="764">
        <f>A!B340</f>
        <v>0</v>
      </c>
      <c r="D194" s="764">
        <f>A!C340</f>
        <v>25.499700000000001</v>
      </c>
      <c r="E194" s="764">
        <f>A!D340</f>
        <v>25.499700000000001</v>
      </c>
      <c r="F194" s="764">
        <f>A!E340</f>
        <v>3.4548651860354257E-12</v>
      </c>
      <c r="G194" s="800">
        <f>A!F340</f>
        <v>4.0000000000000001E-3</v>
      </c>
      <c r="H194" s="800">
        <f>A!G340</f>
        <v>0</v>
      </c>
      <c r="I194" s="801"/>
      <c r="J194" s="764">
        <f t="shared" si="24"/>
        <v>0</v>
      </c>
      <c r="K194" s="764">
        <f t="shared" si="25"/>
        <v>25.499700000000001</v>
      </c>
      <c r="L194" s="764">
        <f t="shared" si="26"/>
        <v>8.5005666666672415</v>
      </c>
      <c r="M194" s="766">
        <f t="shared" si="27"/>
        <v>2.9997647215673791</v>
      </c>
      <c r="O194" s="804">
        <f>A!H340</f>
        <v>4.3980949929586391E-12</v>
      </c>
      <c r="P194" s="779"/>
      <c r="Q194" s="779"/>
      <c r="R194" s="971"/>
    </row>
    <row r="195" spans="2:18" ht="12" customHeight="1" thickTop="1">
      <c r="B195" s="774" t="s">
        <v>807</v>
      </c>
      <c r="C195" s="779"/>
      <c r="D195" s="779"/>
      <c r="E195" s="775"/>
      <c r="F195" s="779"/>
      <c r="G195" s="779"/>
      <c r="H195" s="779"/>
      <c r="I195" s="732"/>
      <c r="J195" s="779"/>
      <c r="K195" s="779"/>
      <c r="L195" s="779"/>
      <c r="M195" s="805"/>
      <c r="P195" s="779"/>
      <c r="Q195" s="779"/>
    </row>
    <row r="196" spans="2:18" ht="15" customHeight="1" thickBot="1">
      <c r="B196" s="806" t="s">
        <v>741</v>
      </c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P196" s="732"/>
      <c r="Q196" s="732"/>
    </row>
    <row r="197" spans="2:18" ht="12" customHeight="1" thickTop="1">
      <c r="B197" s="737" t="s">
        <v>84</v>
      </c>
      <c r="C197" s="767"/>
      <c r="D197" s="768"/>
      <c r="E197" s="767"/>
      <c r="F197" s="768"/>
      <c r="G197" s="768"/>
      <c r="H197" s="768"/>
      <c r="I197" s="739"/>
      <c r="J197" s="1093" t="s">
        <v>23</v>
      </c>
      <c r="K197" s="1094"/>
      <c r="L197" s="1094"/>
      <c r="M197" s="1095"/>
      <c r="O197" s="741"/>
    </row>
    <row r="198" spans="2:18" ht="12" customHeight="1">
      <c r="B198" s="742"/>
      <c r="C198" s="736" t="s">
        <v>237</v>
      </c>
      <c r="D198" s="736" t="s">
        <v>426</v>
      </c>
      <c r="E198" s="736" t="s">
        <v>250</v>
      </c>
      <c r="F198" s="743" t="s">
        <v>357</v>
      </c>
      <c r="G198" s="744" t="s">
        <v>372</v>
      </c>
      <c r="H198" s="745" t="s">
        <v>384</v>
      </c>
      <c r="I198" s="746"/>
      <c r="J198" s="735"/>
      <c r="K198" s="735"/>
      <c r="L198" s="735"/>
      <c r="M198" s="747" t="s">
        <v>24</v>
      </c>
      <c r="O198" s="748" t="str">
        <f>YourData!$J$4</f>
        <v>Tested Prg</v>
      </c>
    </row>
    <row r="199" spans="2:18" ht="12" customHeight="1">
      <c r="B199" s="749" t="s">
        <v>803</v>
      </c>
      <c r="C199" s="750" t="s">
        <v>25</v>
      </c>
      <c r="D199" s="750" t="s">
        <v>13</v>
      </c>
      <c r="E199" s="750" t="s">
        <v>13</v>
      </c>
      <c r="F199" s="751" t="s">
        <v>355</v>
      </c>
      <c r="G199" s="751" t="s">
        <v>365</v>
      </c>
      <c r="H199" s="751" t="s">
        <v>385</v>
      </c>
      <c r="I199" s="752"/>
      <c r="J199" s="750" t="s">
        <v>26</v>
      </c>
      <c r="K199" s="750" t="s">
        <v>27</v>
      </c>
      <c r="L199" s="750" t="s">
        <v>603</v>
      </c>
      <c r="M199" s="753" t="s">
        <v>604</v>
      </c>
      <c r="O199" s="755" t="str">
        <f>YourData!$J$8</f>
        <v>Org</v>
      </c>
    </row>
    <row r="200" spans="2:18" ht="12" customHeight="1">
      <c r="B200" s="756" t="s">
        <v>445</v>
      </c>
      <c r="C200" s="807">
        <f>A!B350</f>
        <v>3.2490640412357039</v>
      </c>
      <c r="D200" s="807">
        <f>A!C350</f>
        <v>3.2376805865102645</v>
      </c>
      <c r="E200" s="807">
        <f>A!D350</f>
        <v>3.2373585549738224</v>
      </c>
      <c r="F200" s="807">
        <f>A!E350</f>
        <v>3.237289427736227</v>
      </c>
      <c r="G200" s="807">
        <f>A!F350</f>
        <v>3.2263863232202681</v>
      </c>
      <c r="H200" s="807">
        <f>A!G350</f>
        <v>3.23</v>
      </c>
      <c r="I200" s="808"/>
      <c r="J200" s="807">
        <f t="shared" ref="J200:J220" si="28">MINA(C200:I200)</f>
        <v>3.2263863232202681</v>
      </c>
      <c r="K200" s="807">
        <f t="shared" ref="K200:K220" si="29">MAXA(C200:I200)</f>
        <v>3.2490640412357039</v>
      </c>
      <c r="L200" s="989">
        <f t="shared" ref="L200:L220" si="30">AVERAGE(C200:I200)</f>
        <v>3.2362964889460475</v>
      </c>
      <c r="M200" s="759">
        <f t="shared" ref="M200:M220" si="31">ABS((K200-J200)/AVERAGE(C200:I200))</f>
        <v>7.0073054471041993E-3</v>
      </c>
      <c r="O200" s="809">
        <f>A!H350</f>
        <v>3.2422420815738806</v>
      </c>
    </row>
    <row r="201" spans="2:18" ht="12" customHeight="1">
      <c r="B201" s="761" t="s">
        <v>446</v>
      </c>
      <c r="C201" s="807">
        <f>A!B351</f>
        <v>3.4145863740610052</v>
      </c>
      <c r="D201" s="807">
        <f>A!C351</f>
        <v>3.4174807958173976</v>
      </c>
      <c r="E201" s="807">
        <f>A!D351</f>
        <v>3.4174880051922543</v>
      </c>
      <c r="F201" s="807">
        <f>A!E351</f>
        <v>3.3926645236936599</v>
      </c>
      <c r="G201" s="807">
        <f>A!F351</f>
        <v>3.3972436603535132</v>
      </c>
      <c r="H201" s="807">
        <f>A!G351</f>
        <v>3.38</v>
      </c>
      <c r="I201" s="808"/>
      <c r="J201" s="807">
        <f t="shared" si="28"/>
        <v>3.38</v>
      </c>
      <c r="K201" s="807">
        <f t="shared" si="29"/>
        <v>3.4174880051922543</v>
      </c>
      <c r="L201" s="989">
        <f t="shared" si="30"/>
        <v>3.4032438931863052</v>
      </c>
      <c r="M201" s="759">
        <f t="shared" si="31"/>
        <v>1.101537426315809E-2</v>
      </c>
      <c r="O201" s="809">
        <f>A!H351</f>
        <v>3.407247217060251</v>
      </c>
    </row>
    <row r="202" spans="2:18" ht="12" customHeight="1">
      <c r="B202" s="761" t="s">
        <v>447</v>
      </c>
      <c r="C202" s="807">
        <f>A!B352</f>
        <v>3.419896411537986</v>
      </c>
      <c r="D202" s="807">
        <f>A!C352</f>
        <v>3.4579699228422753</v>
      </c>
      <c r="E202" s="807">
        <f>A!D352</f>
        <v>3.4570510748065351</v>
      </c>
      <c r="F202" s="807">
        <f>A!E352</f>
        <v>3.4051646701458544</v>
      </c>
      <c r="G202" s="807">
        <f>A!F352</f>
        <v>3.4059697986335884</v>
      </c>
      <c r="H202" s="807">
        <f>A!G352</f>
        <v>3.39</v>
      </c>
      <c r="I202" s="808"/>
      <c r="J202" s="807">
        <f t="shared" si="28"/>
        <v>3.39</v>
      </c>
      <c r="K202" s="807">
        <f t="shared" si="29"/>
        <v>3.4579699228422753</v>
      </c>
      <c r="L202" s="989">
        <f t="shared" si="30"/>
        <v>3.4226753129943734</v>
      </c>
      <c r="M202" s="759">
        <f t="shared" si="31"/>
        <v>1.9858711863267806E-2</v>
      </c>
      <c r="O202" s="809">
        <f>A!H352</f>
        <v>3.4172655554535059</v>
      </c>
    </row>
    <row r="203" spans="2:18" ht="12" customHeight="1">
      <c r="B203" s="761" t="s">
        <v>448</v>
      </c>
      <c r="C203" s="807">
        <f>A!B353</f>
        <v>3.4907271114537237</v>
      </c>
      <c r="D203" s="807">
        <f>A!C353</f>
        <v>3.4941712952684894</v>
      </c>
      <c r="E203" s="807">
        <f>A!D353</f>
        <v>3.5364334687303032</v>
      </c>
      <c r="F203" s="807">
        <f>A!E353</f>
        <v>3.4906723540164837</v>
      </c>
      <c r="G203" s="807">
        <f>A!F353</f>
        <v>3.4972907127943231</v>
      </c>
      <c r="H203" s="807">
        <f>A!G353</f>
        <v>3.46</v>
      </c>
      <c r="I203" s="808"/>
      <c r="J203" s="807">
        <f t="shared" si="28"/>
        <v>3.46</v>
      </c>
      <c r="K203" s="807">
        <f t="shared" si="29"/>
        <v>3.5364334687303032</v>
      </c>
      <c r="L203" s="989">
        <f t="shared" si="30"/>
        <v>3.4948824903772207</v>
      </c>
      <c r="M203" s="759">
        <f t="shared" si="31"/>
        <v>2.1870111209963274E-2</v>
      </c>
      <c r="O203" s="809">
        <f>A!H353</f>
        <v>3.5955904358375776</v>
      </c>
    </row>
    <row r="204" spans="2:18" ht="12" customHeight="1">
      <c r="B204" s="761" t="s">
        <v>449</v>
      </c>
      <c r="C204" s="807">
        <f>A!B354</f>
        <v>3.4542749634926753</v>
      </c>
      <c r="D204" s="807">
        <f>A!C354</f>
        <v>3.4773384823372431</v>
      </c>
      <c r="E204" s="807">
        <f>A!D354</f>
        <v>3.4956189184428399</v>
      </c>
      <c r="F204" s="807">
        <f>A!E354</f>
        <v>3.447625207188421</v>
      </c>
      <c r="G204" s="807">
        <f>A!F354</f>
        <v>3.4495471545115888</v>
      </c>
      <c r="H204" s="807">
        <f>A!G354</f>
        <v>3.42</v>
      </c>
      <c r="I204" s="808"/>
      <c r="J204" s="807">
        <f>MINA(C204:I204)</f>
        <v>3.42</v>
      </c>
      <c r="K204" s="807">
        <f>MAXA(C204:I204)</f>
        <v>3.4956189184428399</v>
      </c>
      <c r="L204" s="989">
        <f t="shared" si="30"/>
        <v>3.4574007876621287</v>
      </c>
      <c r="M204" s="759">
        <f t="shared" si="31"/>
        <v>2.187160907485446E-2</v>
      </c>
      <c r="O204" s="809">
        <f>A!H354</f>
        <v>3.6115949371312221</v>
      </c>
    </row>
    <row r="205" spans="2:18" ht="12" customHeight="1">
      <c r="B205" s="761" t="s">
        <v>450</v>
      </c>
      <c r="C205" s="807">
        <f>A!B355</f>
        <v>3.2489490281954185</v>
      </c>
      <c r="D205" s="807">
        <f>A!C355</f>
        <v>3.240776610565923</v>
      </c>
      <c r="E205" s="807">
        <f>A!D355</f>
        <v>3.235440710799268</v>
      </c>
      <c r="F205" s="807">
        <f>A!E355</f>
        <v>3.2436176911302073</v>
      </c>
      <c r="G205" s="807">
        <f>A!F355</f>
        <v>3.2289188238457793</v>
      </c>
      <c r="H205" s="807">
        <f>A!G355</f>
        <v>3.23</v>
      </c>
      <c r="I205" s="808"/>
      <c r="J205" s="807">
        <f t="shared" si="28"/>
        <v>3.2289188238457793</v>
      </c>
      <c r="K205" s="807">
        <f t="shared" si="29"/>
        <v>3.2489490281954185</v>
      </c>
      <c r="L205" s="989">
        <f t="shared" si="30"/>
        <v>3.2379504774227659</v>
      </c>
      <c r="M205" s="759">
        <f t="shared" si="31"/>
        <v>6.1860749536793921E-3</v>
      </c>
      <c r="O205" s="809">
        <f>A!H355</f>
        <v>3.2466653329377739</v>
      </c>
    </row>
    <row r="206" spans="2:18" ht="12" customHeight="1">
      <c r="B206" s="761" t="s">
        <v>451</v>
      </c>
      <c r="C206" s="807">
        <f>A!B356</f>
        <v>3.6690275159907122</v>
      </c>
      <c r="D206" s="807">
        <f>A!C356</f>
        <v>3.7006114787884403</v>
      </c>
      <c r="E206" s="807">
        <f>A!D356</f>
        <v>3.705809741283383</v>
      </c>
      <c r="F206" s="807">
        <f>A!E356</f>
        <v>3.6778926193704136</v>
      </c>
      <c r="G206" s="807">
        <f>A!F356</f>
        <v>3.6666956226117398</v>
      </c>
      <c r="H206" s="807">
        <f>A!G356</f>
        <v>3.66</v>
      </c>
      <c r="I206" s="808"/>
      <c r="J206" s="807">
        <f t="shared" si="28"/>
        <v>3.66</v>
      </c>
      <c r="K206" s="807">
        <f t="shared" si="29"/>
        <v>3.705809741283383</v>
      </c>
      <c r="L206" s="989">
        <f t="shared" si="30"/>
        <v>3.6800061630074481</v>
      </c>
      <c r="M206" s="759">
        <f t="shared" si="31"/>
        <v>1.2448278414279973E-2</v>
      </c>
      <c r="O206" s="809">
        <f>A!H356</f>
        <v>3.6804763269954783</v>
      </c>
    </row>
    <row r="207" spans="2:18" ht="12" customHeight="1">
      <c r="B207" s="761" t="s">
        <v>462</v>
      </c>
      <c r="C207" s="807">
        <f>A!B357</f>
        <v>3.2502746499298332</v>
      </c>
      <c r="D207" s="807">
        <f>A!C357</f>
        <v>3.2514047180206354</v>
      </c>
      <c r="E207" s="807">
        <f>A!D357</f>
        <v>3.2519060962192441</v>
      </c>
      <c r="F207" s="807">
        <f>A!E357</f>
        <v>3.2462495876115485</v>
      </c>
      <c r="G207" s="807"/>
      <c r="H207" s="807">
        <f>A!G357</f>
        <v>3.26</v>
      </c>
      <c r="I207" s="808"/>
      <c r="J207" s="807">
        <f t="shared" si="28"/>
        <v>3.2462495876115485</v>
      </c>
      <c r="K207" s="807">
        <f t="shared" si="29"/>
        <v>3.26</v>
      </c>
      <c r="L207" s="989">
        <f t="shared" si="30"/>
        <v>3.2519670103562519</v>
      </c>
      <c r="M207" s="759">
        <f t="shared" si="31"/>
        <v>4.2283369864028735E-3</v>
      </c>
      <c r="O207" s="809">
        <f>A!H357</f>
        <v>3.2188271532007824</v>
      </c>
    </row>
    <row r="208" spans="2:18" ht="12" customHeight="1">
      <c r="B208" s="761" t="s">
        <v>463</v>
      </c>
      <c r="C208" s="807">
        <f>A!B358</f>
        <v>3.2395129561133276</v>
      </c>
      <c r="D208" s="807">
        <f>A!C358</f>
        <v>3.2124115306907832</v>
      </c>
      <c r="E208" s="807">
        <f>A!D358</f>
        <v>3.2106972813295553</v>
      </c>
      <c r="F208" s="807"/>
      <c r="G208" s="807"/>
      <c r="H208" s="807">
        <f>A!G358</f>
        <v>3.21</v>
      </c>
      <c r="I208" s="808"/>
      <c r="J208" s="807">
        <f t="shared" si="28"/>
        <v>3.21</v>
      </c>
      <c r="K208" s="807">
        <f t="shared" si="29"/>
        <v>3.2395129561133276</v>
      </c>
      <c r="L208" s="989">
        <f t="shared" si="30"/>
        <v>3.2181554420334164</v>
      </c>
      <c r="M208" s="759">
        <f t="shared" si="31"/>
        <v>9.1707677410012289E-3</v>
      </c>
      <c r="O208" s="809">
        <f>A!H358</f>
        <v>3.2422420815738806</v>
      </c>
    </row>
    <row r="209" spans="2:17" ht="12" customHeight="1">
      <c r="B209" s="761" t="s">
        <v>464</v>
      </c>
      <c r="C209" s="807">
        <f>A!B359</f>
        <v>3.2260641035937025</v>
      </c>
      <c r="D209" s="807">
        <f>A!C359</f>
        <v>3.2152866928406469</v>
      </c>
      <c r="E209" s="807">
        <f>A!D359</f>
        <v>3.2175275351793013</v>
      </c>
      <c r="F209" s="807">
        <f>A!E359</f>
        <v>3.2162089988397979</v>
      </c>
      <c r="G209" s="807"/>
      <c r="H209" s="807">
        <f>A!G359</f>
        <v>3.21</v>
      </c>
      <c r="I209" s="808"/>
      <c r="J209" s="807">
        <f t="shared" si="28"/>
        <v>3.21</v>
      </c>
      <c r="K209" s="807">
        <f t="shared" si="29"/>
        <v>3.2260641035937025</v>
      </c>
      <c r="L209" s="989">
        <f t="shared" si="30"/>
        <v>3.2170174660906894</v>
      </c>
      <c r="M209" s="759">
        <f t="shared" si="31"/>
        <v>4.9934772698712257E-3</v>
      </c>
      <c r="O209" s="809">
        <f>A!H359</f>
        <v>3.2422420815738806</v>
      </c>
    </row>
    <row r="210" spans="2:17" ht="12" customHeight="1">
      <c r="B210" s="761" t="s">
        <v>465</v>
      </c>
      <c r="C210" s="807">
        <f>A!B360</f>
        <v>3.2207938616310492</v>
      </c>
      <c r="D210" s="807">
        <f>A!C360</f>
        <v>3.2130314791943757</v>
      </c>
      <c r="E210" s="807">
        <f>A!D360</f>
        <v>3.2114691557976212</v>
      </c>
      <c r="F210" s="807">
        <f>A!E360</f>
        <v>3.2109217066778712</v>
      </c>
      <c r="G210" s="807"/>
      <c r="H210" s="807">
        <f>A!G360</f>
        <v>3.21</v>
      </c>
      <c r="I210" s="808"/>
      <c r="J210" s="807">
        <f t="shared" si="28"/>
        <v>3.21</v>
      </c>
      <c r="K210" s="807">
        <f t="shared" si="29"/>
        <v>3.2207938616310492</v>
      </c>
      <c r="L210" s="989">
        <f t="shared" si="30"/>
        <v>3.2132432406601836</v>
      </c>
      <c r="M210" s="759">
        <f t="shared" si="31"/>
        <v>3.359179751618042E-3</v>
      </c>
      <c r="O210" s="809">
        <f>A!H360</f>
        <v>3.2174992391964086</v>
      </c>
    </row>
    <row r="211" spans="2:17" ht="12" customHeight="1">
      <c r="B211" s="761" t="s">
        <v>466</v>
      </c>
      <c r="C211" s="807">
        <f>A!B361</f>
        <v>3.2313387251007555</v>
      </c>
      <c r="D211" s="807">
        <f>A!C361</f>
        <v>3.2222873104008669</v>
      </c>
      <c r="E211" s="807">
        <f>A!D361</f>
        <v>3.2218844701941793</v>
      </c>
      <c r="F211" s="807">
        <f>A!E361</f>
        <v>3.2214138881065875</v>
      </c>
      <c r="G211" s="807"/>
      <c r="H211" s="807">
        <f>A!G361</f>
        <v>3.22</v>
      </c>
      <c r="I211" s="808"/>
      <c r="J211" s="807">
        <f t="shared" si="28"/>
        <v>3.22</v>
      </c>
      <c r="K211" s="807">
        <f t="shared" si="29"/>
        <v>3.2313387251007555</v>
      </c>
      <c r="L211" s="989">
        <f t="shared" si="30"/>
        <v>3.223384878760478</v>
      </c>
      <c r="M211" s="759">
        <f t="shared" si="31"/>
        <v>3.5176454339872331E-3</v>
      </c>
      <c r="O211" s="809">
        <f>A!H361</f>
        <v>3.2268051219233449</v>
      </c>
    </row>
    <row r="212" spans="2:17" ht="12" customHeight="1">
      <c r="B212" s="761" t="s">
        <v>473</v>
      </c>
      <c r="C212" s="807">
        <f>A!B362</f>
        <v>3.2040506101569686</v>
      </c>
      <c r="D212" s="807">
        <f>A!C362</f>
        <v>3.2274971390845071</v>
      </c>
      <c r="E212" s="807">
        <f>A!D362</f>
        <v>3.2265361707329006</v>
      </c>
      <c r="F212" s="807">
        <f>A!E362</f>
        <v>3.2132842498334706</v>
      </c>
      <c r="G212" s="807">
        <f>A!F362</f>
        <v>3.1920210710105641</v>
      </c>
      <c r="H212" s="807">
        <f>A!G362</f>
        <v>3.2</v>
      </c>
      <c r="I212" s="808"/>
      <c r="J212" s="807">
        <f t="shared" si="28"/>
        <v>3.1920210710105641</v>
      </c>
      <c r="K212" s="807">
        <f t="shared" si="29"/>
        <v>3.2274971390845071</v>
      </c>
      <c r="L212" s="989">
        <f t="shared" si="30"/>
        <v>3.2105648734697354</v>
      </c>
      <c r="M212" s="759">
        <f t="shared" si="31"/>
        <v>1.1049790137273615E-2</v>
      </c>
      <c r="O212" s="809">
        <f>A!H362</f>
        <v>3.2113484528678531</v>
      </c>
    </row>
    <row r="213" spans="2:17" ht="12" customHeight="1">
      <c r="B213" s="761" t="s">
        <v>475</v>
      </c>
      <c r="C213" s="807">
        <f>A!B363</f>
        <v>3.1418413089454327</v>
      </c>
      <c r="D213" s="807">
        <f>A!C363</f>
        <v>3.1613855565949489</v>
      </c>
      <c r="E213" s="807">
        <f>A!D363</f>
        <v>3.1616336680596278</v>
      </c>
      <c r="F213" s="807">
        <f>A!E363</f>
        <v>3.1536183399866125</v>
      </c>
      <c r="G213" s="807">
        <f>A!F363</f>
        <v>3.132400718052974</v>
      </c>
      <c r="H213" s="807">
        <f>A!G363</f>
        <v>3.14</v>
      </c>
      <c r="I213" s="808"/>
      <c r="J213" s="807">
        <f t="shared" si="28"/>
        <v>3.132400718052974</v>
      </c>
      <c r="K213" s="807">
        <f t="shared" si="29"/>
        <v>3.1616336680596278</v>
      </c>
      <c r="L213" s="989">
        <f t="shared" si="30"/>
        <v>3.1484799319399328</v>
      </c>
      <c r="M213" s="759">
        <f t="shared" si="31"/>
        <v>9.2847820658148068E-3</v>
      </c>
      <c r="O213" s="809">
        <f>A!H363</f>
        <v>3.1472403766315873</v>
      </c>
    </row>
    <row r="214" spans="2:17" ht="12" customHeight="1">
      <c r="B214" s="761" t="s">
        <v>477</v>
      </c>
      <c r="C214" s="807">
        <f>A!B364</f>
        <v>3.5513226917289793</v>
      </c>
      <c r="D214" s="807">
        <f>A!C364</f>
        <v>3.5773704725150606</v>
      </c>
      <c r="E214" s="807">
        <f>A!D364</f>
        <v>3.5773999497976217</v>
      </c>
      <c r="F214" s="807">
        <f>A!E364</f>
        <v>3.5615902106975872</v>
      </c>
      <c r="G214" s="807">
        <f>A!F364</f>
        <v>3.529529503755886</v>
      </c>
      <c r="H214" s="807">
        <f>A!G364</f>
        <v>3.55</v>
      </c>
      <c r="I214" s="808"/>
      <c r="J214" s="807">
        <f t="shared" si="28"/>
        <v>3.529529503755886</v>
      </c>
      <c r="K214" s="807">
        <f t="shared" si="29"/>
        <v>3.5773999497976217</v>
      </c>
      <c r="L214" s="989">
        <f t="shared" si="30"/>
        <v>3.5578688047491891</v>
      </c>
      <c r="M214" s="759">
        <f t="shared" si="31"/>
        <v>1.3454809232379843E-2</v>
      </c>
      <c r="O214" s="809">
        <f>A!H364</f>
        <v>3.5553766469011747</v>
      </c>
    </row>
    <row r="215" spans="2:17" ht="12" customHeight="1">
      <c r="B215" s="761" t="s">
        <v>478</v>
      </c>
      <c r="C215" s="807">
        <f>A!B365</f>
        <v>2.9010750931291152</v>
      </c>
      <c r="D215" s="807">
        <f>A!C365</f>
        <v>2.9567495802798138</v>
      </c>
      <c r="E215" s="807">
        <f>A!D365</f>
        <v>2.9559640658999067</v>
      </c>
      <c r="F215" s="807">
        <f>A!E365</f>
        <v>3.004193983898217</v>
      </c>
      <c r="G215" s="807">
        <f>A!F365</f>
        <v>2.8733036151829876</v>
      </c>
      <c r="H215" s="807">
        <f>A!G365</f>
        <v>2.92</v>
      </c>
      <c r="I215" s="808"/>
      <c r="J215" s="807">
        <f t="shared" si="28"/>
        <v>2.8733036151829876</v>
      </c>
      <c r="K215" s="807">
        <f t="shared" si="29"/>
        <v>3.004193983898217</v>
      </c>
      <c r="L215" s="989">
        <f t="shared" si="30"/>
        <v>2.9352143897316734</v>
      </c>
      <c r="M215" s="759">
        <f t="shared" si="31"/>
        <v>4.4593120411621764E-2</v>
      </c>
      <c r="O215" s="809">
        <f>A!H365</f>
        <v>2.9234667605313378</v>
      </c>
    </row>
    <row r="216" spans="2:17" ht="12" customHeight="1">
      <c r="B216" s="761" t="s">
        <v>479</v>
      </c>
      <c r="C216" s="807">
        <f>A!B366</f>
        <v>3.0580577666203514</v>
      </c>
      <c r="D216" s="807">
        <f>A!C366</f>
        <v>3.0743934966881281</v>
      </c>
      <c r="E216" s="807">
        <f>A!D366</f>
        <v>3.072773555555556</v>
      </c>
      <c r="F216" s="807">
        <f>A!E366</f>
        <v>3.1010197065096983</v>
      </c>
      <c r="G216" s="807">
        <f>A!F366</f>
        <v>3.0363034161654276</v>
      </c>
      <c r="H216" s="807">
        <f>A!G366</f>
        <v>3.07</v>
      </c>
      <c r="I216" s="808"/>
      <c r="J216" s="807">
        <f t="shared" si="28"/>
        <v>3.0363034161654276</v>
      </c>
      <c r="K216" s="807">
        <f t="shared" si="29"/>
        <v>3.1010197065096983</v>
      </c>
      <c r="L216" s="989">
        <f t="shared" si="30"/>
        <v>3.0687579902565267</v>
      </c>
      <c r="M216" s="759">
        <f t="shared" si="31"/>
        <v>2.1088756607640081E-2</v>
      </c>
      <c r="O216" s="809">
        <f>A!H366</f>
        <v>3.0670850419876454</v>
      </c>
    </row>
    <row r="217" spans="2:17" ht="12" customHeight="1">
      <c r="B217" s="761" t="s">
        <v>480</v>
      </c>
      <c r="C217" s="807">
        <f>A!B367</f>
        <v>3.4835480223015232</v>
      </c>
      <c r="D217" s="807">
        <f>A!C367</f>
        <v>3.5308881276320054</v>
      </c>
      <c r="E217" s="807">
        <f>A!D367</f>
        <v>3.5279999190763922</v>
      </c>
      <c r="F217" s="807">
        <f>A!E367</f>
        <v>3.507962892588687</v>
      </c>
      <c r="G217" s="807">
        <f>A!F367</f>
        <v>3.4795946427718336</v>
      </c>
      <c r="H217" s="807">
        <f>A!G367</f>
        <v>3.41</v>
      </c>
      <c r="I217" s="808"/>
      <c r="J217" s="807">
        <f t="shared" si="28"/>
        <v>3.41</v>
      </c>
      <c r="K217" s="807">
        <f t="shared" si="29"/>
        <v>3.5308881276320054</v>
      </c>
      <c r="L217" s="989">
        <f t="shared" si="30"/>
        <v>3.4899989340617399</v>
      </c>
      <c r="M217" s="759">
        <f t="shared" si="31"/>
        <v>3.4638442565743978E-2</v>
      </c>
      <c r="O217" s="809">
        <f>A!H367</f>
        <v>3.5017323128925506</v>
      </c>
    </row>
    <row r="218" spans="2:17" ht="12" customHeight="1">
      <c r="B218" s="761" t="s">
        <v>481</v>
      </c>
      <c r="C218" s="807">
        <f>A!B368</f>
        <v>2.961822827530562</v>
      </c>
      <c r="D218" s="807">
        <f>A!C368</f>
        <v>2.969011377093016</v>
      </c>
      <c r="E218" s="807">
        <f>A!D368</f>
        <v>2.969354591186959</v>
      </c>
      <c r="F218" s="807">
        <f>A!E368</f>
        <v>2.9993086854951225</v>
      </c>
      <c r="G218" s="807">
        <f>A!F368</f>
        <v>2.91557596436289</v>
      </c>
      <c r="H218" s="807">
        <f>A!G368</f>
        <v>2.98</v>
      </c>
      <c r="I218" s="808"/>
      <c r="J218" s="807">
        <f t="shared" si="28"/>
        <v>2.91557596436289</v>
      </c>
      <c r="K218" s="807">
        <f t="shared" si="29"/>
        <v>2.9993086854951225</v>
      </c>
      <c r="L218" s="989">
        <f t="shared" si="30"/>
        <v>2.9658455742780916</v>
      </c>
      <c r="M218" s="759">
        <f t="shared" si="31"/>
        <v>2.8232326678914718E-2</v>
      </c>
      <c r="O218" s="809">
        <f>A!H368</f>
        <v>2.9002263313284815</v>
      </c>
    </row>
    <row r="219" spans="2:17" ht="12" customHeight="1">
      <c r="B219" s="761" t="s">
        <v>482</v>
      </c>
      <c r="C219" s="807">
        <f>A!B369</f>
        <v>2.6680014143975166</v>
      </c>
      <c r="D219" s="807">
        <f>A!C369</f>
        <v>2.6747953348467655</v>
      </c>
      <c r="E219" s="807">
        <f>A!D369</f>
        <v>2.6751863930517716</v>
      </c>
      <c r="F219" s="807">
        <f>A!E369</f>
        <v>2.8233632611738497</v>
      </c>
      <c r="G219" s="807">
        <f>A!F369</f>
        <v>2.6402576966306008</v>
      </c>
      <c r="H219" s="807">
        <f>A!G369</f>
        <v>2.69</v>
      </c>
      <c r="I219" s="808"/>
      <c r="J219" s="807">
        <f t="shared" si="28"/>
        <v>2.6402576966306008</v>
      </c>
      <c r="K219" s="807">
        <f t="shared" si="29"/>
        <v>2.8233632611738497</v>
      </c>
      <c r="L219" s="989">
        <f t="shared" si="30"/>
        <v>2.6952673500167506</v>
      </c>
      <c r="M219" s="759">
        <f t="shared" si="31"/>
        <v>6.7935956164834971E-2</v>
      </c>
      <c r="O219" s="809">
        <f>A!H369</f>
        <v>2.6795751201708087</v>
      </c>
    </row>
    <row r="220" spans="2:17" ht="12" customHeight="1" thickBot="1">
      <c r="B220" s="762" t="s">
        <v>483</v>
      </c>
      <c r="C220" s="810">
        <f>A!B370</f>
        <v>3.2280979090130502</v>
      </c>
      <c r="D220" s="810">
        <f>A!C370</f>
        <v>3.2333227816236629</v>
      </c>
      <c r="E220" s="810">
        <f>A!D370</f>
        <v>3.2355450524842548</v>
      </c>
      <c r="F220" s="810">
        <f>A!E370</f>
        <v>3.1569555263407905</v>
      </c>
      <c r="G220" s="810">
        <f>A!F370</f>
        <v>3.186293116613272</v>
      </c>
      <c r="H220" s="807">
        <f>A!G370</f>
        <v>3.2</v>
      </c>
      <c r="I220" s="811"/>
      <c r="J220" s="810">
        <f t="shared" si="28"/>
        <v>3.1569555263407905</v>
      </c>
      <c r="K220" s="810">
        <f t="shared" si="29"/>
        <v>3.2355450524842548</v>
      </c>
      <c r="L220" s="990">
        <f t="shared" si="30"/>
        <v>3.2067023976791713</v>
      </c>
      <c r="M220" s="766">
        <f t="shared" si="31"/>
        <v>2.4507895151212971E-2</v>
      </c>
      <c r="O220" s="812">
        <f>A!H370</f>
        <v>3.0997991912020244</v>
      </c>
    </row>
    <row r="221" spans="2:17" ht="12" customHeight="1" thickTop="1">
      <c r="B221" s="737" t="s">
        <v>253</v>
      </c>
      <c r="C221" s="767"/>
      <c r="D221" s="768"/>
      <c r="E221" s="767"/>
      <c r="F221" s="768"/>
      <c r="G221" s="768"/>
      <c r="H221" s="768"/>
      <c r="I221" s="739"/>
      <c r="J221" s="1093" t="s">
        <v>23</v>
      </c>
      <c r="K221" s="1094"/>
      <c r="L221" s="1094"/>
      <c r="M221" s="1095"/>
      <c r="O221" s="769"/>
      <c r="P221" s="786"/>
      <c r="Q221" s="786"/>
    </row>
    <row r="222" spans="2:17" ht="12" customHeight="1">
      <c r="B222" s="742"/>
      <c r="C222" s="736" t="s">
        <v>237</v>
      </c>
      <c r="D222" s="736" t="s">
        <v>426</v>
      </c>
      <c r="E222" s="736" t="s">
        <v>250</v>
      </c>
      <c r="F222" s="743" t="s">
        <v>357</v>
      </c>
      <c r="G222" s="744" t="s">
        <v>372</v>
      </c>
      <c r="H222" s="745" t="s">
        <v>384</v>
      </c>
      <c r="I222" s="746"/>
      <c r="J222" s="735"/>
      <c r="K222" s="735"/>
      <c r="L222" s="735"/>
      <c r="M222" s="747" t="s">
        <v>24</v>
      </c>
      <c r="N222" s="813"/>
      <c r="O222" s="748" t="str">
        <f>YourData!$J$4</f>
        <v>Tested Prg</v>
      </c>
      <c r="P222" s="786"/>
      <c r="Q222" s="786"/>
    </row>
    <row r="223" spans="2:17" ht="12" customHeight="1">
      <c r="B223" s="749" t="s">
        <v>803</v>
      </c>
      <c r="C223" s="750" t="s">
        <v>25</v>
      </c>
      <c r="D223" s="750" t="s">
        <v>13</v>
      </c>
      <c r="E223" s="750" t="s">
        <v>13</v>
      </c>
      <c r="F223" s="751" t="s">
        <v>355</v>
      </c>
      <c r="G223" s="751" t="s">
        <v>365</v>
      </c>
      <c r="H223" s="751" t="s">
        <v>385</v>
      </c>
      <c r="I223" s="752"/>
      <c r="J223" s="750" t="s">
        <v>26</v>
      </c>
      <c r="K223" s="750" t="s">
        <v>27</v>
      </c>
      <c r="L223" s="750" t="s">
        <v>603</v>
      </c>
      <c r="M223" s="753" t="s">
        <v>604</v>
      </c>
      <c r="N223" s="813"/>
      <c r="O223" s="755" t="str">
        <f>YourData!$J$8</f>
        <v>Org</v>
      </c>
      <c r="P223" s="786"/>
      <c r="Q223" s="786"/>
    </row>
    <row r="224" spans="2:17" ht="12" customHeight="1">
      <c r="B224" s="756" t="s">
        <v>445</v>
      </c>
      <c r="C224" s="814">
        <f>A!B380</f>
        <v>23.624274631278602</v>
      </c>
      <c r="D224" s="814">
        <f>A!C380</f>
        <v>24.055555555555554</v>
      </c>
      <c r="E224" s="814">
        <f>A!D380</f>
        <v>24.055555555555554</v>
      </c>
      <c r="F224" s="814">
        <f>A!E380</f>
        <v>24.090731876801811</v>
      </c>
      <c r="G224" s="814">
        <f>A!F380</f>
        <v>24.081647260274028</v>
      </c>
      <c r="H224" s="814">
        <f>A!G380</f>
        <v>23.99</v>
      </c>
      <c r="I224" s="815"/>
      <c r="J224" s="814">
        <f t="shared" ref="J224:J244" si="32">MINA(C224:I224)</f>
        <v>23.624274631278602</v>
      </c>
      <c r="K224" s="814">
        <f t="shared" ref="K224:K244" si="33">MAXA(C224:I224)</f>
        <v>24.090731876801811</v>
      </c>
      <c r="L224" s="987">
        <f t="shared" ref="L224:L244" si="34">AVERAGE(C224:I224)</f>
        <v>23.982960813244258</v>
      </c>
      <c r="M224" s="759">
        <f t="shared" ref="M224:M244" si="35">ABS((K224-J224)/AVERAGE(C224:I224))</f>
        <v>1.9449527068635099E-2</v>
      </c>
      <c r="O224" s="787">
        <f>A!H380</f>
        <v>24.099969717801184</v>
      </c>
      <c r="P224" s="786"/>
      <c r="Q224" s="786"/>
    </row>
    <row r="225" spans="2:17" ht="12" customHeight="1">
      <c r="B225" s="761" t="s">
        <v>446</v>
      </c>
      <c r="C225" s="814">
        <f>A!B381</f>
        <v>23.755573192922416</v>
      </c>
      <c r="D225" s="814">
        <f>A!C381</f>
        <v>24.111111111111114</v>
      </c>
      <c r="E225" s="814">
        <f>A!D381</f>
        <v>24.055555555555554</v>
      </c>
      <c r="F225" s="814">
        <f>A!E381</f>
        <v>24.092088425440515</v>
      </c>
      <c r="G225" s="814">
        <f>A!F381</f>
        <v>24.089708904109656</v>
      </c>
      <c r="H225" s="814">
        <f>A!G381</f>
        <v>24.01</v>
      </c>
      <c r="I225" s="815"/>
      <c r="J225" s="814">
        <f t="shared" si="32"/>
        <v>23.755573192922416</v>
      </c>
      <c r="K225" s="814">
        <f t="shared" si="33"/>
        <v>24.111111111111114</v>
      </c>
      <c r="L225" s="987">
        <f t="shared" si="34"/>
        <v>24.019006198189874</v>
      </c>
      <c r="M225" s="759">
        <f t="shared" si="35"/>
        <v>1.4802357568627985E-2</v>
      </c>
      <c r="O225" s="787">
        <f>A!H381</f>
        <v>24.102305048706331</v>
      </c>
      <c r="P225" s="786"/>
      <c r="Q225" s="786"/>
    </row>
    <row r="226" spans="2:17" ht="12" customHeight="1">
      <c r="B226" s="761" t="s">
        <v>447</v>
      </c>
      <c r="C226" s="814">
        <f>A!B382</f>
        <v>23.90049940753422</v>
      </c>
      <c r="D226" s="814">
        <f>A!C382</f>
        <v>24.388888888888893</v>
      </c>
      <c r="E226" s="814">
        <f>A!D382</f>
        <v>24.388888888888893</v>
      </c>
      <c r="F226" s="814">
        <f>A!E382</f>
        <v>24.254399780857124</v>
      </c>
      <c r="G226" s="814">
        <f>A!F382</f>
        <v>24.327353881278576</v>
      </c>
      <c r="H226" s="814">
        <f>A!G382</f>
        <v>24.53</v>
      </c>
      <c r="I226" s="815"/>
      <c r="J226" s="814">
        <f t="shared" si="32"/>
        <v>23.90049940753422</v>
      </c>
      <c r="K226" s="814">
        <f t="shared" si="33"/>
        <v>24.53</v>
      </c>
      <c r="L226" s="987">
        <f t="shared" si="34"/>
        <v>24.298338474574617</v>
      </c>
      <c r="M226" s="759">
        <f t="shared" si="35"/>
        <v>2.5907145590406546E-2</v>
      </c>
      <c r="O226" s="787">
        <f>A!H382</f>
        <v>24.243313891492633</v>
      </c>
      <c r="P226" s="786"/>
      <c r="Q226" s="786"/>
    </row>
    <row r="227" spans="2:17" ht="12" customHeight="1">
      <c r="B227" s="761" t="s">
        <v>448</v>
      </c>
      <c r="C227" s="814">
        <f>A!B383</f>
        <v>23.879729368721453</v>
      </c>
      <c r="D227" s="814">
        <f>A!C383</f>
        <v>24.277777777777779</v>
      </c>
      <c r="E227" s="814">
        <f>A!D383</f>
        <v>24.277777777777779</v>
      </c>
      <c r="F227" s="814">
        <f>A!E383</f>
        <v>24.27339486768884</v>
      </c>
      <c r="G227" s="814">
        <f>A!F383</f>
        <v>24.2954691780822</v>
      </c>
      <c r="H227" s="814">
        <f>A!G383</f>
        <v>24.18</v>
      </c>
      <c r="I227" s="815"/>
      <c r="J227" s="814">
        <f t="shared" si="32"/>
        <v>23.879729368721453</v>
      </c>
      <c r="K227" s="814">
        <f t="shared" si="33"/>
        <v>24.2954691780822</v>
      </c>
      <c r="L227" s="987">
        <f t="shared" si="34"/>
        <v>24.197358161674671</v>
      </c>
      <c r="M227" s="759">
        <f t="shared" si="35"/>
        <v>1.7181206583916381E-2</v>
      </c>
      <c r="O227" s="787">
        <f>A!H383</f>
        <v>20.690638171256222</v>
      </c>
      <c r="P227" s="786"/>
      <c r="Q227" s="786"/>
    </row>
    <row r="228" spans="2:17" ht="12" customHeight="1">
      <c r="B228" s="761" t="s">
        <v>449</v>
      </c>
      <c r="C228" s="814">
        <f>A!B384</f>
        <v>23.875627816210084</v>
      </c>
      <c r="D228" s="814">
        <f>A!C384</f>
        <v>24.277777777777779</v>
      </c>
      <c r="E228" s="814">
        <f>A!D384</f>
        <v>24.277777777777779</v>
      </c>
      <c r="F228" s="814">
        <f>A!E384</f>
        <v>24.298253107477858</v>
      </c>
      <c r="G228" s="814">
        <f>A!F384</f>
        <v>24.308863013698669</v>
      </c>
      <c r="H228" s="814">
        <f>A!G384</f>
        <v>24.21</v>
      </c>
      <c r="I228" s="815"/>
      <c r="J228" s="814">
        <f>MINA(C228:I228)</f>
        <v>23.875627816210084</v>
      </c>
      <c r="K228" s="814">
        <f>MAXA(C228:I228)</f>
        <v>24.308863013698669</v>
      </c>
      <c r="L228" s="987">
        <f t="shared" si="34"/>
        <v>24.208049915490363</v>
      </c>
      <c r="M228" s="759">
        <f t="shared" si="35"/>
        <v>1.7896327833138045E-2</v>
      </c>
      <c r="O228" s="787">
        <f>A!H384</f>
        <v>20.75320413314294</v>
      </c>
      <c r="P228" s="786"/>
      <c r="Q228" s="786"/>
    </row>
    <row r="229" spans="2:17" ht="12" customHeight="1">
      <c r="B229" s="761" t="s">
        <v>450</v>
      </c>
      <c r="C229" s="814">
        <f>A!B385</f>
        <v>25.659465613013619</v>
      </c>
      <c r="D229" s="814">
        <f>A!C385</f>
        <v>26.166666666666664</v>
      </c>
      <c r="E229" s="814">
        <f>A!D385</f>
        <v>26.166666666666664</v>
      </c>
      <c r="F229" s="814">
        <f>A!E385</f>
        <v>26.241588285783703</v>
      </c>
      <c r="G229" s="814">
        <f>A!F385</f>
        <v>26.268599315068546</v>
      </c>
      <c r="H229" s="814">
        <f>A!G385</f>
        <v>26.15</v>
      </c>
      <c r="I229" s="815"/>
      <c r="J229" s="814">
        <f t="shared" si="32"/>
        <v>25.659465613013619</v>
      </c>
      <c r="K229" s="814">
        <f t="shared" si="33"/>
        <v>26.268599315068546</v>
      </c>
      <c r="L229" s="987">
        <f t="shared" si="34"/>
        <v>26.108831091199864</v>
      </c>
      <c r="M229" s="759">
        <f t="shared" si="35"/>
        <v>2.3330561982157761E-2</v>
      </c>
      <c r="O229" s="787">
        <f>A!H385</f>
        <v>26.244771809321705</v>
      </c>
      <c r="P229" s="786"/>
      <c r="Q229" s="786"/>
    </row>
    <row r="230" spans="2:17" ht="12" customHeight="1">
      <c r="B230" s="761" t="s">
        <v>451</v>
      </c>
      <c r="C230" s="814">
        <f>A!B386</f>
        <v>25.364948660958916</v>
      </c>
      <c r="D230" s="814">
        <f>A!C386</f>
        <v>25.611111111111107</v>
      </c>
      <c r="E230" s="814">
        <f>A!D386</f>
        <v>25.555555555555554</v>
      </c>
      <c r="F230" s="814">
        <f>A!E386</f>
        <v>25.323179464647151</v>
      </c>
      <c r="G230" s="814">
        <f>A!F386</f>
        <v>25.480876712328794</v>
      </c>
      <c r="H230" s="814">
        <f>A!G386</f>
        <v>25.37</v>
      </c>
      <c r="I230" s="815"/>
      <c r="J230" s="814">
        <f t="shared" si="32"/>
        <v>25.323179464647151</v>
      </c>
      <c r="K230" s="814">
        <f t="shared" si="33"/>
        <v>25.611111111111107</v>
      </c>
      <c r="L230" s="987">
        <f t="shared" si="34"/>
        <v>25.450945250766921</v>
      </c>
      <c r="M230" s="759">
        <f t="shared" si="35"/>
        <v>1.131320049715168E-2</v>
      </c>
      <c r="O230" s="787">
        <f>A!H386</f>
        <v>25.440603645075463</v>
      </c>
      <c r="P230" s="786"/>
      <c r="Q230" s="786"/>
    </row>
    <row r="231" spans="2:17" ht="12" customHeight="1">
      <c r="B231" s="761" t="s">
        <v>462</v>
      </c>
      <c r="C231" s="814">
        <f>A!B387</f>
        <v>24.126294471461257</v>
      </c>
      <c r="D231" s="814">
        <f>A!C387</f>
        <v>24.055555555555554</v>
      </c>
      <c r="E231" s="814">
        <f>A!D387</f>
        <v>24.055555555555554</v>
      </c>
      <c r="F231" s="814">
        <f>A!E387</f>
        <v>24.091968179694916</v>
      </c>
      <c r="G231" s="814"/>
      <c r="H231" s="814">
        <f>A!G387</f>
        <v>23.99</v>
      </c>
      <c r="I231" s="815"/>
      <c r="J231" s="814">
        <f t="shared" si="32"/>
        <v>23.99</v>
      </c>
      <c r="K231" s="814">
        <f t="shared" si="33"/>
        <v>24.126294471461257</v>
      </c>
      <c r="L231" s="987">
        <f t="shared" si="34"/>
        <v>24.063874752453454</v>
      </c>
      <c r="M231" s="759">
        <f t="shared" si="35"/>
        <v>5.6638622359586046E-3</v>
      </c>
      <c r="O231" s="787">
        <f>A!H387</f>
        <v>23.179682004175095</v>
      </c>
      <c r="P231" s="786"/>
      <c r="Q231" s="786"/>
    </row>
    <row r="232" spans="2:17" ht="12" customHeight="1">
      <c r="B232" s="761" t="s">
        <v>463</v>
      </c>
      <c r="C232" s="814">
        <f>A!B388</f>
        <v>24.122146412100513</v>
      </c>
      <c r="D232" s="814">
        <f>A!C388</f>
        <v>24.055555555555554</v>
      </c>
      <c r="E232" s="814">
        <f>A!D388</f>
        <v>24.055555555555554</v>
      </c>
      <c r="F232" s="814"/>
      <c r="G232" s="814"/>
      <c r="H232" s="814">
        <f>A!G388</f>
        <v>23.99</v>
      </c>
      <c r="I232" s="815"/>
      <c r="J232" s="814">
        <f t="shared" si="32"/>
        <v>23.99</v>
      </c>
      <c r="K232" s="814">
        <f t="shared" si="33"/>
        <v>24.122146412100513</v>
      </c>
      <c r="L232" s="987">
        <f t="shared" si="34"/>
        <v>24.055814380802904</v>
      </c>
      <c r="M232" s="759">
        <f t="shared" si="35"/>
        <v>5.4933252314238899E-3</v>
      </c>
      <c r="O232" s="787">
        <f>A!H388</f>
        <v>24.099969717801184</v>
      </c>
      <c r="P232" s="786"/>
      <c r="Q232" s="786"/>
    </row>
    <row r="233" spans="2:17" ht="12" customHeight="1">
      <c r="B233" s="761" t="s">
        <v>464</v>
      </c>
      <c r="C233" s="814">
        <f>A!B389</f>
        <v>23.926173912100584</v>
      </c>
      <c r="D233" s="814">
        <f>A!C389</f>
        <v>24.055555555555554</v>
      </c>
      <c r="E233" s="814">
        <f>A!D389</f>
        <v>24.055555555555554</v>
      </c>
      <c r="F233" s="814">
        <f>A!E389</f>
        <v>24.090638770649218</v>
      </c>
      <c r="G233" s="814"/>
      <c r="H233" s="814">
        <f>A!G389</f>
        <v>23.99</v>
      </c>
      <c r="I233" s="815"/>
      <c r="J233" s="814">
        <f t="shared" si="32"/>
        <v>23.926173912100584</v>
      </c>
      <c r="K233" s="814">
        <f t="shared" si="33"/>
        <v>24.090638770649218</v>
      </c>
      <c r="L233" s="987">
        <f t="shared" si="34"/>
        <v>24.023584758772181</v>
      </c>
      <c r="M233" s="759">
        <f t="shared" si="35"/>
        <v>6.8459749117408281E-3</v>
      </c>
      <c r="O233" s="787">
        <f>A!H389</f>
        <v>24.099969717801184</v>
      </c>
      <c r="P233" s="786"/>
      <c r="Q233" s="786"/>
    </row>
    <row r="234" spans="2:17" ht="12" customHeight="1">
      <c r="B234" s="761" t="s">
        <v>465</v>
      </c>
      <c r="C234" s="814">
        <f>A!B390</f>
        <v>23.991582428082271</v>
      </c>
      <c r="D234" s="814">
        <f>A!C390</f>
        <v>24.055555555555554</v>
      </c>
      <c r="E234" s="814">
        <f>A!D390</f>
        <v>24.055555555555554</v>
      </c>
      <c r="F234" s="814">
        <f>A!E390</f>
        <v>24.090628512005424</v>
      </c>
      <c r="G234" s="814"/>
      <c r="H234" s="814">
        <f>A!G390</f>
        <v>23.99</v>
      </c>
      <c r="I234" s="815"/>
      <c r="J234" s="814">
        <f t="shared" si="32"/>
        <v>23.99</v>
      </c>
      <c r="K234" s="814">
        <f t="shared" si="33"/>
        <v>24.090628512005424</v>
      </c>
      <c r="L234" s="987">
        <f t="shared" si="34"/>
        <v>24.036664410239759</v>
      </c>
      <c r="M234" s="759">
        <f t="shared" si="35"/>
        <v>4.1864590813422836E-3</v>
      </c>
      <c r="O234" s="787">
        <f>A!H390</f>
        <v>23.210444759156783</v>
      </c>
      <c r="P234" s="786"/>
      <c r="Q234" s="786"/>
    </row>
    <row r="235" spans="2:17" ht="12" customHeight="1">
      <c r="B235" s="761" t="s">
        <v>466</v>
      </c>
      <c r="C235" s="814">
        <f>A!B391</f>
        <v>23.91177118379002</v>
      </c>
      <c r="D235" s="814">
        <f>A!C391</f>
        <v>24.055555555555554</v>
      </c>
      <c r="E235" s="814">
        <f>A!D391</f>
        <v>24.055555555555554</v>
      </c>
      <c r="F235" s="814">
        <f>A!E391</f>
        <v>24.090678095754409</v>
      </c>
      <c r="G235" s="814"/>
      <c r="H235" s="814">
        <f>A!G391</f>
        <v>23.99</v>
      </c>
      <c r="I235" s="815"/>
      <c r="J235" s="814">
        <f t="shared" si="32"/>
        <v>23.91177118379002</v>
      </c>
      <c r="K235" s="814">
        <f t="shared" si="33"/>
        <v>24.090678095754409</v>
      </c>
      <c r="L235" s="987">
        <f t="shared" si="34"/>
        <v>24.020712078131105</v>
      </c>
      <c r="M235" s="759">
        <f t="shared" si="35"/>
        <v>7.448026993640622E-3</v>
      </c>
      <c r="O235" s="787">
        <f>A!H391</f>
        <v>23.370835509154869</v>
      </c>
      <c r="P235" s="786"/>
      <c r="Q235" s="786"/>
    </row>
    <row r="236" spans="2:17" ht="12" customHeight="1">
      <c r="B236" s="761" t="s">
        <v>473</v>
      </c>
      <c r="C236" s="814">
        <f>A!B392</f>
        <v>20.234182794520542</v>
      </c>
      <c r="D236" s="814">
        <f>A!C392</f>
        <v>20.666666666666668</v>
      </c>
      <c r="E236" s="814">
        <f>A!D392</f>
        <v>20.555555555555554</v>
      </c>
      <c r="F236" s="814">
        <f>A!E392</f>
        <v>20.379474587767877</v>
      </c>
      <c r="G236" s="814">
        <f>A!F392</f>
        <v>21.097828767123321</v>
      </c>
      <c r="H236" s="814">
        <f>A!G392</f>
        <v>22.86</v>
      </c>
      <c r="I236" s="815"/>
      <c r="J236" s="814">
        <f t="shared" si="32"/>
        <v>20.234182794520542</v>
      </c>
      <c r="K236" s="814">
        <f t="shared" si="33"/>
        <v>22.86</v>
      </c>
      <c r="L236" s="987">
        <f t="shared" si="34"/>
        <v>20.965618061938994</v>
      </c>
      <c r="M236" s="759">
        <f t="shared" si="35"/>
        <v>0.12524396837345655</v>
      </c>
      <c r="O236" s="787">
        <f>A!H392</f>
        <v>20.536861060996166</v>
      </c>
      <c r="P236" s="786"/>
      <c r="Q236" s="786"/>
    </row>
    <row r="237" spans="2:17" ht="12" customHeight="1">
      <c r="B237" s="761" t="s">
        <v>475</v>
      </c>
      <c r="C237" s="814">
        <f>A!B393</f>
        <v>24.572292429193926</v>
      </c>
      <c r="D237" s="814">
        <f>A!C393</f>
        <v>25</v>
      </c>
      <c r="E237" s="814">
        <f>A!D393</f>
        <v>25</v>
      </c>
      <c r="F237" s="814">
        <f>A!E393</f>
        <v>24.982343753182221</v>
      </c>
      <c r="G237" s="814">
        <f>A!F393</f>
        <v>25</v>
      </c>
      <c r="H237" s="814">
        <f>A!G393</f>
        <v>25</v>
      </c>
      <c r="I237" s="815"/>
      <c r="J237" s="814">
        <f t="shared" si="32"/>
        <v>24.572292429193926</v>
      </c>
      <c r="K237" s="814">
        <f t="shared" si="33"/>
        <v>25</v>
      </c>
      <c r="L237" s="987">
        <f t="shared" si="34"/>
        <v>24.925772697062694</v>
      </c>
      <c r="M237" s="759">
        <f t="shared" si="35"/>
        <v>1.7159250226833539E-2</v>
      </c>
      <c r="O237" s="787">
        <f>A!H393</f>
        <v>24.982685106272509</v>
      </c>
      <c r="P237" s="786"/>
      <c r="Q237" s="786"/>
    </row>
    <row r="238" spans="2:17" ht="12" customHeight="1">
      <c r="B238" s="761" t="s">
        <v>477</v>
      </c>
      <c r="C238" s="814">
        <f>A!B394</f>
        <v>25.816808224400845</v>
      </c>
      <c r="D238" s="814">
        <f>A!C394</f>
        <v>25.111111111111111</v>
      </c>
      <c r="E238" s="814">
        <f>A!D394</f>
        <v>25.111111111111111</v>
      </c>
      <c r="F238" s="814">
        <f>A!E394</f>
        <v>24.959598361278541</v>
      </c>
      <c r="G238" s="814">
        <f>A!F394</f>
        <v>25</v>
      </c>
      <c r="H238" s="814">
        <f>A!G394</f>
        <v>25</v>
      </c>
      <c r="I238" s="815"/>
      <c r="J238" s="814">
        <f t="shared" si="32"/>
        <v>24.959598361278541</v>
      </c>
      <c r="K238" s="814">
        <f t="shared" si="33"/>
        <v>25.816808224400845</v>
      </c>
      <c r="L238" s="987">
        <f t="shared" si="34"/>
        <v>25.166438134650267</v>
      </c>
      <c r="M238" s="759">
        <f t="shared" si="35"/>
        <v>3.4061628369334435E-2</v>
      </c>
      <c r="O238" s="787">
        <f>A!H394</f>
        <v>24.959705933055609</v>
      </c>
      <c r="P238" s="786"/>
      <c r="Q238" s="786"/>
    </row>
    <row r="239" spans="2:17" ht="12" customHeight="1">
      <c r="B239" s="761" t="s">
        <v>478</v>
      </c>
      <c r="C239" s="814">
        <f>A!B395</f>
        <v>13.51710186187217</v>
      </c>
      <c r="D239" s="814">
        <f>A!C395</f>
        <v>13.777777777777775</v>
      </c>
      <c r="E239" s="814">
        <f>A!D395</f>
        <v>13.722222222222225</v>
      </c>
      <c r="F239" s="814">
        <f>A!E395</f>
        <v>13.57691643087175</v>
      </c>
      <c r="G239" s="814">
        <f>A!F395</f>
        <v>14.142081050228299</v>
      </c>
      <c r="H239" s="814">
        <f>A!G395</f>
        <v>14.89</v>
      </c>
      <c r="I239" s="815"/>
      <c r="J239" s="814">
        <f t="shared" si="32"/>
        <v>13.51710186187217</v>
      </c>
      <c r="K239" s="814">
        <f t="shared" si="33"/>
        <v>14.89</v>
      </c>
      <c r="L239" s="987">
        <f t="shared" si="34"/>
        <v>13.937683223828701</v>
      </c>
      <c r="M239" s="759">
        <f t="shared" si="35"/>
        <v>9.8502607361648245E-2</v>
      </c>
      <c r="O239" s="787">
        <f>A!H395</f>
        <v>13.675253771871583</v>
      </c>
      <c r="P239" s="786"/>
      <c r="Q239" s="786"/>
    </row>
    <row r="240" spans="2:17" ht="12" customHeight="1">
      <c r="B240" s="761" t="s">
        <v>479</v>
      </c>
      <c r="C240" s="814">
        <f>A!B396</f>
        <v>16.945636687214613</v>
      </c>
      <c r="D240" s="814">
        <f>A!C396</f>
        <v>17.277777777777779</v>
      </c>
      <c r="E240" s="814">
        <f>A!D396</f>
        <v>17.222222222222221</v>
      </c>
      <c r="F240" s="814">
        <f>A!E396</f>
        <v>16.99657866798486</v>
      </c>
      <c r="G240" s="814">
        <f>A!F396</f>
        <v>17.729027397260282</v>
      </c>
      <c r="H240" s="814">
        <f>A!G396</f>
        <v>18.7</v>
      </c>
      <c r="I240" s="815"/>
      <c r="J240" s="814">
        <f t="shared" si="32"/>
        <v>16.945636687214613</v>
      </c>
      <c r="K240" s="814">
        <f t="shared" si="33"/>
        <v>18.7</v>
      </c>
      <c r="L240" s="987">
        <f t="shared" si="34"/>
        <v>17.478540458743293</v>
      </c>
      <c r="M240" s="759">
        <f t="shared" si="35"/>
        <v>0.10037241478637315</v>
      </c>
      <c r="O240" s="787">
        <f>A!H396</f>
        <v>17.127909321253522</v>
      </c>
      <c r="P240" s="786"/>
      <c r="Q240" s="786"/>
    </row>
    <row r="241" spans="2:17" ht="12" customHeight="1">
      <c r="B241" s="761" t="s">
        <v>480</v>
      </c>
      <c r="C241" s="814">
        <f>A!B397</f>
        <v>26.844263271689471</v>
      </c>
      <c r="D241" s="814">
        <f>A!C397</f>
        <v>27.388888888888886</v>
      </c>
      <c r="E241" s="814">
        <f>A!D397</f>
        <v>27.277777777777771</v>
      </c>
      <c r="F241" s="814">
        <f>A!E397</f>
        <v>27.104117076096724</v>
      </c>
      <c r="G241" s="814">
        <f>A!F397</f>
        <v>27.770939497716959</v>
      </c>
      <c r="H241" s="814">
        <f>A!G397</f>
        <v>30.69</v>
      </c>
      <c r="I241" s="815"/>
      <c r="J241" s="814">
        <f t="shared" si="32"/>
        <v>26.844263271689471</v>
      </c>
      <c r="K241" s="814">
        <f t="shared" si="33"/>
        <v>30.69</v>
      </c>
      <c r="L241" s="987">
        <f t="shared" si="34"/>
        <v>27.8459977520283</v>
      </c>
      <c r="M241" s="759">
        <f t="shared" si="35"/>
        <v>0.13810734176441594</v>
      </c>
      <c r="O241" s="787">
        <f>A!H397</f>
        <v>27.326443624964107</v>
      </c>
      <c r="P241" s="786"/>
      <c r="Q241" s="786"/>
    </row>
    <row r="242" spans="2:17" ht="12" customHeight="1">
      <c r="B242" s="761" t="s">
        <v>481</v>
      </c>
      <c r="C242" s="814">
        <f>A!B398</f>
        <v>20.025301170091296</v>
      </c>
      <c r="D242" s="814">
        <f>A!C398</f>
        <v>20.611111111111107</v>
      </c>
      <c r="E242" s="814">
        <f>A!D398</f>
        <v>20.555555555555554</v>
      </c>
      <c r="F242" s="814">
        <f>A!E398</f>
        <v>20.585984285912129</v>
      </c>
      <c r="G242" s="814">
        <f>A!F398</f>
        <v>21.097828767123321</v>
      </c>
      <c r="H242" s="814">
        <f>A!G398</f>
        <v>22.86</v>
      </c>
      <c r="I242" s="815"/>
      <c r="J242" s="814">
        <f t="shared" si="32"/>
        <v>20.025301170091296</v>
      </c>
      <c r="K242" s="814">
        <f t="shared" si="33"/>
        <v>22.86</v>
      </c>
      <c r="L242" s="987">
        <f t="shared" si="34"/>
        <v>20.955963481632235</v>
      </c>
      <c r="M242" s="759">
        <f t="shared" si="35"/>
        <v>0.1352693152187108</v>
      </c>
      <c r="O242" s="787">
        <f>A!H398</f>
        <v>20.547848738092608</v>
      </c>
      <c r="P242" s="786"/>
      <c r="Q242" s="786"/>
    </row>
    <row r="243" spans="2:17" ht="12" customHeight="1">
      <c r="B243" s="761" t="s">
        <v>482</v>
      </c>
      <c r="C243" s="814">
        <f>A!B399</f>
        <v>13.289258955479395</v>
      </c>
      <c r="D243" s="814">
        <f>A!C399</f>
        <v>13.777777777777775</v>
      </c>
      <c r="E243" s="814">
        <f>A!D399</f>
        <v>13.722222222222225</v>
      </c>
      <c r="F243" s="814">
        <f>A!E399</f>
        <v>13.793402703578623</v>
      </c>
      <c r="G243" s="814">
        <f>A!F399</f>
        <v>14.140647260273958</v>
      </c>
      <c r="H243" s="814">
        <f>A!G399</f>
        <v>14.98</v>
      </c>
      <c r="I243" s="815"/>
      <c r="J243" s="814">
        <f t="shared" si="32"/>
        <v>13.289258955479395</v>
      </c>
      <c r="K243" s="814">
        <f t="shared" si="33"/>
        <v>14.98</v>
      </c>
      <c r="L243" s="987">
        <f t="shared" si="34"/>
        <v>13.950551486555328</v>
      </c>
      <c r="M243" s="759">
        <f t="shared" si="35"/>
        <v>0.12119528365240871</v>
      </c>
      <c r="O243" s="787">
        <f>A!H399</f>
        <v>13.682548485107993</v>
      </c>
      <c r="P243" s="786"/>
      <c r="Q243" s="786"/>
    </row>
    <row r="244" spans="2:17" ht="12" customHeight="1" thickBot="1">
      <c r="B244" s="762" t="s">
        <v>483</v>
      </c>
      <c r="C244" s="816">
        <f>A!B400</f>
        <v>26.605193127853905</v>
      </c>
      <c r="D244" s="816">
        <f>A!C400</f>
        <v>27.333333333333336</v>
      </c>
      <c r="E244" s="816">
        <f>A!D400</f>
        <v>27.277777777777771</v>
      </c>
      <c r="F244" s="816">
        <f>A!E400</f>
        <v>27.312272883530326</v>
      </c>
      <c r="G244" s="816">
        <f>A!F400</f>
        <v>27.716633561643903</v>
      </c>
      <c r="H244" s="816">
        <f>A!G400</f>
        <v>30.69</v>
      </c>
      <c r="I244" s="817"/>
      <c r="J244" s="816">
        <f t="shared" si="32"/>
        <v>26.605193127853905</v>
      </c>
      <c r="K244" s="816">
        <f t="shared" si="33"/>
        <v>30.69</v>
      </c>
      <c r="L244" s="988">
        <f t="shared" si="34"/>
        <v>27.822535114023207</v>
      </c>
      <c r="M244" s="766">
        <f t="shared" si="35"/>
        <v>0.14681648726133723</v>
      </c>
      <c r="O244" s="818">
        <f>A!H400</f>
        <v>27.338850055238318</v>
      </c>
      <c r="P244" s="786"/>
      <c r="Q244" s="786"/>
    </row>
    <row r="245" spans="2:17" ht="12" customHeight="1" thickTop="1">
      <c r="B245" s="774" t="s">
        <v>807</v>
      </c>
      <c r="C245" s="819"/>
      <c r="D245" s="819"/>
      <c r="E245" s="775"/>
      <c r="F245" s="819"/>
      <c r="G245" s="819"/>
      <c r="H245" s="819"/>
      <c r="I245" s="819"/>
      <c r="J245" s="820"/>
      <c r="K245" s="819"/>
      <c r="L245" s="819"/>
      <c r="M245" s="821"/>
      <c r="N245" s="792"/>
      <c r="O245" s="822"/>
      <c r="P245" s="786"/>
      <c r="Q245" s="786"/>
    </row>
    <row r="246" spans="2:17" ht="15" customHeight="1" thickBot="1">
      <c r="B246" s="823" t="s">
        <v>742</v>
      </c>
      <c r="C246" s="819"/>
      <c r="D246" s="819"/>
      <c r="E246" s="819"/>
      <c r="F246" s="819"/>
      <c r="G246" s="819"/>
      <c r="H246" s="819"/>
      <c r="I246" s="819"/>
      <c r="J246" s="810"/>
      <c r="K246" s="819"/>
      <c r="L246" s="819"/>
      <c r="M246" s="824"/>
      <c r="N246" s="792"/>
      <c r="O246" s="822"/>
      <c r="P246" s="786"/>
      <c r="Q246" s="786"/>
    </row>
    <row r="247" spans="2:17" ht="12" customHeight="1" thickTop="1">
      <c r="B247" s="737" t="s">
        <v>235</v>
      </c>
      <c r="C247" s="767"/>
      <c r="D247" s="768"/>
      <c r="E247" s="767"/>
      <c r="F247" s="768"/>
      <c r="G247" s="768"/>
      <c r="H247" s="768"/>
      <c r="I247" s="739"/>
      <c r="J247" s="1093" t="s">
        <v>23</v>
      </c>
      <c r="K247" s="1094"/>
      <c r="L247" s="1094"/>
      <c r="M247" s="1095"/>
      <c r="O247" s="825"/>
      <c r="P247" s="786"/>
      <c r="Q247" s="786"/>
    </row>
    <row r="248" spans="2:17" ht="12" customHeight="1">
      <c r="B248" s="742"/>
      <c r="C248" s="736" t="s">
        <v>237</v>
      </c>
      <c r="D248" s="736" t="s">
        <v>426</v>
      </c>
      <c r="E248" s="736" t="s">
        <v>250</v>
      </c>
      <c r="F248" s="743" t="s">
        <v>357</v>
      </c>
      <c r="G248" s="744" t="s">
        <v>372</v>
      </c>
      <c r="H248" s="745" t="s">
        <v>384</v>
      </c>
      <c r="I248" s="746"/>
      <c r="J248" s="735"/>
      <c r="K248" s="735"/>
      <c r="L248" s="735"/>
      <c r="M248" s="747" t="s">
        <v>24</v>
      </c>
      <c r="O248" s="748" t="str">
        <f>YourData!$J$4</f>
        <v>Tested Prg</v>
      </c>
      <c r="P248" s="786"/>
      <c r="Q248" s="786"/>
    </row>
    <row r="249" spans="2:17" ht="12" customHeight="1">
      <c r="B249" s="749" t="s">
        <v>803</v>
      </c>
      <c r="C249" s="750" t="s">
        <v>25</v>
      </c>
      <c r="D249" s="750" t="s">
        <v>13</v>
      </c>
      <c r="E249" s="750" t="s">
        <v>13</v>
      </c>
      <c r="F249" s="751" t="s">
        <v>355</v>
      </c>
      <c r="G249" s="751" t="s">
        <v>365</v>
      </c>
      <c r="H249" s="751" t="s">
        <v>385</v>
      </c>
      <c r="I249" s="752"/>
      <c r="J249" s="750" t="s">
        <v>26</v>
      </c>
      <c r="K249" s="750" t="s">
        <v>27</v>
      </c>
      <c r="L249" s="750" t="s">
        <v>603</v>
      </c>
      <c r="M249" s="753" t="s">
        <v>604</v>
      </c>
      <c r="O249" s="755" t="str">
        <f>YourData!$J$8</f>
        <v>Org</v>
      </c>
      <c r="P249" s="786"/>
      <c r="Q249" s="786"/>
    </row>
    <row r="250" spans="2:17" ht="12" customHeight="1">
      <c r="B250" s="756" t="s">
        <v>445</v>
      </c>
      <c r="C250" s="826">
        <f>A!B410</f>
        <v>9.0690822031963426E-3</v>
      </c>
      <c r="D250" s="826">
        <f>A!C410</f>
        <v>9.1999999999999998E-3</v>
      </c>
      <c r="E250" s="826">
        <f>A!D410</f>
        <v>9.1999999999999998E-3</v>
      </c>
      <c r="F250" s="826">
        <f>A!E410</f>
        <v>9.2861345506976799E-3</v>
      </c>
      <c r="G250" s="826">
        <f>A!F410</f>
        <v>9.1748202054794236E-3</v>
      </c>
      <c r="H250" s="826">
        <f>A!G410</f>
        <v>9.1999999999999998E-3</v>
      </c>
      <c r="I250" s="827"/>
      <c r="J250" s="826">
        <f t="shared" ref="J250:J270" si="36">MINA(C250:I250)</f>
        <v>9.0690822031963426E-3</v>
      </c>
      <c r="K250" s="826">
        <f t="shared" ref="K250:K270" si="37">MAXA(C250:I250)</f>
        <v>9.2861345506976799E-3</v>
      </c>
      <c r="L250" s="991">
        <f t="shared" ref="L250:L270" si="38">AVERAGE(C250:I250)</f>
        <v>9.1883394932289076E-3</v>
      </c>
      <c r="M250" s="759">
        <f t="shared" ref="M250:M270" si="39">ABS((K250-J250)/AVERAGE(C250:I250))</f>
        <v>2.3622586829893259E-2</v>
      </c>
      <c r="O250" s="828">
        <f>A!H410</f>
        <v>9.1712529597124965E-3</v>
      </c>
      <c r="P250" s="786"/>
      <c r="Q250" s="786"/>
    </row>
    <row r="251" spans="2:17" ht="12" customHeight="1">
      <c r="B251" s="761" t="s">
        <v>446</v>
      </c>
      <c r="C251" s="826">
        <f>A!B411</f>
        <v>1.1070886085616464E-2</v>
      </c>
      <c r="D251" s="826">
        <f>A!C411</f>
        <v>1.1299999999999999E-2</v>
      </c>
      <c r="E251" s="826">
        <f>A!D411</f>
        <v>1.1299999999999999E-2</v>
      </c>
      <c r="F251" s="826">
        <f>A!E411</f>
        <v>1.1260758937502008E-2</v>
      </c>
      <c r="G251" s="826">
        <f>A!F411</f>
        <v>1.1174638812785374E-2</v>
      </c>
      <c r="H251" s="826">
        <f>A!G411</f>
        <v>1.11E-2</v>
      </c>
      <c r="I251" s="827"/>
      <c r="J251" s="826">
        <f t="shared" si="36"/>
        <v>1.1070886085616464E-2</v>
      </c>
      <c r="K251" s="826">
        <f t="shared" si="37"/>
        <v>1.1299999999999999E-2</v>
      </c>
      <c r="L251" s="991">
        <f t="shared" si="38"/>
        <v>1.1201047305983975E-2</v>
      </c>
      <c r="M251" s="759">
        <f t="shared" si="39"/>
        <v>2.0454686791755189E-2</v>
      </c>
      <c r="O251" s="828">
        <f>A!H411</f>
        <v>1.116644505669075E-2</v>
      </c>
      <c r="P251" s="786"/>
      <c r="Q251" s="786"/>
    </row>
    <row r="252" spans="2:17" ht="12" customHeight="1">
      <c r="B252" s="761" t="s">
        <v>447</v>
      </c>
      <c r="C252" s="826">
        <f>A!B412</f>
        <v>9.9880373253424821E-3</v>
      </c>
      <c r="D252" s="826">
        <f>A!C412</f>
        <v>1.01E-2</v>
      </c>
      <c r="E252" s="826">
        <f>A!D412</f>
        <v>1.01E-2</v>
      </c>
      <c r="F252" s="826">
        <f>A!E412</f>
        <v>1.0114107822203828E-2</v>
      </c>
      <c r="G252" s="826">
        <f>A!F412</f>
        <v>1.0049198972602738E-2</v>
      </c>
      <c r="H252" s="826">
        <f>A!G412</f>
        <v>9.9000000000000008E-3</v>
      </c>
      <c r="I252" s="827"/>
      <c r="J252" s="826">
        <f t="shared" si="36"/>
        <v>9.9000000000000008E-3</v>
      </c>
      <c r="K252" s="826">
        <f t="shared" si="37"/>
        <v>1.0114107822203828E-2</v>
      </c>
      <c r="L252" s="991">
        <f t="shared" si="38"/>
        <v>1.0041890686691509E-2</v>
      </c>
      <c r="M252" s="759">
        <f t="shared" si="39"/>
        <v>2.1321465138789446E-2</v>
      </c>
      <c r="O252" s="828">
        <f>A!H412</f>
        <v>1.0041281396213804E-2</v>
      </c>
      <c r="P252" s="786"/>
      <c r="Q252" s="786"/>
    </row>
    <row r="253" spans="2:17" ht="12" customHeight="1">
      <c r="B253" s="761" t="s">
        <v>448</v>
      </c>
      <c r="C253" s="826">
        <f>A!B413</f>
        <v>9.7409446187214678E-3</v>
      </c>
      <c r="D253" s="826">
        <f>A!C413</f>
        <v>9.9000000000000008E-3</v>
      </c>
      <c r="E253" s="826">
        <f>A!D413</f>
        <v>9.9000000000000008E-3</v>
      </c>
      <c r="F253" s="826">
        <f>A!E413</f>
        <v>9.9684321820276613E-3</v>
      </c>
      <c r="G253" s="826">
        <f>A!F413</f>
        <v>9.8116047945205134E-3</v>
      </c>
      <c r="H253" s="826">
        <f>A!G413</f>
        <v>9.9000000000000008E-3</v>
      </c>
      <c r="I253" s="827"/>
      <c r="J253" s="826">
        <f t="shared" si="36"/>
        <v>9.7409446187214678E-3</v>
      </c>
      <c r="K253" s="826">
        <f t="shared" si="37"/>
        <v>9.9684321820276613E-3</v>
      </c>
      <c r="L253" s="991">
        <f t="shared" si="38"/>
        <v>9.8701635992116069E-3</v>
      </c>
      <c r="M253" s="759">
        <f t="shared" si="39"/>
        <v>2.3048003310134031E-2</v>
      </c>
      <c r="O253" s="828">
        <f>A!H413</f>
        <v>1.0760343235738072E-2</v>
      </c>
      <c r="P253" s="786"/>
      <c r="Q253" s="786"/>
    </row>
    <row r="254" spans="2:17" ht="12" customHeight="1">
      <c r="B254" s="761" t="s">
        <v>449</v>
      </c>
      <c r="C254" s="826">
        <f>A!B414</f>
        <v>9.7914059041095854E-3</v>
      </c>
      <c r="D254" s="826">
        <f>A!C414</f>
        <v>9.9000000000000008E-3</v>
      </c>
      <c r="E254" s="826">
        <f>A!D414</f>
        <v>9.9000000000000008E-3</v>
      </c>
      <c r="F254" s="826">
        <f>A!E414</f>
        <v>9.9837209495518223E-3</v>
      </c>
      <c r="G254" s="826">
        <f>A!F414</f>
        <v>9.8683336757990694E-3</v>
      </c>
      <c r="H254" s="826">
        <f>A!G414</f>
        <v>9.9000000000000008E-3</v>
      </c>
      <c r="I254" s="827"/>
      <c r="J254" s="826">
        <f>MINA(C254:I254)</f>
        <v>9.7914059041095854E-3</v>
      </c>
      <c r="K254" s="826">
        <f>MAXA(C254:I254)</f>
        <v>9.9837209495518223E-3</v>
      </c>
      <c r="L254" s="991">
        <f t="shared" si="38"/>
        <v>9.8905767549100788E-3</v>
      </c>
      <c r="M254" s="759">
        <f t="shared" si="39"/>
        <v>1.9444270057028177E-2</v>
      </c>
      <c r="O254" s="828">
        <f>A!H414</f>
        <v>1.0923313223281285E-2</v>
      </c>
      <c r="P254" s="786"/>
      <c r="Q254" s="786"/>
    </row>
    <row r="255" spans="2:17" ht="12" customHeight="1">
      <c r="B255" s="761" t="s">
        <v>450</v>
      </c>
      <c r="C255" s="826">
        <f>A!B415</f>
        <v>9.705930864155235E-3</v>
      </c>
      <c r="D255" s="826">
        <f>A!C415</f>
        <v>0.01</v>
      </c>
      <c r="E255" s="826">
        <f>A!D415</f>
        <v>0.01</v>
      </c>
      <c r="F255" s="826">
        <f>A!E415</f>
        <v>9.9256935013203821E-3</v>
      </c>
      <c r="G255" s="826">
        <f>A!F415</f>
        <v>9.7585481735159314E-3</v>
      </c>
      <c r="H255" s="826">
        <f>A!G415</f>
        <v>9.7699999999999992E-3</v>
      </c>
      <c r="I255" s="827"/>
      <c r="J255" s="826">
        <f t="shared" si="36"/>
        <v>9.705930864155235E-3</v>
      </c>
      <c r="K255" s="826">
        <f t="shared" si="37"/>
        <v>0.01</v>
      </c>
      <c r="L255" s="991">
        <f t="shared" si="38"/>
        <v>9.860028756498591E-3</v>
      </c>
      <c r="M255" s="759">
        <f t="shared" si="39"/>
        <v>2.982436898583575E-2</v>
      </c>
      <c r="O255" s="828">
        <f>A!H415</f>
        <v>9.8004093251258476E-3</v>
      </c>
      <c r="P255" s="786"/>
      <c r="Q255" s="786"/>
    </row>
    <row r="256" spans="2:17" ht="12" customHeight="1">
      <c r="B256" s="761" t="s">
        <v>451</v>
      </c>
      <c r="C256" s="826">
        <f>A!B416</f>
        <v>8.4994811107306049E-3</v>
      </c>
      <c r="D256" s="826">
        <f>A!C416</f>
        <v>8.6999999999999994E-3</v>
      </c>
      <c r="E256" s="826">
        <f>A!D416</f>
        <v>8.6999999999999994E-3</v>
      </c>
      <c r="F256" s="826">
        <f>A!E416</f>
        <v>8.7658939929388356E-3</v>
      </c>
      <c r="G256" s="826">
        <f>A!F416</f>
        <v>8.552449543378967E-3</v>
      </c>
      <c r="H256" s="826">
        <f>A!G416</f>
        <v>8.5800000000000008E-3</v>
      </c>
      <c r="I256" s="827"/>
      <c r="J256" s="826">
        <f t="shared" si="36"/>
        <v>8.4994811107306049E-3</v>
      </c>
      <c r="K256" s="826">
        <f t="shared" si="37"/>
        <v>8.7658939929388356E-3</v>
      </c>
      <c r="L256" s="991">
        <f t="shared" si="38"/>
        <v>8.6329707745080673E-3</v>
      </c>
      <c r="M256" s="759">
        <f t="shared" si="39"/>
        <v>3.0859930974735831E-2</v>
      </c>
      <c r="O256" s="828">
        <f>A!H416</f>
        <v>8.6136113188748833E-3</v>
      </c>
      <c r="P256" s="786"/>
      <c r="Q256" s="786"/>
    </row>
    <row r="257" spans="2:17" ht="12" customHeight="1">
      <c r="B257" s="761" t="s">
        <v>462</v>
      </c>
      <c r="C257" s="826">
        <f>A!B417</f>
        <v>9.8011450958904334E-3</v>
      </c>
      <c r="D257" s="826">
        <f>A!C417</f>
        <v>0.01</v>
      </c>
      <c r="E257" s="826">
        <f>A!D417</f>
        <v>0.01</v>
      </c>
      <c r="F257" s="826">
        <f>A!E417</f>
        <v>1.0086858815720842E-2</v>
      </c>
      <c r="G257" s="826"/>
      <c r="H257" s="826">
        <f>A!G417</f>
        <v>0.01</v>
      </c>
      <c r="I257" s="827"/>
      <c r="J257" s="826">
        <f t="shared" si="36"/>
        <v>9.8011450958904334E-3</v>
      </c>
      <c r="K257" s="826">
        <f t="shared" si="37"/>
        <v>1.0086858815720842E-2</v>
      </c>
      <c r="L257" s="991">
        <f t="shared" si="38"/>
        <v>9.9776007823222553E-3</v>
      </c>
      <c r="M257" s="759">
        <f t="shared" si="39"/>
        <v>2.8635513292596358E-2</v>
      </c>
      <c r="O257" s="828">
        <f>A!H417</f>
        <v>9.7693688102672722E-3</v>
      </c>
      <c r="P257" s="786"/>
      <c r="Q257" s="786"/>
    </row>
    <row r="258" spans="2:17" ht="12" customHeight="1">
      <c r="B258" s="761" t="s">
        <v>463</v>
      </c>
      <c r="C258" s="826">
        <f>A!B418</f>
        <v>9.7404771940639307E-3</v>
      </c>
      <c r="D258" s="826">
        <f>A!C418</f>
        <v>9.4999999999999998E-3</v>
      </c>
      <c r="E258" s="826">
        <f>A!D418</f>
        <v>9.4999999999999998E-3</v>
      </c>
      <c r="F258" s="826"/>
      <c r="G258" s="826"/>
      <c r="H258" s="826">
        <f>A!G418</f>
        <v>9.4999999999999998E-3</v>
      </c>
      <c r="I258" s="827"/>
      <c r="J258" s="826">
        <f t="shared" si="36"/>
        <v>9.4999999999999998E-3</v>
      </c>
      <c r="K258" s="826">
        <f t="shared" si="37"/>
        <v>9.7404771940639307E-3</v>
      </c>
      <c r="L258" s="991">
        <f t="shared" si="38"/>
        <v>9.5601192985159834E-3</v>
      </c>
      <c r="M258" s="759">
        <f t="shared" si="39"/>
        <v>2.5154204310113601E-2</v>
      </c>
      <c r="O258" s="828">
        <f>A!H418</f>
        <v>9.1712529597124965E-3</v>
      </c>
      <c r="P258" s="786"/>
      <c r="Q258" s="786"/>
    </row>
    <row r="259" spans="2:17" ht="12" customHeight="1">
      <c r="B259" s="761" t="s">
        <v>464</v>
      </c>
      <c r="C259" s="826">
        <f>A!B419</f>
        <v>9.2638875388127741E-3</v>
      </c>
      <c r="D259" s="826">
        <f>A!C419</f>
        <v>9.4000000000000004E-3</v>
      </c>
      <c r="E259" s="826">
        <f>A!D419</f>
        <v>9.4000000000000004E-3</v>
      </c>
      <c r="F259" s="826">
        <f>A!E419</f>
        <v>9.4485558752836728E-3</v>
      </c>
      <c r="G259" s="826"/>
      <c r="H259" s="826">
        <f>A!G419</f>
        <v>9.2999999999999992E-3</v>
      </c>
      <c r="I259" s="827"/>
      <c r="J259" s="826">
        <f t="shared" si="36"/>
        <v>9.2638875388127741E-3</v>
      </c>
      <c r="K259" s="826">
        <f t="shared" si="37"/>
        <v>9.4485558752836728E-3</v>
      </c>
      <c r="L259" s="991">
        <f t="shared" si="38"/>
        <v>9.3624886828192894E-3</v>
      </c>
      <c r="M259" s="759">
        <f t="shared" si="39"/>
        <v>1.9724278739025429E-2</v>
      </c>
      <c r="O259" s="828">
        <f>A!H419</f>
        <v>9.1712529597124965E-3</v>
      </c>
      <c r="P259" s="786"/>
      <c r="Q259" s="786"/>
    </row>
    <row r="260" spans="2:17" ht="12" customHeight="1">
      <c r="B260" s="761" t="s">
        <v>465</v>
      </c>
      <c r="C260" s="826">
        <f>A!B420</f>
        <v>9.310276779680382E-3</v>
      </c>
      <c r="D260" s="826">
        <f>A!C420</f>
        <v>9.4000000000000004E-3</v>
      </c>
      <c r="E260" s="826">
        <f>A!D420</f>
        <v>9.4000000000000004E-3</v>
      </c>
      <c r="F260" s="826">
        <f>A!E420</f>
        <v>9.4895010117219906E-3</v>
      </c>
      <c r="G260" s="826"/>
      <c r="H260" s="826">
        <f>A!G420</f>
        <v>9.4000000000000004E-3</v>
      </c>
      <c r="I260" s="827"/>
      <c r="J260" s="826">
        <f t="shared" si="36"/>
        <v>9.310276779680382E-3</v>
      </c>
      <c r="K260" s="826">
        <f t="shared" si="37"/>
        <v>9.4895010117219906E-3</v>
      </c>
      <c r="L260" s="991">
        <f t="shared" si="38"/>
        <v>9.3999555582804737E-3</v>
      </c>
      <c r="M260" s="759">
        <f t="shared" si="39"/>
        <v>1.9066497807399621E-2</v>
      </c>
      <c r="O260" s="828">
        <f>A!H420</f>
        <v>9.3803174264647758E-3</v>
      </c>
      <c r="P260" s="786"/>
      <c r="Q260" s="786"/>
    </row>
    <row r="261" spans="2:17" ht="12" customHeight="1">
      <c r="B261" s="761" t="s">
        <v>466</v>
      </c>
      <c r="C261" s="826">
        <f>A!B421</f>
        <v>9.1578199486301911E-3</v>
      </c>
      <c r="D261" s="826">
        <f>A!C421</f>
        <v>9.2999999999999992E-3</v>
      </c>
      <c r="E261" s="826">
        <f>A!D421</f>
        <v>9.2999999999999992E-3</v>
      </c>
      <c r="F261" s="826">
        <f>A!E421</f>
        <v>9.3341365659352533E-3</v>
      </c>
      <c r="G261" s="826"/>
      <c r="H261" s="826">
        <f>A!G421</f>
        <v>9.1999999999999998E-3</v>
      </c>
      <c r="I261" s="827"/>
      <c r="J261" s="826">
        <f t="shared" si="36"/>
        <v>9.1578199486301911E-3</v>
      </c>
      <c r="K261" s="826">
        <f t="shared" si="37"/>
        <v>9.3341365659352533E-3</v>
      </c>
      <c r="L261" s="991">
        <f t="shared" si="38"/>
        <v>9.2583913029130882E-3</v>
      </c>
      <c r="M261" s="759">
        <f t="shared" si="39"/>
        <v>1.9043979838007652E-2</v>
      </c>
      <c r="O261" s="828">
        <f>A!H421</f>
        <v>9.2284550672210308E-3</v>
      </c>
      <c r="P261" s="786"/>
      <c r="Q261" s="786"/>
    </row>
    <row r="262" spans="2:17" ht="12" customHeight="1">
      <c r="B262" s="761" t="s">
        <v>473</v>
      </c>
      <c r="C262" s="826">
        <f>A!B422</f>
        <v>9.7752996655252524E-3</v>
      </c>
      <c r="D262" s="826"/>
      <c r="E262" s="826"/>
      <c r="F262" s="826">
        <f>A!E422</f>
        <v>9.3728204667740556E-3</v>
      </c>
      <c r="G262" s="826">
        <f>A!F422</f>
        <v>1.0218289383561367E-2</v>
      </c>
      <c r="H262" s="826">
        <f>A!G422</f>
        <v>1.0699999999999999E-2</v>
      </c>
      <c r="I262" s="827"/>
      <c r="J262" s="826">
        <f t="shared" si="36"/>
        <v>9.3728204667740556E-3</v>
      </c>
      <c r="K262" s="826">
        <f t="shared" si="37"/>
        <v>1.0699999999999999E-2</v>
      </c>
      <c r="L262" s="991">
        <f t="shared" si="38"/>
        <v>1.0016602378965169E-2</v>
      </c>
      <c r="M262" s="759">
        <f t="shared" si="39"/>
        <v>0.13249797516301698</v>
      </c>
      <c r="O262" s="828">
        <f>A!H422</f>
        <v>9.1794149529008263E-3</v>
      </c>
      <c r="P262" s="786"/>
      <c r="Q262" s="786"/>
    </row>
    <row r="263" spans="2:17" ht="12" customHeight="1">
      <c r="B263" s="761" t="s">
        <v>475</v>
      </c>
      <c r="C263" s="826">
        <f>A!B423</f>
        <v>1.1020851416122001E-2</v>
      </c>
      <c r="D263" s="826">
        <f>A!C423</f>
        <v>1.14E-2</v>
      </c>
      <c r="E263" s="826">
        <f>A!D423</f>
        <v>1.14E-2</v>
      </c>
      <c r="F263" s="826">
        <f>A!E423</f>
        <v>1.1321565000528184E-2</v>
      </c>
      <c r="G263" s="826">
        <f>A!F423</f>
        <v>1.1329294934640546E-2</v>
      </c>
      <c r="H263" s="826">
        <f>A!G423</f>
        <v>1.09E-2</v>
      </c>
      <c r="I263" s="827"/>
      <c r="J263" s="826">
        <f t="shared" si="36"/>
        <v>1.09E-2</v>
      </c>
      <c r="K263" s="826">
        <f t="shared" si="37"/>
        <v>1.14E-2</v>
      </c>
      <c r="L263" s="991">
        <f t="shared" si="38"/>
        <v>1.1228618558548458E-2</v>
      </c>
      <c r="M263" s="759">
        <f t="shared" si="39"/>
        <v>4.4529075183460165E-2</v>
      </c>
      <c r="O263" s="828">
        <f>A!H423</f>
        <v>1.0999319598399013E-2</v>
      </c>
      <c r="P263" s="786"/>
      <c r="Q263" s="786"/>
    </row>
    <row r="264" spans="2:17" ht="12" customHeight="1">
      <c r="B264" s="761" t="s">
        <v>477</v>
      </c>
      <c r="C264" s="826">
        <f>A!B424</f>
        <v>1.1395419907407389E-2</v>
      </c>
      <c r="D264" s="826">
        <f>A!C424</f>
        <v>1.14E-2</v>
      </c>
      <c r="E264" s="826">
        <f>A!D424</f>
        <v>1.14E-2</v>
      </c>
      <c r="F264" s="826">
        <f>A!E424</f>
        <v>1.1328906070336145E-2</v>
      </c>
      <c r="G264" s="826">
        <f>A!F424</f>
        <v>1.1328404956427012E-2</v>
      </c>
      <c r="H264" s="826">
        <f>A!G424</f>
        <v>1.09E-2</v>
      </c>
      <c r="I264" s="827"/>
      <c r="J264" s="826">
        <f t="shared" si="36"/>
        <v>1.09E-2</v>
      </c>
      <c r="K264" s="826">
        <f t="shared" si="37"/>
        <v>1.14E-2</v>
      </c>
      <c r="L264" s="991">
        <f t="shared" si="38"/>
        <v>1.1292121822361759E-2</v>
      </c>
      <c r="M264" s="759">
        <f t="shared" si="39"/>
        <v>4.4278657976382418E-2</v>
      </c>
      <c r="O264" s="828">
        <f>A!H424</f>
        <v>1.1007709968026068E-2</v>
      </c>
      <c r="P264" s="786"/>
      <c r="Q264" s="786"/>
    </row>
    <row r="265" spans="2:17" ht="12" customHeight="1">
      <c r="B265" s="761" t="s">
        <v>478</v>
      </c>
      <c r="C265" s="826">
        <f>A!B425</f>
        <v>6.6924052328766054E-3</v>
      </c>
      <c r="D265" s="826"/>
      <c r="E265" s="826"/>
      <c r="F265" s="826">
        <f>A!E425</f>
        <v>6.0452034145840527E-3</v>
      </c>
      <c r="G265" s="826">
        <f>A!F425</f>
        <v>7.0233744292240554E-3</v>
      </c>
      <c r="H265" s="826">
        <f>A!G425</f>
        <v>7.6299999999999996E-3</v>
      </c>
      <c r="I265" s="827"/>
      <c r="J265" s="826">
        <f t="shared" si="36"/>
        <v>6.0452034145840527E-3</v>
      </c>
      <c r="K265" s="826">
        <f t="shared" si="37"/>
        <v>7.6299999999999996E-3</v>
      </c>
      <c r="L265" s="991">
        <f t="shared" si="38"/>
        <v>6.8477457691711787E-3</v>
      </c>
      <c r="M265" s="759">
        <f t="shared" si="39"/>
        <v>0.23143332694253393</v>
      </c>
      <c r="O265" s="828">
        <f>A!H425</f>
        <v>6.0029256976774298E-3</v>
      </c>
      <c r="P265" s="786"/>
      <c r="Q265" s="786"/>
    </row>
    <row r="266" spans="2:17" ht="12" customHeight="1">
      <c r="B266" s="761" t="s">
        <v>479</v>
      </c>
      <c r="C266" s="826">
        <f>A!B426</f>
        <v>8.1904468938349267E-3</v>
      </c>
      <c r="D266" s="826"/>
      <c r="E266" s="826"/>
      <c r="F266" s="826">
        <f>A!E426</f>
        <v>7.6074108758045125E-3</v>
      </c>
      <c r="G266" s="826">
        <f>A!F426</f>
        <v>8.5797287671236355E-3</v>
      </c>
      <c r="H266" s="826">
        <f>A!G426</f>
        <v>9.0100000000000006E-3</v>
      </c>
      <c r="I266" s="827"/>
      <c r="J266" s="826">
        <f t="shared" si="36"/>
        <v>7.6074108758045125E-3</v>
      </c>
      <c r="K266" s="826">
        <f t="shared" si="37"/>
        <v>9.0100000000000006E-3</v>
      </c>
      <c r="L266" s="991">
        <f t="shared" si="38"/>
        <v>8.3468966341907688E-3</v>
      </c>
      <c r="M266" s="759">
        <f t="shared" si="39"/>
        <v>0.16803719821450372</v>
      </c>
      <c r="O266" s="828">
        <f>A!H426</f>
        <v>7.485739875481066E-3</v>
      </c>
      <c r="P266" s="786"/>
      <c r="Q266" s="786"/>
    </row>
    <row r="267" spans="2:17" ht="12" customHeight="1">
      <c r="B267" s="761" t="s">
        <v>480</v>
      </c>
      <c r="C267" s="826">
        <f>A!B427</f>
        <v>1.3712712512557254E-2</v>
      </c>
      <c r="D267" s="826"/>
      <c r="E267" s="826"/>
      <c r="F267" s="826">
        <f>A!E427</f>
        <v>1.3801573414694047E-2</v>
      </c>
      <c r="G267" s="826">
        <f>A!F427</f>
        <v>1.3980307305935722E-2</v>
      </c>
      <c r="H267" s="826">
        <f>A!G427</f>
        <v>1.5100000000000001E-2</v>
      </c>
      <c r="I267" s="827"/>
      <c r="J267" s="826">
        <f t="shared" si="36"/>
        <v>1.3712712512557254E-2</v>
      </c>
      <c r="K267" s="826">
        <f t="shared" si="37"/>
        <v>1.5100000000000001E-2</v>
      </c>
      <c r="L267" s="991">
        <f t="shared" si="38"/>
        <v>1.4148648308296756E-2</v>
      </c>
      <c r="M267" s="759">
        <f t="shared" si="39"/>
        <v>9.8050884947733313E-2</v>
      </c>
      <c r="O267" s="828">
        <f>A!H427</f>
        <v>1.3464409476657257E-2</v>
      </c>
      <c r="P267" s="786"/>
      <c r="Q267" s="786"/>
    </row>
    <row r="268" spans="2:17" ht="12" customHeight="1">
      <c r="B268" s="761" t="s">
        <v>481</v>
      </c>
      <c r="C268" s="826">
        <f>A!B428</f>
        <v>6.2265487134692283E-3</v>
      </c>
      <c r="D268" s="826"/>
      <c r="E268" s="826"/>
      <c r="F268" s="826">
        <f>A!E428</f>
        <v>6.7121705069788651E-3</v>
      </c>
      <c r="G268" s="826">
        <f>A!F428</f>
        <v>5.7975094748851539E-3</v>
      </c>
      <c r="H268" s="826">
        <f>A!G428</f>
        <v>6.6699999999999997E-3</v>
      </c>
      <c r="I268" s="827"/>
      <c r="J268" s="826">
        <f t="shared" si="36"/>
        <v>5.7975094748851539E-3</v>
      </c>
      <c r="K268" s="826">
        <f t="shared" si="37"/>
        <v>6.7121705069788651E-3</v>
      </c>
      <c r="L268" s="991">
        <f t="shared" si="38"/>
        <v>6.3515571738333113E-3</v>
      </c>
      <c r="M268" s="759">
        <f t="shared" si="39"/>
        <v>0.1440057937070717</v>
      </c>
      <c r="O268" s="828">
        <f>A!H428</f>
        <v>2.8697004143861766E-3</v>
      </c>
      <c r="P268" s="786"/>
      <c r="Q268" s="786"/>
    </row>
    <row r="269" spans="2:17" ht="12" customHeight="1">
      <c r="B269" s="761" t="s">
        <v>482</v>
      </c>
      <c r="C269" s="826">
        <f>A!B429</f>
        <v>4.4601085502286733E-3</v>
      </c>
      <c r="D269" s="826"/>
      <c r="E269" s="826"/>
      <c r="F269" s="826">
        <f>A!E429</f>
        <v>4.3466454491170375E-3</v>
      </c>
      <c r="G269" s="826">
        <f>A!F429</f>
        <v>3.8545738584480375E-3</v>
      </c>
      <c r="H269" s="826">
        <f>A!G429</f>
        <v>4.6299999999999996E-3</v>
      </c>
      <c r="I269" s="827"/>
      <c r="J269" s="826">
        <f t="shared" si="36"/>
        <v>3.8545738584480375E-3</v>
      </c>
      <c r="K269" s="826">
        <f t="shared" si="37"/>
        <v>4.6299999999999996E-3</v>
      </c>
      <c r="L269" s="991">
        <f t="shared" si="38"/>
        <v>4.322831964448437E-3</v>
      </c>
      <c r="M269" s="759">
        <f t="shared" si="39"/>
        <v>0.17937920047070369</v>
      </c>
      <c r="O269" s="828">
        <f>A!H429</f>
        <v>2.8697004143861905E-3</v>
      </c>
      <c r="P269" s="786"/>
      <c r="Q269" s="786"/>
    </row>
    <row r="270" spans="2:17" ht="12" customHeight="1" thickBot="1">
      <c r="B270" s="762" t="s">
        <v>483</v>
      </c>
      <c r="C270" s="829">
        <f>A!B430</f>
        <v>6.2265487134692283E-3</v>
      </c>
      <c r="D270" s="829"/>
      <c r="E270" s="829"/>
      <c r="F270" s="829">
        <f>A!E430</f>
        <v>6.7334027874231782E-3</v>
      </c>
      <c r="G270" s="829">
        <f>A!F430</f>
        <v>6.7490358447480567E-3</v>
      </c>
      <c r="H270" s="829">
        <f>A!G430</f>
        <v>7.2199999999999999E-3</v>
      </c>
      <c r="I270" s="830"/>
      <c r="J270" s="829">
        <f t="shared" si="36"/>
        <v>6.2265487134692283E-3</v>
      </c>
      <c r="K270" s="829">
        <f t="shared" si="37"/>
        <v>7.2199999999999999E-3</v>
      </c>
      <c r="L270" s="992">
        <f t="shared" si="38"/>
        <v>6.7322468364101164E-3</v>
      </c>
      <c r="M270" s="766">
        <f t="shared" si="39"/>
        <v>0.14756608167690366</v>
      </c>
      <c r="O270" s="831">
        <f>A!H430</f>
        <v>2.8697004143861766E-3</v>
      </c>
      <c r="P270" s="786"/>
      <c r="Q270" s="786"/>
    </row>
    <row r="271" spans="2:17" ht="12" customHeight="1" thickTop="1">
      <c r="B271" s="777" t="s">
        <v>254</v>
      </c>
      <c r="C271" s="735"/>
      <c r="D271" s="757"/>
      <c r="E271" s="735"/>
      <c r="F271" s="757"/>
      <c r="G271" s="757"/>
      <c r="H271" s="768"/>
      <c r="I271" s="739"/>
      <c r="J271" s="1093" t="s">
        <v>23</v>
      </c>
      <c r="K271" s="1094"/>
      <c r="L271" s="1094"/>
      <c r="M271" s="1095"/>
      <c r="O271" s="748"/>
    </row>
    <row r="272" spans="2:17" ht="12" customHeight="1">
      <c r="B272" s="742"/>
      <c r="C272" s="736" t="s">
        <v>237</v>
      </c>
      <c r="D272" s="736" t="s">
        <v>426</v>
      </c>
      <c r="E272" s="736" t="s">
        <v>250</v>
      </c>
      <c r="F272" s="743" t="s">
        <v>357</v>
      </c>
      <c r="G272" s="744" t="s">
        <v>372</v>
      </c>
      <c r="H272" s="745" t="s">
        <v>384</v>
      </c>
      <c r="I272" s="746"/>
      <c r="J272" s="735"/>
      <c r="K272" s="735"/>
      <c r="L272" s="735"/>
      <c r="M272" s="747" t="s">
        <v>24</v>
      </c>
      <c r="O272" s="748" t="str">
        <f>YourData!$J$4</f>
        <v>Tested Prg</v>
      </c>
    </row>
    <row r="273" spans="2:15" ht="12" customHeight="1">
      <c r="B273" s="749" t="s">
        <v>803</v>
      </c>
      <c r="C273" s="750" t="s">
        <v>25</v>
      </c>
      <c r="D273" s="750" t="s">
        <v>13</v>
      </c>
      <c r="E273" s="750" t="s">
        <v>13</v>
      </c>
      <c r="F273" s="751" t="s">
        <v>355</v>
      </c>
      <c r="G273" s="751" t="s">
        <v>365</v>
      </c>
      <c r="H273" s="751" t="s">
        <v>385</v>
      </c>
      <c r="I273" s="752"/>
      <c r="J273" s="750" t="s">
        <v>26</v>
      </c>
      <c r="K273" s="750" t="s">
        <v>27</v>
      </c>
      <c r="L273" s="750" t="s">
        <v>603</v>
      </c>
      <c r="M273" s="753" t="s">
        <v>604</v>
      </c>
      <c r="O273" s="755" t="str">
        <f>YourData!$J$8</f>
        <v>Org</v>
      </c>
    </row>
    <row r="274" spans="2:15" ht="12" customHeight="1">
      <c r="B274" s="756" t="s">
        <v>445</v>
      </c>
      <c r="C274" s="814">
        <f>A!B440</f>
        <v>48.614860102739854</v>
      </c>
      <c r="D274" s="814">
        <f>A!C440</f>
        <v>48.26</v>
      </c>
      <c r="E274" s="814">
        <f>A!D440</f>
        <v>48.28</v>
      </c>
      <c r="F274" s="814">
        <f>A!E440</f>
        <v>48.591346895546273</v>
      </c>
      <c r="G274" s="814">
        <f>A!F440</f>
        <v>47.82614155251165</v>
      </c>
      <c r="H274" s="814">
        <f>A!G440</f>
        <v>47.93</v>
      </c>
      <c r="I274" s="815"/>
      <c r="J274" s="814">
        <f t="shared" ref="J274:J294" si="40">MINA(C274:I274)</f>
        <v>47.82614155251165</v>
      </c>
      <c r="K274" s="814">
        <f t="shared" ref="K274:K294" si="41">MAXA(C274:I274)</f>
        <v>48.614860102739854</v>
      </c>
      <c r="L274" s="987">
        <f t="shared" ref="L274:L294" si="42">AVERAGE(C274:I274)</f>
        <v>48.25039142513296</v>
      </c>
      <c r="M274" s="759">
        <f t="shared" ref="M274:M294" si="43">ABS((K274-J274)/AVERAGE(C274:I274))</f>
        <v>1.6346365841446234E-2</v>
      </c>
      <c r="O274" s="787">
        <f>A!H440</f>
        <v>47.9538131904797</v>
      </c>
    </row>
    <row r="275" spans="2:15" ht="12" customHeight="1">
      <c r="B275" s="761" t="s">
        <v>446</v>
      </c>
      <c r="C275" s="814">
        <f>A!B441</f>
        <v>58.330700913241614</v>
      </c>
      <c r="D275" s="814">
        <f>A!C441</f>
        <v>58.51</v>
      </c>
      <c r="E275" s="814">
        <f>A!D441</f>
        <v>58.53</v>
      </c>
      <c r="F275" s="814">
        <f>A!E441</f>
        <v>58.551189713651723</v>
      </c>
      <c r="G275" s="814">
        <f>A!F441</f>
        <v>57.840981735158394</v>
      </c>
      <c r="H275" s="814">
        <f>A!G441</f>
        <v>57.8</v>
      </c>
      <c r="I275" s="815"/>
      <c r="J275" s="814">
        <f t="shared" si="40"/>
        <v>57.8</v>
      </c>
      <c r="K275" s="814">
        <f t="shared" si="41"/>
        <v>58.551189713651723</v>
      </c>
      <c r="L275" s="987">
        <f t="shared" si="42"/>
        <v>58.260478727008625</v>
      </c>
      <c r="M275" s="759">
        <f t="shared" si="43"/>
        <v>1.2893641282482059E-2</v>
      </c>
      <c r="O275" s="787">
        <f>A!H441</f>
        <v>58.005893986001269</v>
      </c>
    </row>
    <row r="276" spans="2:15" ht="12" customHeight="1">
      <c r="B276" s="761" t="s">
        <v>447</v>
      </c>
      <c r="C276" s="814">
        <f>A!B442</f>
        <v>52.00530301369875</v>
      </c>
      <c r="D276" s="814">
        <f>A!C442</f>
        <v>51.21</v>
      </c>
      <c r="E276" s="814">
        <f>A!D442</f>
        <v>51.25</v>
      </c>
      <c r="F276" s="814">
        <f>A!E442</f>
        <v>51.840732133597186</v>
      </c>
      <c r="G276" s="814">
        <f>A!F442</f>
        <v>51.103424657534461</v>
      </c>
      <c r="H276" s="814">
        <f>A!G442</f>
        <v>49.94</v>
      </c>
      <c r="I276" s="815"/>
      <c r="J276" s="814">
        <f t="shared" si="40"/>
        <v>49.94</v>
      </c>
      <c r="K276" s="814">
        <f t="shared" si="41"/>
        <v>52.00530301369875</v>
      </c>
      <c r="L276" s="987">
        <f t="shared" si="42"/>
        <v>51.224909967471739</v>
      </c>
      <c r="M276" s="759">
        <f t="shared" si="43"/>
        <v>4.0318333697613874E-2</v>
      </c>
      <c r="O276" s="787">
        <f>A!H442</f>
        <v>51.455053141655128</v>
      </c>
    </row>
    <row r="277" spans="2:15" ht="12" customHeight="1">
      <c r="B277" s="761" t="s">
        <v>448</v>
      </c>
      <c r="C277" s="814">
        <f>A!B443</f>
        <v>50.844470547945278</v>
      </c>
      <c r="D277" s="814">
        <f>A!C443</f>
        <v>50.58</v>
      </c>
      <c r="E277" s="814">
        <f>A!D443</f>
        <v>50.65</v>
      </c>
      <c r="F277" s="814">
        <f>A!E443</f>
        <v>51.176480537902123</v>
      </c>
      <c r="G277" s="814">
        <f>A!F443</f>
        <v>50.084817351598268</v>
      </c>
      <c r="H277" s="814">
        <f>A!G443</f>
        <v>50.7</v>
      </c>
      <c r="I277" s="815"/>
      <c r="J277" s="814">
        <f t="shared" si="40"/>
        <v>50.084817351598268</v>
      </c>
      <c r="K277" s="814">
        <f t="shared" si="41"/>
        <v>51.176480537902123</v>
      </c>
      <c r="L277" s="987">
        <f t="shared" si="42"/>
        <v>50.672628072907621</v>
      </c>
      <c r="M277" s="759">
        <f t="shared" si="43"/>
        <v>2.1543449152334727E-2</v>
      </c>
      <c r="O277" s="787">
        <f>A!H443</f>
        <v>66.353985344670846</v>
      </c>
    </row>
    <row r="278" spans="2:15" ht="12" customHeight="1">
      <c r="B278" s="761" t="s">
        <v>449</v>
      </c>
      <c r="C278" s="814">
        <f>A!B444</f>
        <v>51.085032043379037</v>
      </c>
      <c r="D278" s="814">
        <f>A!C444</f>
        <v>50.69</v>
      </c>
      <c r="E278" s="814">
        <f>A!D444</f>
        <v>50.73</v>
      </c>
      <c r="F278" s="814">
        <f>A!E444</f>
        <v>51.147929446358489</v>
      </c>
      <c r="G278" s="814">
        <f>A!F444</f>
        <v>50.296689497717153</v>
      </c>
      <c r="H278" s="814">
        <f>A!G444</f>
        <v>50.78</v>
      </c>
      <c r="I278" s="815"/>
      <c r="J278" s="814">
        <f>MINA(C278:I278)</f>
        <v>50.296689497717153</v>
      </c>
      <c r="K278" s="814">
        <f>MAXA(C278:I278)</f>
        <v>51.147929446358489</v>
      </c>
      <c r="L278" s="987">
        <f t="shared" si="42"/>
        <v>50.788275164575772</v>
      </c>
      <c r="M278" s="759">
        <f t="shared" si="43"/>
        <v>1.6760560304183467E-2</v>
      </c>
      <c r="O278" s="787">
        <f>A!H444</f>
        <v>66.831281928022577</v>
      </c>
    </row>
    <row r="279" spans="2:15" ht="12" customHeight="1">
      <c r="B279" s="761" t="s">
        <v>450</v>
      </c>
      <c r="C279" s="814">
        <f>A!B445</f>
        <v>45.48395562785403</v>
      </c>
      <c r="D279" s="814">
        <f>A!C445</f>
        <v>45.45</v>
      </c>
      <c r="E279" s="814">
        <f>A!D445</f>
        <v>45.55</v>
      </c>
      <c r="F279" s="814">
        <f>A!E445</f>
        <v>45.173132231517705</v>
      </c>
      <c r="G279" s="814">
        <f>A!F445</f>
        <v>44.316210045662174</v>
      </c>
      <c r="H279" s="814">
        <f>A!G445</f>
        <v>44.56</v>
      </c>
      <c r="I279" s="815"/>
      <c r="J279" s="814">
        <f t="shared" si="40"/>
        <v>44.316210045662174</v>
      </c>
      <c r="K279" s="814">
        <f t="shared" si="41"/>
        <v>45.55</v>
      </c>
      <c r="L279" s="987">
        <f t="shared" si="42"/>
        <v>45.088882984172322</v>
      </c>
      <c r="M279" s="759">
        <f t="shared" si="43"/>
        <v>2.7363506759990563E-2</v>
      </c>
      <c r="N279" s="732"/>
      <c r="O279" s="787">
        <f>A!H445</f>
        <v>44.610167223283916</v>
      </c>
    </row>
    <row r="280" spans="2:15" ht="12" customHeight="1">
      <c r="B280" s="761" t="s">
        <v>451</v>
      </c>
      <c r="C280" s="814">
        <f>A!B446</f>
        <v>41.033473984018258</v>
      </c>
      <c r="D280" s="814">
        <f>A!C446</f>
        <v>41.49</v>
      </c>
      <c r="E280" s="814">
        <f>A!D446</f>
        <v>41.49</v>
      </c>
      <c r="F280" s="814">
        <f>A!E446</f>
        <v>42.369485894137831</v>
      </c>
      <c r="G280" s="814">
        <f>A!F446</f>
        <v>40.87100456621188</v>
      </c>
      <c r="H280" s="814">
        <f>A!G446</f>
        <v>41.21</v>
      </c>
      <c r="I280" s="815"/>
      <c r="J280" s="814">
        <f t="shared" si="40"/>
        <v>40.87100456621188</v>
      </c>
      <c r="K280" s="814">
        <f t="shared" si="41"/>
        <v>42.369485894137831</v>
      </c>
      <c r="L280" s="987">
        <f t="shared" si="42"/>
        <v>41.410660740727998</v>
      </c>
      <c r="M280" s="759">
        <f t="shared" si="43"/>
        <v>3.6185883082328424E-2</v>
      </c>
      <c r="N280" s="732"/>
      <c r="O280" s="787">
        <f>A!H446</f>
        <v>41.383329876514111</v>
      </c>
    </row>
    <row r="281" spans="2:15" ht="12" customHeight="1">
      <c r="B281" s="761" t="s">
        <v>462</v>
      </c>
      <c r="C281" s="814">
        <f>A!B447</f>
        <v>50.770897728310473</v>
      </c>
      <c r="D281" s="814">
        <f>A!C447</f>
        <v>52.21</v>
      </c>
      <c r="E281" s="814">
        <f>A!D447</f>
        <v>52.25</v>
      </c>
      <c r="F281" s="814">
        <f>A!E447</f>
        <v>52.54853969492693</v>
      </c>
      <c r="G281" s="814"/>
      <c r="H281" s="814">
        <f>A!G447</f>
        <v>52.01</v>
      </c>
      <c r="I281" s="815"/>
      <c r="J281" s="814">
        <f t="shared" si="40"/>
        <v>50.770897728310473</v>
      </c>
      <c r="K281" s="814">
        <f t="shared" si="41"/>
        <v>52.54853969492693</v>
      </c>
      <c r="L281" s="987">
        <f t="shared" si="42"/>
        <v>51.957887484647486</v>
      </c>
      <c r="M281" s="759">
        <f t="shared" si="43"/>
        <v>3.4213130145865044E-2</v>
      </c>
      <c r="N281" s="732"/>
      <c r="O281" s="787">
        <f>A!H447</f>
        <v>53.702736845475286</v>
      </c>
    </row>
    <row r="282" spans="2:15" ht="12" customHeight="1">
      <c r="B282" s="761" t="s">
        <v>463</v>
      </c>
      <c r="C282" s="814">
        <f>A!B448</f>
        <v>50.497098949771569</v>
      </c>
      <c r="D282" s="814">
        <f>A!C448</f>
        <v>49.65</v>
      </c>
      <c r="E282" s="814">
        <f>A!D448</f>
        <v>49.63</v>
      </c>
      <c r="F282" s="814"/>
      <c r="G282" s="814"/>
      <c r="H282" s="814">
        <f>A!G448</f>
        <v>49.75</v>
      </c>
      <c r="I282" s="815"/>
      <c r="J282" s="814">
        <f t="shared" si="40"/>
        <v>49.63</v>
      </c>
      <c r="K282" s="814">
        <f t="shared" si="41"/>
        <v>50.497098949771569</v>
      </c>
      <c r="L282" s="987">
        <f t="shared" si="42"/>
        <v>49.881774737442889</v>
      </c>
      <c r="M282" s="759">
        <f t="shared" si="43"/>
        <v>1.7383081382641621E-2</v>
      </c>
      <c r="N282" s="732"/>
      <c r="O282" s="787">
        <f>A!H448</f>
        <v>47.9538131904797</v>
      </c>
    </row>
    <row r="283" spans="2:15" ht="12" customHeight="1">
      <c r="B283" s="761" t="s">
        <v>464</v>
      </c>
      <c r="C283" s="814">
        <f>A!B449</f>
        <v>48.779368002283327</v>
      </c>
      <c r="D283" s="814">
        <f>A!C449</f>
        <v>49.14</v>
      </c>
      <c r="E283" s="814">
        <f>A!D449</f>
        <v>48.97</v>
      </c>
      <c r="F283" s="814">
        <f>A!E449</f>
        <v>49.398107707698259</v>
      </c>
      <c r="G283" s="814"/>
      <c r="H283" s="814">
        <f>A!G449</f>
        <v>48.76</v>
      </c>
      <c r="I283" s="815"/>
      <c r="J283" s="814">
        <f t="shared" si="40"/>
        <v>48.76</v>
      </c>
      <c r="K283" s="814">
        <f t="shared" si="41"/>
        <v>49.398107707698259</v>
      </c>
      <c r="L283" s="987">
        <f t="shared" si="42"/>
        <v>49.009495141996318</v>
      </c>
      <c r="M283" s="759">
        <f t="shared" si="43"/>
        <v>1.3020083268547386E-2</v>
      </c>
      <c r="N283" s="732"/>
      <c r="O283" s="787">
        <f>A!H449</f>
        <v>47.9538131904797</v>
      </c>
    </row>
    <row r="284" spans="2:15" ht="12" customHeight="1">
      <c r="B284" s="761" t="s">
        <v>465</v>
      </c>
      <c r="C284" s="814">
        <f>A!B450</f>
        <v>48.821944840182738</v>
      </c>
      <c r="D284" s="814">
        <f>A!C450</f>
        <v>49.17</v>
      </c>
      <c r="E284" s="814">
        <f>A!D450</f>
        <v>49.3</v>
      </c>
      <c r="F284" s="814">
        <f>A!E450</f>
        <v>49.60023137086997</v>
      </c>
      <c r="G284" s="814"/>
      <c r="H284" s="814">
        <f>A!G450</f>
        <v>49.17</v>
      </c>
      <c r="I284" s="815"/>
      <c r="J284" s="814">
        <f t="shared" si="40"/>
        <v>48.821944840182738</v>
      </c>
      <c r="K284" s="814">
        <f t="shared" si="41"/>
        <v>49.60023137086997</v>
      </c>
      <c r="L284" s="987">
        <f t="shared" si="42"/>
        <v>49.212435242210539</v>
      </c>
      <c r="M284" s="759">
        <f t="shared" si="43"/>
        <v>1.5814834743631621E-2</v>
      </c>
      <c r="N284" s="732"/>
      <c r="O284" s="787">
        <f>A!H450</f>
        <v>51.645882143733672</v>
      </c>
    </row>
    <row r="285" spans="2:15" ht="12" customHeight="1">
      <c r="B285" s="761" t="s">
        <v>466</v>
      </c>
      <c r="C285" s="814">
        <f>A!B451</f>
        <v>48.329768664383728</v>
      </c>
      <c r="D285" s="814">
        <f>A!C451</f>
        <v>48.46</v>
      </c>
      <c r="E285" s="814">
        <f>A!D451</f>
        <v>48.57</v>
      </c>
      <c r="F285" s="814">
        <f>A!E451</f>
        <v>48.828838390428388</v>
      </c>
      <c r="G285" s="814"/>
      <c r="H285" s="814">
        <f>A!G451</f>
        <v>48.23</v>
      </c>
      <c r="I285" s="815"/>
      <c r="J285" s="814">
        <f t="shared" si="40"/>
        <v>48.23</v>
      </c>
      <c r="K285" s="814">
        <f t="shared" si="41"/>
        <v>48.828838390428388</v>
      </c>
      <c r="L285" s="987">
        <f t="shared" si="42"/>
        <v>48.483721410962417</v>
      </c>
      <c r="M285" s="759">
        <f t="shared" si="43"/>
        <v>1.2351328920328922E-2</v>
      </c>
      <c r="N285" s="732"/>
      <c r="O285" s="787">
        <f>A!H451</f>
        <v>50.230511644807947</v>
      </c>
    </row>
    <row r="286" spans="2:15" ht="12" customHeight="1">
      <c r="B286" s="761" t="s">
        <v>473</v>
      </c>
      <c r="C286" s="814">
        <f>A!B452</f>
        <v>66.526122203196252</v>
      </c>
      <c r="D286" s="814"/>
      <c r="E286" s="814"/>
      <c r="F286" s="814">
        <f>A!E452</f>
        <v>59.197577148679706</v>
      </c>
      <c r="G286" s="814">
        <f>A!F452</f>
        <v>65.941894977171202</v>
      </c>
      <c r="H286" s="814">
        <f>A!G452</f>
        <v>63.73</v>
      </c>
      <c r="I286" s="815"/>
      <c r="J286" s="814">
        <f t="shared" si="40"/>
        <v>59.197577148679706</v>
      </c>
      <c r="K286" s="814">
        <f t="shared" si="41"/>
        <v>66.526122203196252</v>
      </c>
      <c r="L286" s="987">
        <f t="shared" si="42"/>
        <v>63.848898582261789</v>
      </c>
      <c r="M286" s="759">
        <f t="shared" si="43"/>
        <v>0.11477950625999568</v>
      </c>
      <c r="N286" s="732"/>
      <c r="O286" s="787">
        <f>A!H452</f>
        <v>57.756151224285503</v>
      </c>
    </row>
    <row r="287" spans="2:15" ht="12" customHeight="1">
      <c r="B287" s="761" t="s">
        <v>475</v>
      </c>
      <c r="C287" s="814">
        <f>A!B453</f>
        <v>57.047631889978156</v>
      </c>
      <c r="D287" s="814">
        <f>A!C453</f>
        <v>57.47</v>
      </c>
      <c r="E287" s="814">
        <f>A!D453</f>
        <v>57.47</v>
      </c>
      <c r="F287" s="814">
        <f>A!E453</f>
        <v>57.32189972846286</v>
      </c>
      <c r="G287" s="814">
        <f>A!F453</f>
        <v>57.072167755988787</v>
      </c>
      <c r="H287" s="814">
        <f>A!G453</f>
        <v>55.13</v>
      </c>
      <c r="I287" s="815"/>
      <c r="J287" s="814">
        <f t="shared" si="40"/>
        <v>55.13</v>
      </c>
      <c r="K287" s="814">
        <f t="shared" si="41"/>
        <v>57.47</v>
      </c>
      <c r="L287" s="987">
        <f t="shared" si="42"/>
        <v>56.918616562404964</v>
      </c>
      <c r="M287" s="759">
        <f t="shared" si="43"/>
        <v>4.1111329496816659E-2</v>
      </c>
      <c r="N287" s="732"/>
      <c r="O287" s="787">
        <f>A!H453</f>
        <v>55.660081589223303</v>
      </c>
    </row>
    <row r="288" spans="2:15" ht="12" customHeight="1">
      <c r="B288" s="761" t="s">
        <v>477</v>
      </c>
      <c r="C288" s="814">
        <f>A!B454</f>
        <v>54.700072821350801</v>
      </c>
      <c r="D288" s="814">
        <f>A!C454</f>
        <v>57.36</v>
      </c>
      <c r="E288" s="814">
        <f>A!D454</f>
        <v>57.36</v>
      </c>
      <c r="F288" s="814">
        <f>A!E454</f>
        <v>57.436072529358171</v>
      </c>
      <c r="G288" s="814">
        <f>A!F454</f>
        <v>57.061546840956055</v>
      </c>
      <c r="H288" s="814">
        <f>A!G454</f>
        <v>55.24</v>
      </c>
      <c r="I288" s="815"/>
      <c r="J288" s="814">
        <f t="shared" si="40"/>
        <v>54.700072821350801</v>
      </c>
      <c r="K288" s="814">
        <f t="shared" si="41"/>
        <v>57.436072529358171</v>
      </c>
      <c r="L288" s="987">
        <f t="shared" si="42"/>
        <v>56.52628203194417</v>
      </c>
      <c r="M288" s="759">
        <f t="shared" si="43"/>
        <v>4.8402258377106773E-2</v>
      </c>
      <c r="N288" s="732"/>
      <c r="O288" s="787">
        <f>A!H454</f>
        <v>55.77799583116164</v>
      </c>
    </row>
    <row r="289" spans="2:17" ht="12" customHeight="1">
      <c r="B289" s="761" t="s">
        <v>478</v>
      </c>
      <c r="C289" s="814">
        <f>A!B455</f>
        <v>69.874455981734982</v>
      </c>
      <c r="D289" s="814"/>
      <c r="E289" s="814"/>
      <c r="F289" s="814">
        <f>A!E455</f>
        <v>61.404915584365284</v>
      </c>
      <c r="G289" s="814">
        <f>A!F455</f>
        <v>70.226826484016939</v>
      </c>
      <c r="H289" s="814">
        <f>A!G455</f>
        <v>72.17</v>
      </c>
      <c r="I289" s="815"/>
      <c r="J289" s="814">
        <f t="shared" si="40"/>
        <v>61.404915584365284</v>
      </c>
      <c r="K289" s="814">
        <f t="shared" si="41"/>
        <v>72.17</v>
      </c>
      <c r="L289" s="987">
        <f t="shared" si="42"/>
        <v>68.419049512529313</v>
      </c>
      <c r="M289" s="759">
        <f t="shared" si="43"/>
        <v>0.15734045550666922</v>
      </c>
      <c r="N289" s="732"/>
      <c r="O289" s="787">
        <f>A!H455</f>
        <v>60.624770364746439</v>
      </c>
    </row>
    <row r="290" spans="2:17" ht="12" customHeight="1">
      <c r="B290" s="761" t="s">
        <v>479</v>
      </c>
      <c r="C290" s="814">
        <f>A!B456</f>
        <v>68.677375262557277</v>
      </c>
      <c r="D290" s="814"/>
      <c r="E290" s="814"/>
      <c r="F290" s="814">
        <f>A!E456</f>
        <v>60.752361597671459</v>
      </c>
      <c r="G290" s="814">
        <f>A!F456</f>
        <v>68.231392694061995</v>
      </c>
      <c r="H290" s="814">
        <f>A!G456</f>
        <v>68.11</v>
      </c>
      <c r="I290" s="815"/>
      <c r="J290" s="814">
        <f t="shared" si="40"/>
        <v>60.752361597671459</v>
      </c>
      <c r="K290" s="814">
        <f t="shared" si="41"/>
        <v>68.677375262557277</v>
      </c>
      <c r="L290" s="987">
        <f t="shared" si="42"/>
        <v>66.442782388572681</v>
      </c>
      <c r="M290" s="759">
        <f t="shared" si="43"/>
        <v>0.1192757644997242</v>
      </c>
      <c r="N290" s="732"/>
      <c r="O290" s="787">
        <f>A!H456</f>
        <v>59.417742675842611</v>
      </c>
    </row>
    <row r="291" spans="2:17" ht="12" customHeight="1">
      <c r="B291" s="761" t="s">
        <v>480</v>
      </c>
      <c r="C291" s="814">
        <f>A!B457</f>
        <v>61.467399063927004</v>
      </c>
      <c r="D291" s="814"/>
      <c r="E291" s="814"/>
      <c r="F291" s="814">
        <f>A!E457</f>
        <v>54.994444593840541</v>
      </c>
      <c r="G291" s="814">
        <f>A!F457</f>
        <v>60.138698630132005</v>
      </c>
      <c r="H291" s="814">
        <f>A!G457</f>
        <v>57.37</v>
      </c>
      <c r="I291" s="815"/>
      <c r="J291" s="814">
        <f t="shared" si="40"/>
        <v>54.994444593840541</v>
      </c>
      <c r="K291" s="814">
        <f t="shared" si="41"/>
        <v>61.467399063927004</v>
      </c>
      <c r="L291" s="987">
        <f t="shared" si="42"/>
        <v>58.492635571974887</v>
      </c>
      <c r="M291" s="759">
        <f t="shared" si="43"/>
        <v>0.11066272543184563</v>
      </c>
      <c r="N291" s="732"/>
      <c r="O291" s="787">
        <f>A!H457</f>
        <v>53.607354385068902</v>
      </c>
    </row>
    <row r="292" spans="2:17" ht="12" customHeight="1">
      <c r="B292" s="761" t="s">
        <v>481</v>
      </c>
      <c r="C292" s="814">
        <f>A!B458</f>
        <v>46.729939874429292</v>
      </c>
      <c r="D292" s="814"/>
      <c r="E292" s="814"/>
      <c r="F292" s="814">
        <f>A!E458</f>
        <v>48.973273387842148</v>
      </c>
      <c r="G292" s="814">
        <f>A!F458</f>
        <v>41.451598173521695</v>
      </c>
      <c r="H292" s="814">
        <f>A!G458</f>
        <v>39.6</v>
      </c>
      <c r="I292" s="815"/>
      <c r="J292" s="814">
        <f t="shared" si="40"/>
        <v>39.6</v>
      </c>
      <c r="K292" s="814">
        <f t="shared" si="41"/>
        <v>48.973273387842148</v>
      </c>
      <c r="L292" s="987">
        <f t="shared" si="42"/>
        <v>44.188702858948282</v>
      </c>
      <c r="M292" s="759">
        <f t="shared" si="43"/>
        <v>0.21211922462992244</v>
      </c>
      <c r="N292" s="732"/>
      <c r="O292" s="787">
        <f>A!H458</f>
        <v>21.474794005067292</v>
      </c>
    </row>
    <row r="293" spans="2:17" ht="12" customHeight="1">
      <c r="B293" s="761" t="s">
        <v>482</v>
      </c>
      <c r="C293" s="814">
        <f>A!B459</f>
        <v>48.520982031963811</v>
      </c>
      <c r="D293" s="814"/>
      <c r="E293" s="814"/>
      <c r="F293" s="814">
        <f>A!E459</f>
        <v>46.307188794935563</v>
      </c>
      <c r="G293" s="814">
        <f>A!F459</f>
        <v>40.050913242005713</v>
      </c>
      <c r="H293" s="814">
        <f>A!G459</f>
        <v>43.82</v>
      </c>
      <c r="I293" s="815"/>
      <c r="J293" s="814">
        <f t="shared" si="40"/>
        <v>40.050913242005713</v>
      </c>
      <c r="K293" s="814">
        <f t="shared" si="41"/>
        <v>48.520982031963811</v>
      </c>
      <c r="L293" s="987">
        <f t="shared" si="42"/>
        <v>44.67477101722627</v>
      </c>
      <c r="M293" s="759">
        <f t="shared" si="43"/>
        <v>0.18959400567922555</v>
      </c>
      <c r="N293" s="732"/>
      <c r="O293" s="787">
        <f>A!H459</f>
        <v>30.243321104109818</v>
      </c>
    </row>
    <row r="294" spans="2:17" ht="12" customHeight="1" thickBot="1">
      <c r="B294" s="762" t="s">
        <v>483</v>
      </c>
      <c r="C294" s="816">
        <f>A!B460</f>
        <v>36.624875993150724</v>
      </c>
      <c r="D294" s="816"/>
      <c r="E294" s="816"/>
      <c r="F294" s="816">
        <f>A!E460</f>
        <v>38.630598365315414</v>
      </c>
      <c r="G294" s="816">
        <f>A!F460</f>
        <v>36.874657534249643</v>
      </c>
      <c r="H294" s="816">
        <f>A!G460</f>
        <v>29.2</v>
      </c>
      <c r="I294" s="817"/>
      <c r="J294" s="816">
        <f t="shared" si="40"/>
        <v>29.2</v>
      </c>
      <c r="K294" s="816">
        <f t="shared" si="41"/>
        <v>38.630598365315414</v>
      </c>
      <c r="L294" s="988">
        <f t="shared" si="42"/>
        <v>35.332532973178942</v>
      </c>
      <c r="M294" s="766">
        <f t="shared" si="43"/>
        <v>0.26690977328102172</v>
      </c>
      <c r="N294" s="732"/>
      <c r="O294" s="818">
        <f>A!H460</f>
        <v>16.965653800509251</v>
      </c>
    </row>
    <row r="295" spans="2:17" ht="12" customHeight="1" thickTop="1">
      <c r="B295" s="774" t="s">
        <v>807</v>
      </c>
      <c r="C295" s="732"/>
      <c r="D295" s="832"/>
      <c r="E295" s="775"/>
      <c r="F295" s="832"/>
      <c r="G295" s="832"/>
      <c r="H295" s="832"/>
      <c r="I295" s="732"/>
      <c r="J295" s="832"/>
      <c r="K295" s="832"/>
      <c r="L295" s="832"/>
      <c r="M295" s="805"/>
      <c r="N295" s="732"/>
    </row>
    <row r="296" spans="2:17" ht="15" customHeight="1" thickBot="1">
      <c r="B296" s="780" t="s">
        <v>743</v>
      </c>
      <c r="P296" s="833"/>
      <c r="Q296" s="833"/>
    </row>
    <row r="297" spans="2:17" ht="12" customHeight="1" thickTop="1">
      <c r="B297" s="782"/>
      <c r="C297" s="767"/>
      <c r="D297" s="768"/>
      <c r="E297" s="767"/>
      <c r="F297" s="768"/>
      <c r="G297" s="768"/>
      <c r="H297" s="768"/>
      <c r="I297" s="738"/>
      <c r="J297" s="1093" t="s">
        <v>23</v>
      </c>
      <c r="K297" s="1094"/>
      <c r="L297" s="1094"/>
      <c r="M297" s="1095"/>
      <c r="O297" s="741"/>
      <c r="P297" s="833"/>
      <c r="Q297" s="833"/>
    </row>
    <row r="298" spans="2:17" ht="12" customHeight="1">
      <c r="B298" s="742"/>
      <c r="C298" s="783" t="s">
        <v>237</v>
      </c>
      <c r="D298" s="736" t="s">
        <v>426</v>
      </c>
      <c r="E298" s="783" t="s">
        <v>250</v>
      </c>
      <c r="F298" s="743" t="s">
        <v>357</v>
      </c>
      <c r="G298" s="744" t="s">
        <v>372</v>
      </c>
      <c r="H298" s="745" t="s">
        <v>384</v>
      </c>
      <c r="I298" s="754"/>
      <c r="J298" s="771"/>
      <c r="K298" s="784"/>
      <c r="L298" s="784"/>
      <c r="M298" s="747" t="s">
        <v>24</v>
      </c>
      <c r="O298" s="748" t="str">
        <f>YourData!$J$4</f>
        <v>Tested Prg</v>
      </c>
      <c r="P298" s="833"/>
      <c r="Q298" s="833"/>
    </row>
    <row r="299" spans="2:17" ht="12" customHeight="1">
      <c r="B299" s="749" t="s">
        <v>803</v>
      </c>
      <c r="C299" s="750" t="s">
        <v>25</v>
      </c>
      <c r="D299" s="750" t="s">
        <v>13</v>
      </c>
      <c r="E299" s="750" t="s">
        <v>13</v>
      </c>
      <c r="F299" s="751" t="s">
        <v>355</v>
      </c>
      <c r="G299" s="751" t="s">
        <v>365</v>
      </c>
      <c r="H299" s="751" t="s">
        <v>385</v>
      </c>
      <c r="I299" s="750"/>
      <c r="J299" s="772" t="s">
        <v>26</v>
      </c>
      <c r="K299" s="750" t="s">
        <v>27</v>
      </c>
      <c r="L299" s="750" t="s">
        <v>603</v>
      </c>
      <c r="M299" s="753" t="s">
        <v>604</v>
      </c>
      <c r="O299" s="755" t="str">
        <f>YourData!$J$8</f>
        <v>Org</v>
      </c>
      <c r="P299" s="833"/>
      <c r="Q299" s="833"/>
    </row>
    <row r="300" spans="2:17" ht="12" customHeight="1">
      <c r="B300" s="777" t="s">
        <v>263</v>
      </c>
      <c r="C300" s="784"/>
      <c r="D300" s="770"/>
      <c r="E300" s="784"/>
      <c r="F300" s="770"/>
      <c r="G300" s="770"/>
      <c r="H300" s="770"/>
      <c r="I300" s="740"/>
      <c r="J300" s="773"/>
      <c r="K300" s="770"/>
      <c r="L300" s="770"/>
      <c r="M300" s="759"/>
      <c r="O300" s="769"/>
      <c r="P300" s="833"/>
      <c r="Q300" s="833"/>
    </row>
    <row r="301" spans="2:17" ht="12" customHeight="1">
      <c r="B301" s="785" t="s">
        <v>485</v>
      </c>
      <c r="C301" s="770">
        <f>A!B830</f>
        <v>3892.9388508669631</v>
      </c>
      <c r="D301" s="770">
        <f>A!C830</f>
        <v>3975.4583333333335</v>
      </c>
      <c r="E301" s="770">
        <f>A!D830</f>
        <v>3975.1666666666665</v>
      </c>
      <c r="F301" s="770">
        <f>A!E830</f>
        <v>4028.8241817073631</v>
      </c>
      <c r="G301" s="770">
        <f>A!F830</f>
        <v>3901.0416666666665</v>
      </c>
      <c r="H301" s="770">
        <f>A!G830</f>
        <v>4073</v>
      </c>
      <c r="I301" s="760"/>
      <c r="J301" s="773">
        <f t="shared" ref="J301:J306" si="44">MINA(C301:I301)</f>
        <v>3892.9388508669631</v>
      </c>
      <c r="K301" s="770">
        <f t="shared" ref="K301:K306" si="45">MAXA(C301:I301)</f>
        <v>4073</v>
      </c>
      <c r="L301" s="757">
        <f t="shared" ref="L301:L306" si="46">AVERAGE(C301:I301)</f>
        <v>3974.4049498734989</v>
      </c>
      <c r="M301" s="759">
        <f t="shared" ref="M301:M306" si="47">ABS((K301-J301)/AVERAGE(C301:I301))</f>
        <v>4.5305184399684298E-2</v>
      </c>
      <c r="O301" s="803">
        <f>A!H830</f>
        <v>4019.4005179513838</v>
      </c>
      <c r="P301" s="833"/>
      <c r="Q301" s="833"/>
    </row>
    <row r="302" spans="2:17" ht="12" customHeight="1">
      <c r="B302" s="785" t="s">
        <v>486</v>
      </c>
      <c r="C302" s="770">
        <f>A!B831</f>
        <v>5044.9219465765182</v>
      </c>
      <c r="D302" s="770">
        <f>A!C831</f>
        <v>5204.333333333333</v>
      </c>
      <c r="E302" s="770">
        <f>A!D831</f>
        <v>5204.083333333333</v>
      </c>
      <c r="F302" s="770">
        <f>A!E831</f>
        <v>5228.7799778248173</v>
      </c>
      <c r="G302" s="770">
        <f>A!F831</f>
        <v>5066.5</v>
      </c>
      <c r="H302" s="770">
        <f>A!G831</f>
        <v>5230</v>
      </c>
      <c r="I302" s="760"/>
      <c r="J302" s="773">
        <f t="shared" si="44"/>
        <v>5044.9219465765182</v>
      </c>
      <c r="K302" s="770">
        <f t="shared" si="45"/>
        <v>5230</v>
      </c>
      <c r="L302" s="757">
        <f t="shared" si="46"/>
        <v>5163.103098511333</v>
      </c>
      <c r="M302" s="759">
        <f t="shared" si="47"/>
        <v>3.5846282728083621E-2</v>
      </c>
      <c r="O302" s="803">
        <f>A!H831</f>
        <v>5244.4305503927026</v>
      </c>
      <c r="P302" s="732"/>
      <c r="Q302" s="732"/>
    </row>
    <row r="303" spans="2:17" ht="12" customHeight="1">
      <c r="B303" s="785" t="s">
        <v>498</v>
      </c>
      <c r="C303" s="770">
        <f t="shared" ref="C303:H303" si="48">C302-C301</f>
        <v>1151.9830957095551</v>
      </c>
      <c r="D303" s="770">
        <f t="shared" si="48"/>
        <v>1228.8749999999995</v>
      </c>
      <c r="E303" s="770">
        <f t="shared" si="48"/>
        <v>1228.9166666666665</v>
      </c>
      <c r="F303" s="770">
        <f t="shared" si="48"/>
        <v>1199.9557961174542</v>
      </c>
      <c r="G303" s="770">
        <f t="shared" si="48"/>
        <v>1165.4583333333335</v>
      </c>
      <c r="H303" s="770">
        <f t="shared" si="48"/>
        <v>1157</v>
      </c>
      <c r="I303" s="760"/>
      <c r="J303" s="773">
        <f t="shared" si="44"/>
        <v>1151.9830957095551</v>
      </c>
      <c r="K303" s="770">
        <f t="shared" si="45"/>
        <v>1228.9166666666665</v>
      </c>
      <c r="L303" s="757">
        <f t="shared" si="46"/>
        <v>1188.6981486378347</v>
      </c>
      <c r="M303" s="759">
        <f t="shared" si="47"/>
        <v>6.4720863783015017E-2</v>
      </c>
      <c r="O303" s="803">
        <f>IF(AND(ISNUMBER(O302),ISNUMBER(O301)),O302-O301,"")</f>
        <v>1225.0300324413188</v>
      </c>
      <c r="P303" s="732"/>
      <c r="Q303" s="732"/>
    </row>
    <row r="304" spans="2:17" ht="12" customHeight="1">
      <c r="B304" s="785" t="s">
        <v>487</v>
      </c>
      <c r="C304" s="770">
        <f>A!B839</f>
        <v>3022.7731715845357</v>
      </c>
      <c r="D304" s="770">
        <f>A!C839</f>
        <v>3062</v>
      </c>
      <c r="E304" s="770">
        <f>A!D839</f>
        <v>3061.7916666666665</v>
      </c>
      <c r="F304" s="770">
        <f>A!E839</f>
        <v>3101.437208339988</v>
      </c>
      <c r="G304" s="770">
        <f>A!F839</f>
        <v>3091.5416666666665</v>
      </c>
      <c r="H304" s="770">
        <f>A!G839</f>
        <v>3144</v>
      </c>
      <c r="I304" s="760"/>
      <c r="J304" s="773">
        <f t="shared" si="44"/>
        <v>3022.7731715845357</v>
      </c>
      <c r="K304" s="770">
        <f t="shared" si="45"/>
        <v>3144</v>
      </c>
      <c r="L304" s="757">
        <f t="shared" si="46"/>
        <v>3080.5906188763097</v>
      </c>
      <c r="M304" s="759">
        <f t="shared" si="47"/>
        <v>3.9351813795915389E-2</v>
      </c>
      <c r="O304" s="803">
        <f>A!H839</f>
        <v>3215.4095280665192</v>
      </c>
      <c r="P304" s="732"/>
      <c r="Q304" s="732"/>
    </row>
    <row r="305" spans="2:17" ht="12" customHeight="1">
      <c r="B305" s="785" t="s">
        <v>488</v>
      </c>
      <c r="C305" s="770">
        <f>A!B840</f>
        <v>3894.1232823866676</v>
      </c>
      <c r="D305" s="770">
        <f>A!C840</f>
        <v>3978.2083333333335</v>
      </c>
      <c r="E305" s="770">
        <f>A!D840</f>
        <v>3978.0833333333335</v>
      </c>
      <c r="F305" s="770">
        <f>A!E840</f>
        <v>4028.6999198229551</v>
      </c>
      <c r="G305" s="770">
        <f>A!F840</f>
        <v>3934.625</v>
      </c>
      <c r="H305" s="770">
        <f>A!G840</f>
        <v>4043</v>
      </c>
      <c r="I305" s="760"/>
      <c r="J305" s="773">
        <f t="shared" si="44"/>
        <v>3894.1232823866676</v>
      </c>
      <c r="K305" s="770">
        <f t="shared" si="45"/>
        <v>4043</v>
      </c>
      <c r="L305" s="757">
        <f t="shared" si="46"/>
        <v>3976.1233114793818</v>
      </c>
      <c r="M305" s="759">
        <f t="shared" si="47"/>
        <v>3.7442681212505047E-2</v>
      </c>
      <c r="O305" s="803">
        <f>A!H840</f>
        <v>4193.0069633784778</v>
      </c>
      <c r="P305" s="732"/>
      <c r="Q305" s="732"/>
    </row>
    <row r="306" spans="2:17" ht="12" customHeight="1">
      <c r="B306" s="785" t="s">
        <v>499</v>
      </c>
      <c r="C306" s="770">
        <f t="shared" ref="C306:H306" si="49">C305-C304</f>
        <v>871.35011080213189</v>
      </c>
      <c r="D306" s="770">
        <f t="shared" si="49"/>
        <v>916.20833333333348</v>
      </c>
      <c r="E306" s="770">
        <f t="shared" si="49"/>
        <v>916.29166666666697</v>
      </c>
      <c r="F306" s="770">
        <f t="shared" si="49"/>
        <v>927.26271148296701</v>
      </c>
      <c r="G306" s="770">
        <f t="shared" si="49"/>
        <v>843.08333333333348</v>
      </c>
      <c r="H306" s="770">
        <f t="shared" si="49"/>
        <v>899</v>
      </c>
      <c r="I306" s="760"/>
      <c r="J306" s="773">
        <f t="shared" si="44"/>
        <v>843.08333333333348</v>
      </c>
      <c r="K306" s="770">
        <f t="shared" si="45"/>
        <v>927.26271148296701</v>
      </c>
      <c r="L306" s="757">
        <f t="shared" si="46"/>
        <v>895.53269260307206</v>
      </c>
      <c r="M306" s="759">
        <f t="shared" si="47"/>
        <v>9.3999223975784474E-2</v>
      </c>
      <c r="O306" s="803">
        <f>IF(AND(ISNUMBER(O305),ISNUMBER(O304)),O305-O304,"")</f>
        <v>977.59743531195863</v>
      </c>
      <c r="P306" s="732"/>
      <c r="Q306" s="732"/>
    </row>
    <row r="307" spans="2:17" ht="12" customHeight="1">
      <c r="B307" s="777" t="s">
        <v>230</v>
      </c>
      <c r="C307" s="770"/>
      <c r="D307" s="770"/>
      <c r="E307" s="770"/>
      <c r="F307" s="792"/>
      <c r="G307" s="770"/>
      <c r="H307" s="770"/>
      <c r="I307" s="760"/>
      <c r="J307" s="773"/>
      <c r="K307" s="770"/>
      <c r="L307" s="770"/>
      <c r="M307" s="759"/>
      <c r="O307" s="803"/>
      <c r="P307" s="732"/>
      <c r="Q307" s="732"/>
    </row>
    <row r="308" spans="2:17" ht="12" customHeight="1">
      <c r="B308" s="785" t="s">
        <v>485</v>
      </c>
      <c r="C308" s="770">
        <f>A!B850</f>
        <v>3014.618966660435</v>
      </c>
      <c r="D308" s="770">
        <f>A!C850</f>
        <v>3119.8333333333335</v>
      </c>
      <c r="E308" s="770">
        <f>A!D850</f>
        <v>3119.6666666666665</v>
      </c>
      <c r="F308" s="770"/>
      <c r="G308" s="770">
        <f>A!F850</f>
        <v>3020.0416666666665</v>
      </c>
      <c r="H308" s="770">
        <f>A!G850</f>
        <v>3159</v>
      </c>
      <c r="I308" s="760"/>
      <c r="J308" s="773">
        <f t="shared" ref="J308:J313" si="50">MINA(C308:I308)</f>
        <v>3014.618966660435</v>
      </c>
      <c r="K308" s="770">
        <f t="shared" ref="K308:K313" si="51">MAXA(C308:I308)</f>
        <v>3159</v>
      </c>
      <c r="L308" s="757">
        <f t="shared" ref="L308:L313" si="52">AVERAGE(C308:I308)</f>
        <v>3086.6321266654204</v>
      </c>
      <c r="M308" s="759">
        <f t="shared" ref="M308:M313" si="53">ABS((K308-J308)/AVERAGE(C308:I308))</f>
        <v>4.6776236174131978E-2</v>
      </c>
      <c r="O308" s="803">
        <f>A!H850</f>
        <v>3501.5101758647074</v>
      </c>
    </row>
    <row r="309" spans="2:17" ht="12" customHeight="1">
      <c r="B309" s="785" t="s">
        <v>486</v>
      </c>
      <c r="C309" s="770">
        <f>A!B851</f>
        <v>4083.8828856110517</v>
      </c>
      <c r="D309" s="770">
        <f>A!C851</f>
        <v>4263.541666666667</v>
      </c>
      <c r="E309" s="770">
        <f>A!D851</f>
        <v>4263.416666666667</v>
      </c>
      <c r="F309" s="770"/>
      <c r="G309" s="770">
        <f>A!F851</f>
        <v>4105.958333333333</v>
      </c>
      <c r="H309" s="770">
        <f>A!G851</f>
        <v>4239</v>
      </c>
      <c r="I309" s="760"/>
      <c r="J309" s="773">
        <f t="shared" si="50"/>
        <v>4083.8828856110517</v>
      </c>
      <c r="K309" s="770">
        <f t="shared" si="51"/>
        <v>4263.541666666667</v>
      </c>
      <c r="L309" s="757">
        <f t="shared" si="52"/>
        <v>4191.1599104555435</v>
      </c>
      <c r="M309" s="759">
        <f t="shared" si="53"/>
        <v>4.2866124150363866E-2</v>
      </c>
      <c r="O309" s="803">
        <f>A!H851</f>
        <v>4677.8292055465799</v>
      </c>
    </row>
    <row r="310" spans="2:17" ht="12" customHeight="1">
      <c r="B310" s="785" t="s">
        <v>498</v>
      </c>
      <c r="C310" s="770">
        <f>C309-C308</f>
        <v>1069.2639189506167</v>
      </c>
      <c r="D310" s="770">
        <f>D309-D308</f>
        <v>1143.7083333333335</v>
      </c>
      <c r="E310" s="770">
        <f>E309-E308</f>
        <v>1143.7500000000005</v>
      </c>
      <c r="F310" s="770"/>
      <c r="G310" s="770">
        <f>G309-G308</f>
        <v>1085.9166666666665</v>
      </c>
      <c r="H310" s="770">
        <f>H309-H308</f>
        <v>1080</v>
      </c>
      <c r="I310" s="760"/>
      <c r="J310" s="773">
        <f t="shared" si="50"/>
        <v>1069.2639189506167</v>
      </c>
      <c r="K310" s="770">
        <f t="shared" si="51"/>
        <v>1143.7500000000005</v>
      </c>
      <c r="L310" s="757">
        <f t="shared" si="52"/>
        <v>1104.5277837901235</v>
      </c>
      <c r="M310" s="759">
        <f t="shared" si="53"/>
        <v>6.7437037023902704E-2</v>
      </c>
      <c r="O310" s="803">
        <f>IF(AND(ISNUMBER(O309),ISNUMBER(O308)),O309-O308,"")</f>
        <v>1176.3190296818725</v>
      </c>
    </row>
    <row r="311" spans="2:17" ht="12" customHeight="1">
      <c r="B311" s="785" t="s">
        <v>487</v>
      </c>
      <c r="C311" s="770">
        <f>A!B859</f>
        <v>2311.4724457669786</v>
      </c>
      <c r="D311" s="770">
        <f>A!C859</f>
        <v>2390.041666666667</v>
      </c>
      <c r="E311" s="770">
        <f>A!D859</f>
        <v>2389.9166666666665</v>
      </c>
      <c r="F311" s="770"/>
      <c r="G311" s="770">
        <f>A!F859</f>
        <v>2378.4583333333335</v>
      </c>
      <c r="H311" s="770">
        <f>A!G859</f>
        <v>2411</v>
      </c>
      <c r="I311" s="760"/>
      <c r="J311" s="773">
        <f t="shared" si="50"/>
        <v>2311.4724457669786</v>
      </c>
      <c r="K311" s="770">
        <f t="shared" si="51"/>
        <v>2411</v>
      </c>
      <c r="L311" s="757">
        <f t="shared" si="52"/>
        <v>2376.1778224867294</v>
      </c>
      <c r="M311" s="759">
        <f t="shared" si="53"/>
        <v>4.1885566514068107E-2</v>
      </c>
      <c r="O311" s="803">
        <f>A!H859</f>
        <v>2783.2508417308859</v>
      </c>
    </row>
    <row r="312" spans="2:17" ht="12" customHeight="1">
      <c r="B312" s="785" t="s">
        <v>488</v>
      </c>
      <c r="C312" s="770">
        <f>A!B860</f>
        <v>3118.0954458757819</v>
      </c>
      <c r="D312" s="770">
        <f>A!C860</f>
        <v>3243</v>
      </c>
      <c r="E312" s="770">
        <f>A!D860</f>
        <v>3242.9583333333335</v>
      </c>
      <c r="F312" s="770"/>
      <c r="G312" s="770">
        <f>A!F860</f>
        <v>3165.5833333333335</v>
      </c>
      <c r="H312" s="770">
        <f>A!G860</f>
        <v>3248</v>
      </c>
      <c r="I312" s="760"/>
      <c r="J312" s="773">
        <f t="shared" si="50"/>
        <v>3118.0954458757819</v>
      </c>
      <c r="K312" s="770">
        <f t="shared" si="51"/>
        <v>3248</v>
      </c>
      <c r="L312" s="757">
        <f t="shared" si="52"/>
        <v>3203.52742250849</v>
      </c>
      <c r="M312" s="759">
        <f t="shared" si="53"/>
        <v>4.0550473584676734E-2</v>
      </c>
      <c r="O312" s="803">
        <f>A!H860</f>
        <v>3716.5231685054628</v>
      </c>
    </row>
    <row r="313" spans="2:17" ht="12" customHeight="1">
      <c r="B313" s="785" t="s">
        <v>499</v>
      </c>
      <c r="C313" s="770">
        <f>C312-C311</f>
        <v>806.62300010880335</v>
      </c>
      <c r="D313" s="770">
        <f>D312-D311</f>
        <v>852.95833333333303</v>
      </c>
      <c r="E313" s="770">
        <f>E312-E311</f>
        <v>853.04166666666697</v>
      </c>
      <c r="F313" s="770"/>
      <c r="G313" s="770">
        <f>G312-G311</f>
        <v>787.125</v>
      </c>
      <c r="H313" s="770">
        <f>H312-H311</f>
        <v>837</v>
      </c>
      <c r="I313" s="760"/>
      <c r="J313" s="773">
        <f t="shared" si="50"/>
        <v>787.125</v>
      </c>
      <c r="K313" s="770">
        <f t="shared" si="51"/>
        <v>853.04166666666697</v>
      </c>
      <c r="L313" s="757">
        <f t="shared" si="52"/>
        <v>827.34960002176069</v>
      </c>
      <c r="M313" s="759">
        <f t="shared" si="53"/>
        <v>7.9672083802220059E-2</v>
      </c>
      <c r="O313" s="803">
        <f>IF(AND(ISNUMBER(O312),ISNUMBER(O311)),O312-O311,"")</f>
        <v>933.27232677457687</v>
      </c>
    </row>
    <row r="314" spans="2:17" ht="12" customHeight="1">
      <c r="B314" s="777" t="s">
        <v>231</v>
      </c>
      <c r="C314" s="770"/>
      <c r="D314" s="770"/>
      <c r="E314" s="770"/>
      <c r="F314" s="770"/>
      <c r="G314" s="770"/>
      <c r="H314" s="770"/>
      <c r="I314" s="760"/>
      <c r="J314" s="773"/>
      <c r="K314" s="770"/>
      <c r="L314" s="770"/>
      <c r="M314" s="759"/>
      <c r="O314" s="803"/>
      <c r="P314" s="732"/>
      <c r="Q314" s="732"/>
    </row>
    <row r="315" spans="2:17" ht="12" customHeight="1">
      <c r="B315" s="785" t="s">
        <v>485</v>
      </c>
      <c r="C315" s="770">
        <f>A!B870</f>
        <v>376.076193513845</v>
      </c>
      <c r="D315" s="770">
        <f>A!C870</f>
        <v>389.125</v>
      </c>
      <c r="E315" s="770">
        <f>A!D870</f>
        <v>389.08333333333331</v>
      </c>
      <c r="F315" s="770"/>
      <c r="G315" s="770">
        <f>A!F870</f>
        <v>377.25</v>
      </c>
      <c r="H315" s="770">
        <f>A!G870</f>
        <v>391</v>
      </c>
      <c r="I315" s="760"/>
      <c r="J315" s="773">
        <f t="shared" ref="J315:J320" si="54">MINA(C315:I315)</f>
        <v>376.076193513845</v>
      </c>
      <c r="K315" s="770">
        <f t="shared" ref="K315:K320" si="55">MAXA(C315:I315)</f>
        <v>391</v>
      </c>
      <c r="L315" s="757">
        <f t="shared" ref="L315:L320" si="56">AVERAGE(C315:I315)</f>
        <v>384.50690536943569</v>
      </c>
      <c r="M315" s="759">
        <f t="shared" ref="M315:M320" si="57">ABS((K315-J315)/AVERAGE(C315:I315))</f>
        <v>3.8812843872897816E-2</v>
      </c>
      <c r="O315" s="803" t="str">
        <f>A!H870</f>
        <v/>
      </c>
      <c r="P315" s="732"/>
      <c r="Q315" s="732"/>
    </row>
    <row r="316" spans="2:17" ht="12" customHeight="1">
      <c r="B316" s="785" t="s">
        <v>486</v>
      </c>
      <c r="C316" s="770">
        <f>A!B871</f>
        <v>411.49462555151172</v>
      </c>
      <c r="D316" s="770">
        <f>A!C871</f>
        <v>426.33333333333331</v>
      </c>
      <c r="E316" s="770">
        <f>A!D871</f>
        <v>426.33333333333331</v>
      </c>
      <c r="F316" s="770"/>
      <c r="G316" s="770">
        <f>A!F871</f>
        <v>411.33333333333331</v>
      </c>
      <c r="H316" s="770">
        <f>A!G871</f>
        <v>424</v>
      </c>
      <c r="I316" s="760"/>
      <c r="J316" s="773">
        <f t="shared" si="54"/>
        <v>411.33333333333331</v>
      </c>
      <c r="K316" s="770">
        <f t="shared" si="55"/>
        <v>426.33333333333331</v>
      </c>
      <c r="L316" s="757">
        <f t="shared" si="56"/>
        <v>419.89892511030229</v>
      </c>
      <c r="M316" s="759">
        <f t="shared" si="57"/>
        <v>3.5722882586707465E-2</v>
      </c>
      <c r="O316" s="803" t="str">
        <f>A!H871</f>
        <v/>
      </c>
      <c r="P316" s="732"/>
      <c r="Q316" s="732"/>
    </row>
    <row r="317" spans="2:17" ht="12" customHeight="1">
      <c r="B317" s="785" t="s">
        <v>498</v>
      </c>
      <c r="C317" s="770">
        <f>C316-C315</f>
        <v>35.418432037666719</v>
      </c>
      <c r="D317" s="770">
        <f>D316-D315</f>
        <v>37.208333333333314</v>
      </c>
      <c r="E317" s="770">
        <f>E316-E315</f>
        <v>37.25</v>
      </c>
      <c r="F317" s="770"/>
      <c r="G317" s="770">
        <f>G316-G315</f>
        <v>34.083333333333314</v>
      </c>
      <c r="H317" s="770">
        <f>H316-H315</f>
        <v>33</v>
      </c>
      <c r="I317" s="760"/>
      <c r="J317" s="773">
        <f t="shared" si="54"/>
        <v>33</v>
      </c>
      <c r="K317" s="770">
        <f t="shared" si="55"/>
        <v>37.25</v>
      </c>
      <c r="L317" s="757">
        <f t="shared" si="56"/>
        <v>35.392019740866672</v>
      </c>
      <c r="M317" s="759">
        <f t="shared" si="57"/>
        <v>0.12008356773978017</v>
      </c>
      <c r="O317" s="803" t="str">
        <f>IF(AND(ISNUMBER(O316),ISNUMBER(O315)),O316-O315,"")</f>
        <v/>
      </c>
      <c r="P317" s="732"/>
      <c r="Q317" s="732"/>
    </row>
    <row r="318" spans="2:17" ht="12" customHeight="1">
      <c r="B318" s="785" t="s">
        <v>487</v>
      </c>
      <c r="C318" s="770">
        <f>A!B879</f>
        <v>304.56246547436837</v>
      </c>
      <c r="D318" s="770">
        <f>A!C879</f>
        <v>311.16666666666669</v>
      </c>
      <c r="E318" s="770">
        <f>A!D879</f>
        <v>311.125</v>
      </c>
      <c r="F318" s="770"/>
      <c r="G318" s="770">
        <f>A!F879</f>
        <v>305.33333333333331</v>
      </c>
      <c r="H318" s="770">
        <f>A!G879</f>
        <v>314</v>
      </c>
      <c r="I318" s="760"/>
      <c r="J318" s="773">
        <f t="shared" si="54"/>
        <v>304.56246547436837</v>
      </c>
      <c r="K318" s="770">
        <f t="shared" si="55"/>
        <v>314</v>
      </c>
      <c r="L318" s="757">
        <f t="shared" si="56"/>
        <v>309.23749309487368</v>
      </c>
      <c r="M318" s="759">
        <f t="shared" si="57"/>
        <v>3.0518726662734294E-2</v>
      </c>
      <c r="O318" s="803" t="str">
        <f>A!H879</f>
        <v/>
      </c>
      <c r="P318" s="732"/>
      <c r="Q318" s="732"/>
    </row>
    <row r="319" spans="2:17" ht="12" customHeight="1">
      <c r="B319" s="785" t="s">
        <v>488</v>
      </c>
      <c r="C319" s="770">
        <f>A!B880</f>
        <v>332.27711231819677</v>
      </c>
      <c r="D319" s="770">
        <f>A!C880</f>
        <v>339.625</v>
      </c>
      <c r="E319" s="770">
        <f>A!D880</f>
        <v>339.625</v>
      </c>
      <c r="F319" s="770"/>
      <c r="G319" s="770">
        <f>A!F880</f>
        <v>329.25</v>
      </c>
      <c r="H319" s="770">
        <f>A!G880</f>
        <v>340</v>
      </c>
      <c r="I319" s="760"/>
      <c r="J319" s="773">
        <f t="shared" si="54"/>
        <v>329.25</v>
      </c>
      <c r="K319" s="770">
        <f t="shared" si="55"/>
        <v>340</v>
      </c>
      <c r="L319" s="757">
        <f t="shared" si="56"/>
        <v>336.15542246363935</v>
      </c>
      <c r="M319" s="759">
        <f t="shared" si="57"/>
        <v>3.197925507556787E-2</v>
      </c>
      <c r="O319" s="803" t="str">
        <f>A!H880</f>
        <v/>
      </c>
      <c r="P319" s="732"/>
      <c r="Q319" s="732"/>
    </row>
    <row r="320" spans="2:17" ht="12" customHeight="1">
      <c r="B320" s="785" t="s">
        <v>499</v>
      </c>
      <c r="C320" s="770">
        <f>C319-C318</f>
        <v>27.714646843828405</v>
      </c>
      <c r="D320" s="770">
        <f>D319-D318</f>
        <v>28.458333333333314</v>
      </c>
      <c r="E320" s="770">
        <f>E319-E318</f>
        <v>28.5</v>
      </c>
      <c r="F320" s="770"/>
      <c r="G320" s="770">
        <f>G319-G318</f>
        <v>23.916666666666686</v>
      </c>
      <c r="H320" s="770">
        <f>H319-H318</f>
        <v>26</v>
      </c>
      <c r="I320" s="792"/>
      <c r="J320" s="773">
        <f t="shared" si="54"/>
        <v>23.916666666666686</v>
      </c>
      <c r="K320" s="770">
        <f t="shared" si="55"/>
        <v>28.5</v>
      </c>
      <c r="L320" s="757">
        <f t="shared" si="56"/>
        <v>26.91792936876568</v>
      </c>
      <c r="M320" s="759">
        <f t="shared" si="57"/>
        <v>0.17027065011366002</v>
      </c>
      <c r="O320" s="803" t="str">
        <f>IF(AND(ISNUMBER(O319),ISNUMBER(O318)),O319-O318,"")</f>
        <v/>
      </c>
      <c r="P320" s="732"/>
      <c r="Q320" s="732"/>
    </row>
    <row r="321" spans="2:17" ht="12" customHeight="1">
      <c r="B321" s="777" t="s">
        <v>262</v>
      </c>
      <c r="C321" s="732"/>
      <c r="D321" s="834"/>
      <c r="E321" s="834"/>
      <c r="F321" s="834"/>
      <c r="G321" s="834"/>
      <c r="H321" s="834"/>
      <c r="I321" s="754"/>
      <c r="J321" s="835"/>
      <c r="K321" s="754"/>
      <c r="L321" s="754"/>
      <c r="M321" s="747"/>
      <c r="O321" s="803"/>
      <c r="P321" s="732"/>
      <c r="Q321" s="732"/>
    </row>
    <row r="322" spans="2:17" ht="12" customHeight="1">
      <c r="B322" s="785" t="s">
        <v>485</v>
      </c>
      <c r="C322" s="770">
        <f>A!B890</f>
        <v>502.2436906926834</v>
      </c>
      <c r="D322" s="770">
        <f>A!C890</f>
        <v>466.5</v>
      </c>
      <c r="E322" s="770">
        <f>A!D890</f>
        <v>466.41666666666669</v>
      </c>
      <c r="F322" s="770">
        <f>A!E890</f>
        <v>518.92733010217285</v>
      </c>
      <c r="G322" s="770">
        <f>A!F890</f>
        <v>503.75</v>
      </c>
      <c r="H322" s="770">
        <f>A!G890</f>
        <v>522</v>
      </c>
      <c r="I322" s="760"/>
      <c r="J322" s="773">
        <f t="shared" ref="J322:J327" si="58">MINA(C322:I322)</f>
        <v>466.41666666666669</v>
      </c>
      <c r="K322" s="770">
        <f t="shared" ref="K322:K327" si="59">MAXA(C322:I322)</f>
        <v>522</v>
      </c>
      <c r="L322" s="770">
        <f t="shared" ref="L322:L327" si="60">AVERAGE(C322:I322)</f>
        <v>496.63961457692056</v>
      </c>
      <c r="M322" s="759">
        <f t="shared" ref="M322:M327" si="61">ABS((K322-J322)/AVERAGE(C322:I322))</f>
        <v>0.1119188475947169</v>
      </c>
      <c r="O322" s="803">
        <f>A!H890</f>
        <v>517.89034208667601</v>
      </c>
      <c r="P322" s="732"/>
      <c r="Q322" s="732"/>
    </row>
    <row r="323" spans="2:17" ht="12" customHeight="1">
      <c r="B323" s="785" t="s">
        <v>486</v>
      </c>
      <c r="C323" s="770">
        <f>A!B891</f>
        <v>549.54443541395437</v>
      </c>
      <c r="D323" s="770">
        <f>A!C891</f>
        <v>514.45833333333337</v>
      </c>
      <c r="E323" s="770">
        <f>A!D891</f>
        <v>514.33333333333337</v>
      </c>
      <c r="F323" s="770">
        <f>A!E891</f>
        <v>565.53965617808058</v>
      </c>
      <c r="G323" s="770">
        <f>A!F891</f>
        <v>549.20833333333337</v>
      </c>
      <c r="H323" s="770">
        <f>A!G891</f>
        <v>566</v>
      </c>
      <c r="I323" s="760"/>
      <c r="J323" s="773">
        <f t="shared" si="58"/>
        <v>514.33333333333337</v>
      </c>
      <c r="K323" s="770">
        <f t="shared" si="59"/>
        <v>566</v>
      </c>
      <c r="L323" s="770">
        <f t="shared" si="60"/>
        <v>543.18068193200577</v>
      </c>
      <c r="M323" s="759">
        <f t="shared" si="61"/>
        <v>9.5118748485120377E-2</v>
      </c>
      <c r="O323" s="803">
        <f>A!H891</f>
        <v>566.60134484612377</v>
      </c>
      <c r="P323" s="732"/>
      <c r="Q323" s="834"/>
    </row>
    <row r="324" spans="2:17" ht="12" customHeight="1">
      <c r="B324" s="785" t="s">
        <v>498</v>
      </c>
      <c r="C324" s="770">
        <f t="shared" ref="C324:H324" si="62">C323-C322</f>
        <v>47.300744721270974</v>
      </c>
      <c r="D324" s="770">
        <f t="shared" si="62"/>
        <v>47.958333333333371</v>
      </c>
      <c r="E324" s="770">
        <f t="shared" si="62"/>
        <v>47.916666666666686</v>
      </c>
      <c r="F324" s="770">
        <f t="shared" si="62"/>
        <v>46.612326075907731</v>
      </c>
      <c r="G324" s="770">
        <f t="shared" si="62"/>
        <v>45.458333333333371</v>
      </c>
      <c r="H324" s="770">
        <f t="shared" si="62"/>
        <v>44</v>
      </c>
      <c r="I324" s="760"/>
      <c r="J324" s="773">
        <f t="shared" si="58"/>
        <v>44</v>
      </c>
      <c r="K324" s="770">
        <f t="shared" si="59"/>
        <v>47.958333333333371</v>
      </c>
      <c r="L324" s="770">
        <f t="shared" si="60"/>
        <v>46.541067355085353</v>
      </c>
      <c r="M324" s="759">
        <f t="shared" si="61"/>
        <v>8.5050334216300705E-2</v>
      </c>
      <c r="O324" s="803">
        <f>IF(AND(ISNUMBER(O323),ISNUMBER(O322)),O323-O322,"")</f>
        <v>48.711002759447751</v>
      </c>
      <c r="P324" s="732"/>
      <c r="Q324" s="834"/>
    </row>
    <row r="325" spans="2:17" ht="12" customHeight="1">
      <c r="B325" s="785" t="s">
        <v>487</v>
      </c>
      <c r="C325" s="770">
        <f>A!B899</f>
        <v>406.73826034318864</v>
      </c>
      <c r="D325" s="770">
        <f>A!C899</f>
        <v>360.79166666666669</v>
      </c>
      <c r="E325" s="770">
        <f>A!D899</f>
        <v>360.75</v>
      </c>
      <c r="F325" s="770">
        <f>A!E899</f>
        <v>412.39733027175924</v>
      </c>
      <c r="G325" s="770">
        <f>A!F899</f>
        <v>407.75</v>
      </c>
      <c r="H325" s="770">
        <f>A!G899</f>
        <v>419</v>
      </c>
      <c r="I325" s="760"/>
      <c r="J325" s="773">
        <f t="shared" si="58"/>
        <v>360.75</v>
      </c>
      <c r="K325" s="770">
        <f t="shared" si="59"/>
        <v>419</v>
      </c>
      <c r="L325" s="770">
        <f t="shared" si="60"/>
        <v>394.57120954693573</v>
      </c>
      <c r="M325" s="759">
        <f t="shared" si="61"/>
        <v>0.14762861199854205</v>
      </c>
      <c r="O325" s="803">
        <f>A!H899</f>
        <v>432.15868633563349</v>
      </c>
      <c r="P325" s="732"/>
      <c r="Q325" s="834"/>
    </row>
    <row r="326" spans="2:17" ht="12" customHeight="1">
      <c r="B326" s="785" t="s">
        <v>488</v>
      </c>
      <c r="C326" s="770">
        <f>A!B900</f>
        <v>443.75072419268855</v>
      </c>
      <c r="D326" s="770">
        <f>A!C900</f>
        <v>395.58333333333331</v>
      </c>
      <c r="E326" s="770">
        <f>A!D900</f>
        <v>395.5</v>
      </c>
      <c r="F326" s="770">
        <f>A!E900</f>
        <v>450.07976931092344</v>
      </c>
      <c r="G326" s="770">
        <f>A!F900</f>
        <v>439.79166666666669</v>
      </c>
      <c r="H326" s="770">
        <f>A!G900</f>
        <v>454</v>
      </c>
      <c r="I326" s="760"/>
      <c r="J326" s="773">
        <f t="shared" si="58"/>
        <v>395.5</v>
      </c>
      <c r="K326" s="770">
        <f t="shared" si="59"/>
        <v>454</v>
      </c>
      <c r="L326" s="770">
        <f t="shared" si="60"/>
        <v>429.7842489172686</v>
      </c>
      <c r="M326" s="759">
        <f t="shared" si="61"/>
        <v>0.13611480678357984</v>
      </c>
      <c r="O326" s="803">
        <f>A!H900</f>
        <v>476.48379487301554</v>
      </c>
      <c r="P326" s="732"/>
      <c r="Q326" s="834"/>
    </row>
    <row r="327" spans="2:17" ht="12" customHeight="1">
      <c r="B327" s="785" t="s">
        <v>499</v>
      </c>
      <c r="C327" s="836">
        <f t="shared" ref="C327:H327" si="63">C326-C325</f>
        <v>37.012463849499909</v>
      </c>
      <c r="D327" s="837">
        <f t="shared" si="63"/>
        <v>34.791666666666629</v>
      </c>
      <c r="E327" s="837">
        <f t="shared" si="63"/>
        <v>34.75</v>
      </c>
      <c r="F327" s="837">
        <f t="shared" si="63"/>
        <v>37.682439039164194</v>
      </c>
      <c r="G327" s="837">
        <f t="shared" si="63"/>
        <v>32.041666666666686</v>
      </c>
      <c r="H327" s="837">
        <f t="shared" si="63"/>
        <v>35</v>
      </c>
      <c r="I327" s="838"/>
      <c r="J327" s="836">
        <f t="shared" si="58"/>
        <v>32.041666666666686</v>
      </c>
      <c r="K327" s="837">
        <f t="shared" si="59"/>
        <v>37.682439039164194</v>
      </c>
      <c r="L327" s="837">
        <f t="shared" si="60"/>
        <v>35.213039370332901</v>
      </c>
      <c r="M327" s="839">
        <f t="shared" si="61"/>
        <v>0.16018987492598771</v>
      </c>
      <c r="O327" s="876">
        <f>IF(AND(ISNUMBER(O326),ISNUMBER(O325)),O326-O325,"")</f>
        <v>44.32510853738205</v>
      </c>
      <c r="P327" s="732"/>
      <c r="Q327" s="834"/>
    </row>
    <row r="328" spans="2:17" ht="12" customHeight="1">
      <c r="B328" s="840" t="s">
        <v>239</v>
      </c>
      <c r="C328" s="784"/>
      <c r="D328" s="770"/>
      <c r="E328" s="784"/>
      <c r="F328" s="784"/>
      <c r="G328" s="784"/>
      <c r="H328" s="784"/>
      <c r="I328" s="740"/>
      <c r="J328" s="773"/>
      <c r="K328" s="770"/>
      <c r="L328" s="770"/>
      <c r="M328" s="759"/>
      <c r="O328" s="748"/>
    </row>
    <row r="329" spans="2:17" ht="12" customHeight="1">
      <c r="B329" s="785" t="s">
        <v>485</v>
      </c>
      <c r="C329" s="770">
        <f>A!B910</f>
        <v>13185.687083333332</v>
      </c>
      <c r="D329" s="770">
        <f>A!C910</f>
        <v>13732.699787500002</v>
      </c>
      <c r="E329" s="770">
        <f>A!D910</f>
        <v>13732.907400000002</v>
      </c>
      <c r="F329" s="770">
        <f>A!E910</f>
        <v>13655.265919917343</v>
      </c>
      <c r="G329" s="770">
        <f>A!F910</f>
        <v>13169.541666666666</v>
      </c>
      <c r="H329" s="770">
        <f>A!G910</f>
        <v>13673</v>
      </c>
      <c r="I329" s="760"/>
      <c r="J329" s="773">
        <f t="shared" ref="J329:J334" si="64">MINA(C329:I329)</f>
        <v>13169.541666666666</v>
      </c>
      <c r="K329" s="770">
        <f t="shared" ref="K329:K334" si="65">MAXA(C329:I329)</f>
        <v>13732.907400000002</v>
      </c>
      <c r="L329" s="770">
        <f t="shared" ref="L329:L334" si="66">AVERAGE(C329:I329)</f>
        <v>13524.850309569558</v>
      </c>
      <c r="M329" s="759">
        <f t="shared" ref="M329:M334" si="67">ABS((K329-J329)/AVERAGE(C329:I329))</f>
        <v>4.1654119671455755E-2</v>
      </c>
      <c r="O329" s="803">
        <f>A!H910</f>
        <v>13653.811898903352</v>
      </c>
    </row>
    <row r="330" spans="2:17" ht="12" customHeight="1">
      <c r="B330" s="785" t="s">
        <v>486</v>
      </c>
      <c r="C330" s="770">
        <f>A!B911</f>
        <v>13188.050416666667</v>
      </c>
      <c r="D330" s="770">
        <f>A!C911</f>
        <v>13837.531887500001</v>
      </c>
      <c r="E330" s="770">
        <f>A!D911</f>
        <v>13837.385337500002</v>
      </c>
      <c r="F330" s="770">
        <f>A!E911</f>
        <v>13733.074947534429</v>
      </c>
      <c r="G330" s="770">
        <f>A!F911</f>
        <v>13198.083333333334</v>
      </c>
      <c r="H330" s="770">
        <f>A!G911</f>
        <v>13727</v>
      </c>
      <c r="I330" s="760"/>
      <c r="J330" s="773">
        <f t="shared" si="64"/>
        <v>13188.050416666667</v>
      </c>
      <c r="K330" s="770">
        <f t="shared" si="65"/>
        <v>13837.531887500001</v>
      </c>
      <c r="L330" s="770">
        <f t="shared" si="66"/>
        <v>13586.854320422404</v>
      </c>
      <c r="M330" s="759">
        <f t="shared" si="67"/>
        <v>4.780219582225876E-2</v>
      </c>
      <c r="O330" s="803">
        <f>A!H911</f>
        <v>13734.138977907454</v>
      </c>
    </row>
    <row r="331" spans="2:17" ht="12" customHeight="1">
      <c r="B331" s="785" t="s">
        <v>498</v>
      </c>
      <c r="C331" s="770">
        <f t="shared" ref="C331:H331" si="68">C330-C329</f>
        <v>2.3633333333345945</v>
      </c>
      <c r="D331" s="770">
        <f t="shared" si="68"/>
        <v>104.83209999999963</v>
      </c>
      <c r="E331" s="770">
        <f t="shared" si="68"/>
        <v>104.47793749999983</v>
      </c>
      <c r="F331" s="770">
        <f t="shared" si="68"/>
        <v>77.809027617086031</v>
      </c>
      <c r="G331" s="770">
        <f t="shared" si="68"/>
        <v>28.541666666667879</v>
      </c>
      <c r="H331" s="770">
        <f t="shared" si="68"/>
        <v>54</v>
      </c>
      <c r="I331" s="760"/>
      <c r="J331" s="773">
        <f t="shared" si="64"/>
        <v>2.3633333333345945</v>
      </c>
      <c r="K331" s="770">
        <f t="shared" si="65"/>
        <v>104.83209999999963</v>
      </c>
      <c r="L331" s="770">
        <f t="shared" si="66"/>
        <v>62.004010852847991</v>
      </c>
      <c r="M331" s="759">
        <f t="shared" si="67"/>
        <v>1.6526151333959778</v>
      </c>
      <c r="O331" s="803">
        <f>IF(AND(ISNUMBER(O330),ISNUMBER(O329)),O330-O329,"")</f>
        <v>80.327079004102416</v>
      </c>
    </row>
    <row r="332" spans="2:17" ht="12" customHeight="1">
      <c r="B332" s="785" t="s">
        <v>487</v>
      </c>
      <c r="C332" s="770">
        <f>A!B919</f>
        <v>9353.163333333332</v>
      </c>
      <c r="D332" s="770">
        <f>A!C919</f>
        <v>9721.1500000000015</v>
      </c>
      <c r="E332" s="770">
        <f>A!D919</f>
        <v>9721.3942500000012</v>
      </c>
      <c r="F332" s="770">
        <f>A!E919</f>
        <v>9775.2401048995252</v>
      </c>
      <c r="G332" s="770">
        <f>A!F919</f>
        <v>9365.4583333333339</v>
      </c>
      <c r="H332" s="770">
        <f>A!G919</f>
        <v>9798</v>
      </c>
      <c r="I332" s="760"/>
      <c r="J332" s="773">
        <f t="shared" si="64"/>
        <v>9353.163333333332</v>
      </c>
      <c r="K332" s="770">
        <f t="shared" si="65"/>
        <v>9798</v>
      </c>
      <c r="L332" s="770">
        <f t="shared" si="66"/>
        <v>9622.4010035943666</v>
      </c>
      <c r="M332" s="759">
        <f t="shared" si="67"/>
        <v>4.6229279625792249E-2</v>
      </c>
      <c r="O332" s="803">
        <f>A!H919</f>
        <v>9795.0028106503087</v>
      </c>
    </row>
    <row r="333" spans="2:17" ht="12" customHeight="1">
      <c r="B333" s="785" t="s">
        <v>488</v>
      </c>
      <c r="C333" s="770">
        <f>A!B920</f>
        <v>9376.2962500000012</v>
      </c>
      <c r="D333" s="770">
        <f>A!C920</f>
        <v>9760.7917750000015</v>
      </c>
      <c r="E333" s="770">
        <f>A!D920</f>
        <v>9760.6940750000012</v>
      </c>
      <c r="F333" s="770">
        <f>A!E920</f>
        <v>9835.1361495596175</v>
      </c>
      <c r="G333" s="770">
        <f>A!F920</f>
        <v>9387.625</v>
      </c>
      <c r="H333" s="770">
        <f>A!G920</f>
        <v>9834</v>
      </c>
      <c r="I333" s="760"/>
      <c r="J333" s="773">
        <f t="shared" si="64"/>
        <v>9376.2962500000012</v>
      </c>
      <c r="K333" s="770">
        <f t="shared" si="65"/>
        <v>9835.1361495596175</v>
      </c>
      <c r="L333" s="770">
        <f t="shared" si="66"/>
        <v>9659.0905415932702</v>
      </c>
      <c r="M333" s="759">
        <f t="shared" si="67"/>
        <v>4.7503426702937855E-2</v>
      </c>
      <c r="O333" s="803">
        <f>A!H920</f>
        <v>9861.5361723056612</v>
      </c>
    </row>
    <row r="334" spans="2:17" ht="12" customHeight="1">
      <c r="B334" s="785" t="s">
        <v>499</v>
      </c>
      <c r="C334" s="773">
        <f t="shared" ref="C334:H334" si="69">C333-C332</f>
        <v>23.132916666669189</v>
      </c>
      <c r="D334" s="770">
        <f t="shared" si="69"/>
        <v>39.641775000000052</v>
      </c>
      <c r="E334" s="770">
        <f t="shared" si="69"/>
        <v>39.299825000000055</v>
      </c>
      <c r="F334" s="770">
        <f t="shared" si="69"/>
        <v>59.89604466009223</v>
      </c>
      <c r="G334" s="770">
        <f t="shared" si="69"/>
        <v>22.16666666666606</v>
      </c>
      <c r="H334" s="770">
        <f t="shared" si="69"/>
        <v>36</v>
      </c>
      <c r="I334" s="760"/>
      <c r="J334" s="773">
        <f t="shared" si="64"/>
        <v>22.16666666666606</v>
      </c>
      <c r="K334" s="770">
        <f t="shared" si="65"/>
        <v>59.89604466009223</v>
      </c>
      <c r="L334" s="770">
        <f t="shared" si="66"/>
        <v>36.689537998904598</v>
      </c>
      <c r="M334" s="759">
        <f t="shared" si="67"/>
        <v>1.0283415941228973</v>
      </c>
      <c r="O334" s="803">
        <f>IF(AND(ISNUMBER(O333),ISNUMBER(O332)),O333-O332,"")</f>
        <v>66.533361655352564</v>
      </c>
    </row>
    <row r="335" spans="2:17" ht="12" customHeight="1">
      <c r="B335" s="777" t="s">
        <v>233</v>
      </c>
      <c r="C335" s="784"/>
      <c r="D335" s="770"/>
      <c r="E335" s="784"/>
      <c r="F335" s="784"/>
      <c r="G335" s="784"/>
      <c r="H335" s="784"/>
      <c r="I335" s="760"/>
      <c r="J335" s="773"/>
      <c r="K335" s="770"/>
      <c r="L335" s="770"/>
      <c r="M335" s="759"/>
      <c r="O335" s="803"/>
      <c r="P335" s="732"/>
      <c r="Q335" s="834"/>
    </row>
    <row r="336" spans="2:17" ht="12" customHeight="1">
      <c r="B336" s="785" t="s">
        <v>485</v>
      </c>
      <c r="C336" s="841">
        <f>A!B930</f>
        <v>9374.7970833333329</v>
      </c>
      <c r="D336" s="841">
        <f>A!C930</f>
        <v>9924.8178625000019</v>
      </c>
      <c r="E336" s="841">
        <f>A!D930</f>
        <v>9925.0254750000022</v>
      </c>
      <c r="F336" s="841">
        <f>A!E930</f>
        <v>9883.625888884264</v>
      </c>
      <c r="G336" s="841">
        <f>A!F930</f>
        <v>9365.4583333333339</v>
      </c>
      <c r="H336" s="841">
        <f>A!G930</f>
        <v>9902</v>
      </c>
      <c r="I336" s="760"/>
      <c r="J336" s="773">
        <f t="shared" ref="J336:J341" si="70">MINA(C336:I336)</f>
        <v>9365.4583333333339</v>
      </c>
      <c r="K336" s="770">
        <f t="shared" ref="K336:K341" si="71">MAXA(C336:I336)</f>
        <v>9925.0254750000022</v>
      </c>
      <c r="L336" s="770">
        <f t="shared" ref="L336:L341" si="72">AVERAGE(C336:I336)</f>
        <v>9729.2874405084895</v>
      </c>
      <c r="M336" s="759">
        <f t="shared" ref="M336:M341" si="73">ABS((K336-J336)/AVERAGE(C336:I336))</f>
        <v>5.751368176634148E-2</v>
      </c>
      <c r="O336" s="803">
        <f>A!H930</f>
        <v>9849.8797545516554</v>
      </c>
      <c r="P336" s="732"/>
      <c r="Q336" s="834"/>
    </row>
    <row r="337" spans="2:17" ht="12" customHeight="1">
      <c r="B337" s="785" t="s">
        <v>486</v>
      </c>
      <c r="C337" s="841">
        <f>A!B931</f>
        <v>9377.6866666666665</v>
      </c>
      <c r="D337" s="841">
        <f>A!C931</f>
        <v>9981.2396125000014</v>
      </c>
      <c r="E337" s="841">
        <f>A!D931</f>
        <v>9981.0930625000019</v>
      </c>
      <c r="F337" s="841">
        <f>A!E931</f>
        <v>9952.5712747156595</v>
      </c>
      <c r="G337" s="841">
        <f>A!F931</f>
        <v>9387.625</v>
      </c>
      <c r="H337" s="841">
        <f>A!G931</f>
        <v>9946</v>
      </c>
      <c r="I337" s="760"/>
      <c r="J337" s="773">
        <f t="shared" si="70"/>
        <v>9377.6866666666665</v>
      </c>
      <c r="K337" s="770">
        <f t="shared" si="71"/>
        <v>9981.2396125000014</v>
      </c>
      <c r="L337" s="770">
        <f t="shared" si="72"/>
        <v>9771.0359360637212</v>
      </c>
      <c r="M337" s="759">
        <f t="shared" si="73"/>
        <v>6.1769596364464628E-2</v>
      </c>
      <c r="O337" s="803">
        <f>A!H931</f>
        <v>9923.888363285485</v>
      </c>
      <c r="P337" s="732"/>
      <c r="Q337" s="732"/>
    </row>
    <row r="338" spans="2:17" ht="12" customHeight="1">
      <c r="B338" s="785" t="s">
        <v>498</v>
      </c>
      <c r="C338" s="841">
        <f t="shared" ref="C338:H338" si="74">C337-C336</f>
        <v>2.8895833333335759</v>
      </c>
      <c r="D338" s="841">
        <f t="shared" si="74"/>
        <v>56.42174999999952</v>
      </c>
      <c r="E338" s="841">
        <f t="shared" si="74"/>
        <v>56.067587499999718</v>
      </c>
      <c r="F338" s="841">
        <f t="shared" si="74"/>
        <v>68.94538583139547</v>
      </c>
      <c r="G338" s="841">
        <f t="shared" si="74"/>
        <v>22.16666666666606</v>
      </c>
      <c r="H338" s="841">
        <f t="shared" si="74"/>
        <v>44</v>
      </c>
      <c r="I338" s="760"/>
      <c r="J338" s="773">
        <f t="shared" si="70"/>
        <v>2.8895833333335759</v>
      </c>
      <c r="K338" s="770">
        <f t="shared" si="71"/>
        <v>68.94538583139547</v>
      </c>
      <c r="L338" s="770">
        <f t="shared" si="72"/>
        <v>41.748495555232388</v>
      </c>
      <c r="M338" s="759">
        <f t="shared" si="73"/>
        <v>1.5822319252359991</v>
      </c>
      <c r="O338" s="842">
        <f>IF(AND(ISNUMBER(O337),ISNUMBER(O336)),O337-O336,"")</f>
        <v>74.008608733829533</v>
      </c>
      <c r="P338" s="732"/>
      <c r="Q338" s="732"/>
    </row>
    <row r="339" spans="2:17" ht="12" customHeight="1">
      <c r="B339" s="785" t="s">
        <v>487</v>
      </c>
      <c r="C339" s="841">
        <f>A!B939</f>
        <v>9353.163333333332</v>
      </c>
      <c r="D339" s="841">
        <f>A!C939</f>
        <v>9721.1500000000015</v>
      </c>
      <c r="E339" s="841">
        <f>A!D939</f>
        <v>9721.3942500000012</v>
      </c>
      <c r="F339" s="841">
        <f>A!E939</f>
        <v>9775.2401048995252</v>
      </c>
      <c r="G339" s="841">
        <f>A!F939</f>
        <v>9365.4583333333339</v>
      </c>
      <c r="H339" s="841">
        <f>A!G939</f>
        <v>9798</v>
      </c>
      <c r="I339" s="760"/>
      <c r="J339" s="773">
        <f t="shared" si="70"/>
        <v>9353.163333333332</v>
      </c>
      <c r="K339" s="770">
        <f t="shared" si="71"/>
        <v>9798</v>
      </c>
      <c r="L339" s="770">
        <f t="shared" si="72"/>
        <v>9622.4010035943666</v>
      </c>
      <c r="M339" s="759">
        <f t="shared" si="73"/>
        <v>4.6229279625792249E-2</v>
      </c>
      <c r="O339" s="803">
        <f>A!H939</f>
        <v>9795.0028106503087</v>
      </c>
      <c r="P339" s="732"/>
      <c r="Q339" s="732"/>
    </row>
    <row r="340" spans="2:17" ht="12" customHeight="1">
      <c r="B340" s="785" t="s">
        <v>488</v>
      </c>
      <c r="C340" s="841">
        <f>A!B940</f>
        <v>9376.2962500000012</v>
      </c>
      <c r="D340" s="841">
        <f>A!C940</f>
        <v>9760.7673500000019</v>
      </c>
      <c r="E340" s="841">
        <f>A!D940</f>
        <v>9760.6696500000016</v>
      </c>
      <c r="F340" s="841">
        <f>A!E940</f>
        <v>9835.1361495596175</v>
      </c>
      <c r="G340" s="841">
        <f>A!F940</f>
        <v>9387.625</v>
      </c>
      <c r="H340" s="841">
        <f>A!G940</f>
        <v>9834</v>
      </c>
      <c r="I340" s="760"/>
      <c r="J340" s="773">
        <f t="shared" si="70"/>
        <v>9376.2962500000012</v>
      </c>
      <c r="K340" s="770">
        <f t="shared" si="71"/>
        <v>9835.1361495596175</v>
      </c>
      <c r="L340" s="770">
        <f t="shared" si="72"/>
        <v>9659.0823999266049</v>
      </c>
      <c r="M340" s="759">
        <f t="shared" si="73"/>
        <v>4.7503466743704634E-2</v>
      </c>
      <c r="O340" s="803">
        <f>A!H940</f>
        <v>9861.5361723056612</v>
      </c>
      <c r="P340" s="732"/>
      <c r="Q340" s="732"/>
    </row>
    <row r="341" spans="2:17" ht="12" customHeight="1">
      <c r="B341" s="785" t="s">
        <v>499</v>
      </c>
      <c r="C341" s="843">
        <f t="shared" ref="C341:H341" si="75">C340-C339</f>
        <v>23.132916666669189</v>
      </c>
      <c r="D341" s="841">
        <f t="shared" si="75"/>
        <v>39.617350000000442</v>
      </c>
      <c r="E341" s="841">
        <f t="shared" si="75"/>
        <v>39.275400000000445</v>
      </c>
      <c r="F341" s="841">
        <f t="shared" si="75"/>
        <v>59.89604466009223</v>
      </c>
      <c r="G341" s="841">
        <f t="shared" si="75"/>
        <v>22.16666666666606</v>
      </c>
      <c r="H341" s="841">
        <f t="shared" si="75"/>
        <v>36</v>
      </c>
      <c r="I341" s="760"/>
      <c r="J341" s="773">
        <f t="shared" si="70"/>
        <v>22.16666666666606</v>
      </c>
      <c r="K341" s="770">
        <f t="shared" si="71"/>
        <v>59.89604466009223</v>
      </c>
      <c r="L341" s="770">
        <f t="shared" si="72"/>
        <v>36.681396332238059</v>
      </c>
      <c r="M341" s="759">
        <f t="shared" si="73"/>
        <v>1.0285698410086717</v>
      </c>
      <c r="O341" s="842">
        <f>IF(AND(ISNUMBER(O340),ISNUMBER(O339)),O340-O339,"")</f>
        <v>66.533361655352564</v>
      </c>
      <c r="P341" s="732"/>
      <c r="Q341" s="732"/>
    </row>
    <row r="342" spans="2:17" ht="12" customHeight="1">
      <c r="B342" s="777" t="s">
        <v>234</v>
      </c>
      <c r="C342" s="841"/>
      <c r="D342" s="841"/>
      <c r="E342" s="841"/>
      <c r="F342" s="841"/>
      <c r="G342" s="841"/>
      <c r="H342" s="841"/>
      <c r="I342" s="740"/>
      <c r="J342" s="773"/>
      <c r="K342" s="770"/>
      <c r="L342" s="770"/>
      <c r="M342" s="759"/>
      <c r="O342" s="803"/>
      <c r="P342" s="732"/>
      <c r="Q342" s="732"/>
    </row>
    <row r="343" spans="2:17" ht="12" customHeight="1">
      <c r="B343" s="785" t="s">
        <v>485</v>
      </c>
      <c r="C343" s="841">
        <f>A!B950</f>
        <v>3810.89</v>
      </c>
      <c r="D343" s="841">
        <f>A!C950</f>
        <v>3807.8819250000001</v>
      </c>
      <c r="E343" s="841">
        <f>A!D950</f>
        <v>3807.8819250000001</v>
      </c>
      <c r="F343" s="841">
        <f>A!E950</f>
        <v>3771.6400310330823</v>
      </c>
      <c r="G343" s="841">
        <f>A!F950</f>
        <v>3804.375</v>
      </c>
      <c r="H343" s="841">
        <f>A!G950</f>
        <v>3770</v>
      </c>
      <c r="I343" s="760"/>
      <c r="J343" s="843">
        <f t="shared" ref="J343:J348" si="76">MINA(C343:I343)</f>
        <v>3770</v>
      </c>
      <c r="K343" s="841">
        <f t="shared" ref="K343:K348" si="77">MAXA(C343:I343)</f>
        <v>3810.89</v>
      </c>
      <c r="L343" s="841">
        <f t="shared" ref="L343:L348" si="78">AVERAGE(C343:I343)</f>
        <v>3795.4448135055136</v>
      </c>
      <c r="M343" s="759">
        <f>ABS((K343-J343)/AVERAGE(C343:I343))</f>
        <v>1.0773440797900425E-2</v>
      </c>
      <c r="O343" s="803">
        <f>A!H950</f>
        <v>3803.932144351696</v>
      </c>
      <c r="P343" s="732"/>
      <c r="Q343" s="844"/>
    </row>
    <row r="344" spans="2:17" ht="12" customHeight="1">
      <c r="B344" s="785" t="s">
        <v>486</v>
      </c>
      <c r="C344" s="841">
        <f>A!B951</f>
        <v>3810.36375</v>
      </c>
      <c r="D344" s="841">
        <f>A!C951</f>
        <v>3856.2922750000002</v>
      </c>
      <c r="E344" s="841">
        <f>A!D951</f>
        <v>3856.2922750000002</v>
      </c>
      <c r="F344" s="841">
        <f>A!E951</f>
        <v>3780.5036728187692</v>
      </c>
      <c r="G344" s="841">
        <f>A!F951</f>
        <v>3810.4166666666665</v>
      </c>
      <c r="H344" s="841">
        <f>A!G951</f>
        <v>3780</v>
      </c>
      <c r="I344" s="760"/>
      <c r="J344" s="843">
        <f t="shared" si="76"/>
        <v>3780</v>
      </c>
      <c r="K344" s="841">
        <f t="shared" si="77"/>
        <v>3856.2922750000002</v>
      </c>
      <c r="L344" s="841">
        <f t="shared" si="78"/>
        <v>3815.6447732475731</v>
      </c>
      <c r="M344" s="759">
        <f>ABS((K344-J344)/AVERAGE(C344:I344))</f>
        <v>1.9994595811146838E-2</v>
      </c>
      <c r="O344" s="803">
        <f>A!H951</f>
        <v>3810.2506146219707</v>
      </c>
      <c r="P344" s="732"/>
      <c r="Q344" s="844"/>
    </row>
    <row r="345" spans="2:17" ht="12" customHeight="1">
      <c r="B345" s="785" t="s">
        <v>498</v>
      </c>
      <c r="C345" s="841">
        <f t="shared" ref="C345:H345" si="79">C344-C343</f>
        <v>-0.52624999999989086</v>
      </c>
      <c r="D345" s="841">
        <f t="shared" si="79"/>
        <v>48.410350000000108</v>
      </c>
      <c r="E345" s="841">
        <f t="shared" si="79"/>
        <v>48.410350000000108</v>
      </c>
      <c r="F345" s="841">
        <f t="shared" si="79"/>
        <v>8.863641785686923</v>
      </c>
      <c r="G345" s="841">
        <f t="shared" si="79"/>
        <v>6.0416666666665151</v>
      </c>
      <c r="H345" s="841">
        <f t="shared" si="79"/>
        <v>10</v>
      </c>
      <c r="I345" s="760"/>
      <c r="J345" s="843">
        <f t="shared" si="76"/>
        <v>-0.52624999999989086</v>
      </c>
      <c r="K345" s="841">
        <f t="shared" si="77"/>
        <v>48.410350000000108</v>
      </c>
      <c r="L345" s="841">
        <f t="shared" si="78"/>
        <v>20.199959742058962</v>
      </c>
      <c r="M345" s="759">
        <f>ABS((K345-J345)/AVERAGE(C345:I345))</f>
        <v>2.422608788576325</v>
      </c>
      <c r="O345" s="842">
        <f>IF(AND(ISNUMBER(O344),ISNUMBER(O343)),O344-O343,"")</f>
        <v>6.3184702702747018</v>
      </c>
      <c r="P345" s="732"/>
      <c r="Q345" s="844"/>
    </row>
    <row r="346" spans="2:17" ht="12" customHeight="1">
      <c r="B346" s="785" t="s">
        <v>487</v>
      </c>
      <c r="C346" s="841">
        <f>A!B959</f>
        <v>-5.4771024999999994E-13</v>
      </c>
      <c r="D346" s="841">
        <f>A!C959</f>
        <v>0</v>
      </c>
      <c r="E346" s="841">
        <f>A!D959</f>
        <v>0</v>
      </c>
      <c r="F346" s="841">
        <f>A!E959</f>
        <v>5.7129741266921631E-13</v>
      </c>
      <c r="G346" s="841">
        <f>A!F959</f>
        <v>0</v>
      </c>
      <c r="H346" s="841">
        <f>A!G959</f>
        <v>0</v>
      </c>
      <c r="I346" s="760"/>
      <c r="J346" s="843">
        <f t="shared" si="76"/>
        <v>-5.4771024999999994E-13</v>
      </c>
      <c r="K346" s="841">
        <f t="shared" si="77"/>
        <v>5.7129741266921631E-13</v>
      </c>
      <c r="L346" s="841">
        <f t="shared" si="78"/>
        <v>3.9311937782027295E-15</v>
      </c>
      <c r="M346" s="972" t="s">
        <v>808</v>
      </c>
      <c r="O346" s="803">
        <f>A!H959</f>
        <v>3.221127068779121E-13</v>
      </c>
      <c r="P346" s="732"/>
      <c r="Q346" s="844"/>
    </row>
    <row r="347" spans="2:17" ht="12" customHeight="1">
      <c r="B347" s="785" t="s">
        <v>488</v>
      </c>
      <c r="C347" s="841">
        <f>A!B960</f>
        <v>7.2904616666666638E-13</v>
      </c>
      <c r="D347" s="841">
        <f>A!C960</f>
        <v>2.4425000000000002E-2</v>
      </c>
      <c r="E347" s="841">
        <f>A!D960</f>
        <v>2.4425000000000002E-2</v>
      </c>
      <c r="F347" s="841">
        <f>A!E960</f>
        <v>6.6831018085832858E-13</v>
      </c>
      <c r="G347" s="841">
        <f>A!F960</f>
        <v>0</v>
      </c>
      <c r="H347" s="841">
        <f>A!G960</f>
        <v>0</v>
      </c>
      <c r="I347" s="760"/>
      <c r="J347" s="843">
        <f t="shared" si="76"/>
        <v>0</v>
      </c>
      <c r="K347" s="841">
        <f t="shared" si="77"/>
        <v>2.4425000000000002E-2</v>
      </c>
      <c r="L347" s="841">
        <f t="shared" si="78"/>
        <v>8.1416666668995604E-3</v>
      </c>
      <c r="M347" s="972" t="s">
        <v>808</v>
      </c>
      <c r="O347" s="803">
        <f>A!H960</f>
        <v>6.7264712318622821E-13</v>
      </c>
      <c r="P347" s="732"/>
      <c r="Q347" s="844"/>
    </row>
    <row r="348" spans="2:17" ht="12" customHeight="1" thickBot="1">
      <c r="B348" s="793" t="s">
        <v>499</v>
      </c>
      <c r="C348" s="843">
        <f t="shared" ref="C348:H348" si="80">C347-C346</f>
        <v>1.2767564166666663E-12</v>
      </c>
      <c r="D348" s="845">
        <f t="shared" si="80"/>
        <v>2.4425000000000002E-2</v>
      </c>
      <c r="E348" s="845">
        <f t="shared" si="80"/>
        <v>2.4425000000000002E-2</v>
      </c>
      <c r="F348" s="845">
        <f t="shared" si="80"/>
        <v>9.7012768189112263E-14</v>
      </c>
      <c r="G348" s="841">
        <f t="shared" si="80"/>
        <v>0</v>
      </c>
      <c r="H348" s="841">
        <f t="shared" si="80"/>
        <v>0</v>
      </c>
      <c r="I348" s="760"/>
      <c r="J348" s="843">
        <f t="shared" si="76"/>
        <v>0</v>
      </c>
      <c r="K348" s="841">
        <f t="shared" si="77"/>
        <v>2.4425000000000002E-2</v>
      </c>
      <c r="L348" s="841">
        <f t="shared" si="78"/>
        <v>8.1416666668956295E-3</v>
      </c>
      <c r="M348" s="972" t="s">
        <v>808</v>
      </c>
      <c r="O348" s="846">
        <f>IF(AND(ISNUMBER(O347),ISNUMBER(O346)),O347-O346,"")</f>
        <v>3.5053441630831611E-13</v>
      </c>
      <c r="P348" s="732"/>
      <c r="Q348" s="844"/>
    </row>
    <row r="349" spans="2:17" ht="12" customHeight="1" thickTop="1">
      <c r="B349" s="774" t="s">
        <v>807</v>
      </c>
      <c r="C349" s="847"/>
      <c r="D349" s="841"/>
      <c r="E349" s="775"/>
      <c r="F349" s="841"/>
      <c r="G349" s="847"/>
      <c r="H349" s="848"/>
      <c r="I349" s="849"/>
      <c r="J349" s="847"/>
      <c r="K349" s="847"/>
      <c r="L349" s="847"/>
      <c r="M349" s="821"/>
      <c r="O349" s="822"/>
      <c r="P349" s="732"/>
      <c r="Q349" s="844"/>
    </row>
    <row r="350" spans="2:17" ht="15.75" customHeight="1" thickBot="1">
      <c r="B350" s="780" t="s">
        <v>2219</v>
      </c>
      <c r="C350" s="845"/>
      <c r="D350" s="845"/>
      <c r="E350" s="845"/>
      <c r="F350" s="845"/>
      <c r="G350" s="845"/>
      <c r="H350" s="850"/>
      <c r="I350" s="795"/>
      <c r="J350" s="845"/>
      <c r="K350" s="845"/>
      <c r="L350" s="845"/>
      <c r="M350" s="824"/>
      <c r="O350" s="822"/>
      <c r="P350" s="732"/>
      <c r="Q350" s="844"/>
    </row>
    <row r="351" spans="2:17" ht="12" customHeight="1" thickTop="1">
      <c r="B351" s="782"/>
      <c r="C351" s="767"/>
      <c r="D351" s="768"/>
      <c r="E351" s="767"/>
      <c r="F351" s="768"/>
      <c r="G351" s="768"/>
      <c r="H351" s="768"/>
      <c r="I351" s="738"/>
      <c r="J351" s="1093" t="s">
        <v>23</v>
      </c>
      <c r="K351" s="1094"/>
      <c r="L351" s="1094"/>
      <c r="M351" s="1095"/>
      <c r="O351" s="825"/>
      <c r="P351" s="732"/>
      <c r="Q351" s="844"/>
    </row>
    <row r="352" spans="2:17" ht="12" customHeight="1">
      <c r="B352" s="742"/>
      <c r="C352" s="783" t="s">
        <v>237</v>
      </c>
      <c r="D352" s="736" t="s">
        <v>426</v>
      </c>
      <c r="E352" s="783" t="s">
        <v>250</v>
      </c>
      <c r="F352" s="743" t="s">
        <v>357</v>
      </c>
      <c r="G352" s="744" t="s">
        <v>372</v>
      </c>
      <c r="H352" s="745" t="s">
        <v>384</v>
      </c>
      <c r="I352" s="754"/>
      <c r="J352" s="771"/>
      <c r="K352" s="784"/>
      <c r="L352" s="784"/>
      <c r="M352" s="747" t="s">
        <v>24</v>
      </c>
      <c r="O352" s="748" t="str">
        <f>YourData!$J$4</f>
        <v>Tested Prg</v>
      </c>
      <c r="P352" s="732"/>
      <c r="Q352" s="844"/>
    </row>
    <row r="353" spans="2:17" ht="12" customHeight="1">
      <c r="B353" s="749" t="s">
        <v>803</v>
      </c>
      <c r="C353" s="750" t="s">
        <v>25</v>
      </c>
      <c r="D353" s="750" t="s">
        <v>13</v>
      </c>
      <c r="E353" s="750" t="s">
        <v>13</v>
      </c>
      <c r="F353" s="751" t="s">
        <v>355</v>
      </c>
      <c r="G353" s="751" t="s">
        <v>365</v>
      </c>
      <c r="H353" s="751" t="s">
        <v>385</v>
      </c>
      <c r="I353" s="750"/>
      <c r="J353" s="772" t="s">
        <v>26</v>
      </c>
      <c r="K353" s="750" t="s">
        <v>27</v>
      </c>
      <c r="L353" s="750" t="s">
        <v>603</v>
      </c>
      <c r="M353" s="753" t="s">
        <v>604</v>
      </c>
      <c r="O353" s="755" t="str">
        <f>YourData!$J$8</f>
        <v>Org</v>
      </c>
      <c r="P353" s="732"/>
      <c r="Q353" s="844"/>
    </row>
    <row r="354" spans="2:17" ht="12" customHeight="1">
      <c r="B354" s="777" t="s">
        <v>235</v>
      </c>
      <c r="I354" s="760"/>
      <c r="J354" s="773"/>
      <c r="K354" s="770"/>
      <c r="L354" s="770"/>
      <c r="M354" s="759"/>
      <c r="O354" s="748"/>
      <c r="P354" s="732"/>
      <c r="Q354" s="844"/>
    </row>
    <row r="355" spans="2:17" ht="12" customHeight="1">
      <c r="B355" s="785" t="s">
        <v>485</v>
      </c>
      <c r="C355" s="851">
        <f>A!B970</f>
        <v>1.0675479166666666E-2</v>
      </c>
      <c r="D355" s="851">
        <f>A!C970</f>
        <v>1.0999999999999999E-2</v>
      </c>
      <c r="E355" s="851">
        <f>A!D970</f>
        <v>1.0999999999999999E-2</v>
      </c>
      <c r="F355" s="851">
        <f>A!E970</f>
        <v>1.0984301649756585E-2</v>
      </c>
      <c r="G355" s="851">
        <f>A!F970</f>
        <v>1.0937624999999999E-2</v>
      </c>
      <c r="H355" s="851">
        <f>A!G970</f>
        <v>1.6E-2</v>
      </c>
      <c r="I355" s="760"/>
      <c r="J355" s="993">
        <f t="shared" ref="J355:J360" si="81">MINA(C355:I355)</f>
        <v>1.0675479166666666E-2</v>
      </c>
      <c r="K355" s="851">
        <f t="shared" ref="K355:K360" si="82">MAXA(C355:I355)</f>
        <v>1.6E-2</v>
      </c>
      <c r="L355" s="851">
        <f t="shared" ref="L355:L360" si="83">AVERAGE(C355:I355)</f>
        <v>1.1766234302737206E-2</v>
      </c>
      <c r="M355" s="759">
        <f t="shared" ref="M355:M360" si="84">ABS((K355-J355)/AVERAGE(C355:I355))</f>
        <v>0.45252548065396581</v>
      </c>
      <c r="O355" s="828">
        <f>A!H970</f>
        <v>1.0645775663806589E-2</v>
      </c>
      <c r="P355" s="732"/>
      <c r="Q355" s="844"/>
    </row>
    <row r="356" spans="2:17" ht="12" customHeight="1">
      <c r="B356" s="785" t="s">
        <v>486</v>
      </c>
      <c r="C356" s="851">
        <f>A!B971</f>
        <v>1.1168362500000001E-2</v>
      </c>
      <c r="D356" s="851">
        <f>A!C971</f>
        <v>1.15E-2</v>
      </c>
      <c r="E356" s="851">
        <f>A!D971</f>
        <v>1.15E-2</v>
      </c>
      <c r="F356" s="851">
        <f>A!E971</f>
        <v>1.1459433329871279E-2</v>
      </c>
      <c r="G356" s="851">
        <f>A!F971</f>
        <v>1.1478791666666668E-2</v>
      </c>
      <c r="H356" s="851">
        <f>A!G971</f>
        <v>1.0999999999999999E-2</v>
      </c>
      <c r="I356" s="760"/>
      <c r="J356" s="993">
        <f t="shared" si="81"/>
        <v>1.0999999999999999E-2</v>
      </c>
      <c r="K356" s="851">
        <f t="shared" si="82"/>
        <v>1.15E-2</v>
      </c>
      <c r="L356" s="851">
        <f t="shared" si="83"/>
        <v>1.1351097916089658E-2</v>
      </c>
      <c r="M356" s="759">
        <f t="shared" si="84"/>
        <v>4.404860249608749E-2</v>
      </c>
      <c r="O356" s="828">
        <f>A!H971</f>
        <v>1.1143658184264675E-2</v>
      </c>
      <c r="P356" s="732"/>
      <c r="Q356" s="844"/>
    </row>
    <row r="357" spans="2:17" ht="12" customHeight="1">
      <c r="B357" s="785" t="s">
        <v>498</v>
      </c>
      <c r="C357" s="851">
        <f t="shared" ref="C357:H357" si="85">C356-C355</f>
        <v>4.9288333333333441E-4</v>
      </c>
      <c r="D357" s="851">
        <f t="shared" si="85"/>
        <v>5.0000000000000044E-4</v>
      </c>
      <c r="E357" s="851">
        <f t="shared" si="85"/>
        <v>5.0000000000000044E-4</v>
      </c>
      <c r="F357" s="851">
        <f t="shared" si="85"/>
        <v>4.7513168011469389E-4</v>
      </c>
      <c r="G357" s="851">
        <f t="shared" si="85"/>
        <v>5.4116666666666896E-4</v>
      </c>
      <c r="H357" s="851">
        <f t="shared" si="85"/>
        <v>-5.000000000000001E-3</v>
      </c>
      <c r="I357" s="760"/>
      <c r="J357" s="993">
        <f t="shared" si="81"/>
        <v>-5.000000000000001E-3</v>
      </c>
      <c r="K357" s="851">
        <f t="shared" si="82"/>
        <v>5.4116666666666896E-4</v>
      </c>
      <c r="L357" s="851">
        <f t="shared" si="83"/>
        <v>-4.1513638664755049E-4</v>
      </c>
      <c r="M357" s="759">
        <f t="shared" si="84"/>
        <v>13.347822173369504</v>
      </c>
      <c r="O357" s="853">
        <f>IF(AND(ISNUMBER(O356),ISNUMBER(O355)),O356-O355,"")</f>
        <v>4.9788252045808619E-4</v>
      </c>
      <c r="P357" s="732"/>
      <c r="Q357" s="844"/>
    </row>
    <row r="358" spans="2:17" ht="12" customHeight="1">
      <c r="B358" s="785" t="s">
        <v>487</v>
      </c>
      <c r="C358" s="851">
        <f>A!B979</f>
        <v>6.2079700000000036E-3</v>
      </c>
      <c r="D358" s="851">
        <f>A!C979</f>
        <v>7.1000000000000004E-3</v>
      </c>
      <c r="E358" s="851">
        <f>A!D979</f>
        <v>7.1000000000000004E-3</v>
      </c>
      <c r="F358" s="851">
        <f>A!E979</f>
        <v>6.7531335321618334E-3</v>
      </c>
      <c r="G358" s="851">
        <f>A!F979</f>
        <v>5.4850000000000012E-3</v>
      </c>
      <c r="H358" s="851">
        <f>A!G979</f>
        <v>6.7400000000000003E-3</v>
      </c>
      <c r="I358" s="760"/>
      <c r="J358" s="993">
        <f t="shared" si="81"/>
        <v>5.4850000000000012E-3</v>
      </c>
      <c r="K358" s="851">
        <f t="shared" si="82"/>
        <v>7.1000000000000004E-3</v>
      </c>
      <c r="L358" s="851">
        <f t="shared" si="83"/>
        <v>6.5643505886936399E-3</v>
      </c>
      <c r="M358" s="759">
        <f t="shared" si="84"/>
        <v>0.24602586016378469</v>
      </c>
      <c r="O358" s="828">
        <f>A!H979</f>
        <v>2.8697004143859732E-3</v>
      </c>
      <c r="P358" s="732"/>
      <c r="Q358" s="844"/>
    </row>
    <row r="359" spans="2:17" ht="12" customHeight="1">
      <c r="B359" s="785" t="s">
        <v>488</v>
      </c>
      <c r="C359" s="851">
        <f>A!B980</f>
        <v>6.2079700000000036E-3</v>
      </c>
      <c r="D359" s="851">
        <f>A!C980</f>
        <v>7.7999999999999996E-3</v>
      </c>
      <c r="E359" s="851">
        <f>A!D980</f>
        <v>7.7999999999999996E-3</v>
      </c>
      <c r="F359" s="851">
        <f>A!E980</f>
        <v>6.7531335321627676E-3</v>
      </c>
      <c r="G359" s="851">
        <f>A!F980</f>
        <v>5.4779999999999994E-3</v>
      </c>
      <c r="H359" s="851">
        <f>A!G980</f>
        <v>6.7400000000000003E-3</v>
      </c>
      <c r="I359" s="760"/>
      <c r="J359" s="993">
        <f t="shared" si="81"/>
        <v>5.4779999999999994E-3</v>
      </c>
      <c r="K359" s="851">
        <f t="shared" si="82"/>
        <v>7.7999999999999996E-3</v>
      </c>
      <c r="L359" s="851">
        <f t="shared" si="83"/>
        <v>6.7965172553604613E-3</v>
      </c>
      <c r="M359" s="759">
        <f t="shared" si="84"/>
        <v>0.34164556827522546</v>
      </c>
      <c r="O359" s="828">
        <f>A!H980</f>
        <v>2.8697004143864321E-3</v>
      </c>
      <c r="P359" s="732"/>
      <c r="Q359" s="844"/>
    </row>
    <row r="360" spans="2:17" ht="12" customHeight="1">
      <c r="B360" s="854" t="s">
        <v>499</v>
      </c>
      <c r="C360" s="855">
        <f t="shared" ref="C360:H360" si="86">C359-C358</f>
        <v>0</v>
      </c>
      <c r="D360" s="856">
        <f t="shared" si="86"/>
        <v>6.9999999999999923E-4</v>
      </c>
      <c r="E360" s="856">
        <f t="shared" si="86"/>
        <v>6.9999999999999923E-4</v>
      </c>
      <c r="F360" s="856">
        <f t="shared" si="86"/>
        <v>9.3414859181351062E-16</v>
      </c>
      <c r="G360" s="856">
        <f t="shared" si="86"/>
        <v>-7.0000000000017965E-6</v>
      </c>
      <c r="H360" s="856">
        <f t="shared" si="86"/>
        <v>0</v>
      </c>
      <c r="I360" s="857"/>
      <c r="J360" s="855">
        <f t="shared" si="81"/>
        <v>-7.0000000000017965E-6</v>
      </c>
      <c r="K360" s="856">
        <f t="shared" si="82"/>
        <v>6.9999999999999923E-4</v>
      </c>
      <c r="L360" s="856">
        <f t="shared" si="83"/>
        <v>2.321666666668218E-4</v>
      </c>
      <c r="M360" s="839">
        <f t="shared" si="84"/>
        <v>3.045226130651236</v>
      </c>
      <c r="O360" s="860">
        <f>IF(AND(ISNUMBER(O359),ISNUMBER(O358)),O359-O358,"")</f>
        <v>4.5883435939586548E-16</v>
      </c>
      <c r="P360" s="732"/>
      <c r="Q360" s="844"/>
    </row>
    <row r="361" spans="2:17" ht="12" customHeight="1">
      <c r="B361" s="777" t="s">
        <v>84</v>
      </c>
      <c r="J361" s="861"/>
      <c r="M361" s="862"/>
      <c r="O361" s="748"/>
      <c r="P361" s="732"/>
      <c r="Q361" s="844"/>
    </row>
    <row r="362" spans="2:17" ht="12" customHeight="1">
      <c r="B362" s="785" t="s">
        <v>485</v>
      </c>
      <c r="C362" s="819">
        <f>A!B990</f>
        <v>3.8447963185478624</v>
      </c>
      <c r="D362" s="819">
        <f>A!C990</f>
        <v>3.9136115288250317</v>
      </c>
      <c r="E362" s="819">
        <f>A!D990</f>
        <v>3.9139030708941935</v>
      </c>
      <c r="F362" s="819">
        <f>A!E990</f>
        <v>3.8497467035744664</v>
      </c>
      <c r="G362" s="819">
        <f>A!F990</f>
        <v>3.8371600399082859</v>
      </c>
      <c r="H362" s="819">
        <f>A!G990</f>
        <v>3.85</v>
      </c>
      <c r="I362" s="863"/>
      <c r="J362" s="852">
        <f t="shared" ref="J362:J367" si="87">MINA(C362:I362)</f>
        <v>3.8371600399082859</v>
      </c>
      <c r="K362" s="819">
        <f t="shared" ref="K362:K367" si="88">MAXA(C362:I362)</f>
        <v>3.9139030708941935</v>
      </c>
      <c r="L362" s="819">
        <f t="shared" ref="L362:L367" si="89">AVERAGE(C362:I362)</f>
        <v>3.8682029436249734</v>
      </c>
      <c r="M362" s="759">
        <f t="shared" ref="M362:M367" si="90">ABS((K362-J362)/AVERAGE(C362:I362))</f>
        <v>1.9839453127035299E-2</v>
      </c>
      <c r="O362" s="809">
        <f>A!H990</f>
        <v>3.2322751581283335</v>
      </c>
    </row>
    <row r="363" spans="2:17" ht="12" customHeight="1">
      <c r="B363" s="785" t="s">
        <v>486</v>
      </c>
      <c r="C363" s="819">
        <f>A!B991</f>
        <v>2.9312957592168609</v>
      </c>
      <c r="D363" s="819">
        <f>A!C991</f>
        <v>2.9505118766491645</v>
      </c>
      <c r="E363" s="819">
        <f>A!D991</f>
        <v>2.9505592702169627</v>
      </c>
      <c r="F363" s="819">
        <f>A!E991</f>
        <v>2.9431302351671818</v>
      </c>
      <c r="G363" s="819">
        <f>A!F991</f>
        <v>2.9212653715068941</v>
      </c>
      <c r="H363" s="819">
        <f>A!G991</f>
        <v>2.94</v>
      </c>
      <c r="I363" s="863"/>
      <c r="J363" s="852">
        <f t="shared" si="87"/>
        <v>2.9212653715068941</v>
      </c>
      <c r="K363" s="819">
        <f t="shared" si="88"/>
        <v>2.9505592702169627</v>
      </c>
      <c r="L363" s="819">
        <f t="shared" si="89"/>
        <v>2.9394604187928444</v>
      </c>
      <c r="M363" s="759">
        <f t="shared" si="90"/>
        <v>9.9657401483564789E-3</v>
      </c>
      <c r="O363" s="809">
        <f>A!H991</f>
        <v>2.5061692186996081</v>
      </c>
    </row>
    <row r="364" spans="2:17" ht="12" customHeight="1">
      <c r="B364" s="785" t="s">
        <v>498</v>
      </c>
      <c r="C364" s="819">
        <f t="shared" ref="C364:H364" si="91">C363-C362</f>
        <v>-0.91350055933100149</v>
      </c>
      <c r="D364" s="819">
        <f t="shared" si="91"/>
        <v>-0.96309965217586724</v>
      </c>
      <c r="E364" s="819">
        <f t="shared" si="91"/>
        <v>-0.9633438006772308</v>
      </c>
      <c r="F364" s="819">
        <f t="shared" si="91"/>
        <v>-0.9066164684072846</v>
      </c>
      <c r="G364" s="819">
        <f t="shared" si="91"/>
        <v>-0.91589466840139178</v>
      </c>
      <c r="H364" s="819">
        <f t="shared" si="91"/>
        <v>-0.91000000000000014</v>
      </c>
      <c r="I364" s="863"/>
      <c r="J364" s="852">
        <f t="shared" si="87"/>
        <v>-0.9633438006772308</v>
      </c>
      <c r="K364" s="819">
        <f t="shared" si="88"/>
        <v>-0.9066164684072846</v>
      </c>
      <c r="L364" s="819">
        <f t="shared" si="89"/>
        <v>-0.92874252483212938</v>
      </c>
      <c r="M364" s="759">
        <f t="shared" si="90"/>
        <v>6.1079718816794443E-2</v>
      </c>
      <c r="O364" s="864">
        <f>IF(AND(ISNUMBER(O363),ISNUMBER(O362)),O363-O362,"")</f>
        <v>-0.72610593942872548</v>
      </c>
    </row>
    <row r="365" spans="2:17" ht="12" customHeight="1">
      <c r="B365" s="785" t="s">
        <v>487</v>
      </c>
      <c r="C365" s="819">
        <f>A!B999</f>
        <v>3.543099854148672</v>
      </c>
      <c r="D365" s="819">
        <f>A!C999</f>
        <v>3.5988153449844984</v>
      </c>
      <c r="E365" s="819">
        <f>A!D999</f>
        <v>3.5991278364828387</v>
      </c>
      <c r="F365" s="819">
        <f>A!E999</f>
        <v>3.4413997539907051</v>
      </c>
      <c r="G365" s="819">
        <f>A!F999</f>
        <v>3.4604350566376669</v>
      </c>
      <c r="H365" s="819">
        <f>A!G999</f>
        <v>3.59</v>
      </c>
      <c r="I365" s="863"/>
      <c r="J365" s="852">
        <f t="shared" si="87"/>
        <v>3.4413997539907051</v>
      </c>
      <c r="K365" s="819">
        <f t="shared" si="88"/>
        <v>3.5991278364828387</v>
      </c>
      <c r="L365" s="819">
        <f t="shared" si="89"/>
        <v>3.5388129743740637</v>
      </c>
      <c r="M365" s="759">
        <f t="shared" si="90"/>
        <v>4.4570900930426309E-2</v>
      </c>
      <c r="O365" s="809">
        <f>A!H999</f>
        <v>2.8846127606384226</v>
      </c>
    </row>
    <row r="366" spans="2:17" ht="12" customHeight="1">
      <c r="B366" s="785" t="s">
        <v>488</v>
      </c>
      <c r="C366" s="819">
        <f>A!B1000</f>
        <v>2.7196901396309143</v>
      </c>
      <c r="D366" s="819">
        <f>A!C1000</f>
        <v>2.7244804507867837</v>
      </c>
      <c r="E366" s="819">
        <f>A!D1000</f>
        <v>2.7244848665999863</v>
      </c>
      <c r="F366" s="819">
        <f>A!E1000</f>
        <v>2.7795311738883801</v>
      </c>
      <c r="G366" s="819">
        <f>A!F1000</f>
        <v>2.6900388272911857</v>
      </c>
      <c r="H366" s="819">
        <f>A!G1000</f>
        <v>2.74</v>
      </c>
      <c r="I366" s="863"/>
      <c r="J366" s="852">
        <f t="shared" si="87"/>
        <v>2.6900388272911857</v>
      </c>
      <c r="K366" s="819">
        <f t="shared" si="88"/>
        <v>2.7795311738883801</v>
      </c>
      <c r="L366" s="819">
        <f t="shared" si="89"/>
        <v>2.7297042430328751</v>
      </c>
      <c r="M366" s="759">
        <f t="shared" si="90"/>
        <v>3.2784631091668272E-2</v>
      </c>
      <c r="O366" s="809">
        <f>A!H1000</f>
        <v>2.2386718122150024</v>
      </c>
      <c r="P366" s="732"/>
      <c r="Q366" s="732"/>
    </row>
    <row r="367" spans="2:17" ht="12" customHeight="1">
      <c r="B367" s="854" t="s">
        <v>499</v>
      </c>
      <c r="C367" s="858">
        <f t="shared" ref="C367:H367" si="92">C366-C365</f>
        <v>-0.82340971451775768</v>
      </c>
      <c r="D367" s="859">
        <f t="shared" si="92"/>
        <v>-0.87433489419771471</v>
      </c>
      <c r="E367" s="859">
        <f t="shared" si="92"/>
        <v>-0.87464296988285239</v>
      </c>
      <c r="F367" s="859">
        <f t="shared" si="92"/>
        <v>-0.66186858010232497</v>
      </c>
      <c r="G367" s="859">
        <f t="shared" si="92"/>
        <v>-0.77039622934648122</v>
      </c>
      <c r="H367" s="859">
        <f t="shared" si="92"/>
        <v>-0.84999999999999964</v>
      </c>
      <c r="I367" s="865"/>
      <c r="J367" s="858">
        <f t="shared" si="87"/>
        <v>-0.87464296988285239</v>
      </c>
      <c r="K367" s="859">
        <f t="shared" si="88"/>
        <v>-0.66186858010232497</v>
      </c>
      <c r="L367" s="859">
        <f t="shared" si="89"/>
        <v>-0.80910873134118833</v>
      </c>
      <c r="M367" s="839">
        <f t="shared" si="90"/>
        <v>0.26297379021955436</v>
      </c>
      <c r="O367" s="866">
        <f>IF(AND(ISNUMBER(O366),ISNUMBER(O365)),O366-O365,"")</f>
        <v>-0.6459409484234202</v>
      </c>
      <c r="P367" s="732"/>
      <c r="Q367" s="732"/>
    </row>
    <row r="368" spans="2:17" ht="12" customHeight="1">
      <c r="B368" s="867" t="s">
        <v>227</v>
      </c>
      <c r="C368" s="868"/>
      <c r="I368" s="760"/>
      <c r="J368" s="843"/>
      <c r="K368" s="841"/>
      <c r="L368" s="841"/>
      <c r="M368" s="759"/>
      <c r="O368" s="748"/>
      <c r="P368" s="732"/>
      <c r="Q368" s="832"/>
    </row>
    <row r="369" spans="2:17" ht="12" customHeight="1">
      <c r="B369" s="785" t="s">
        <v>485</v>
      </c>
      <c r="C369" s="786">
        <f>A!B1010</f>
        <v>16.791666666666664</v>
      </c>
      <c r="D369" s="786">
        <f>A!C1010</f>
        <v>16.833333333333332</v>
      </c>
      <c r="E369" s="786">
        <f>A!D1010</f>
        <v>16.833333333333332</v>
      </c>
      <c r="F369" s="786">
        <f>A!E1010</f>
        <v>16.814583333333328</v>
      </c>
      <c r="G369" s="786">
        <f>A!F1010</f>
        <v>16.883333333333329</v>
      </c>
      <c r="H369" s="786">
        <f>A!G1010</f>
        <v>16.96</v>
      </c>
      <c r="I369" s="869"/>
      <c r="J369" s="870">
        <f t="shared" ref="J369:J374" si="93">MINA(C369:I369)</f>
        <v>16.791666666666664</v>
      </c>
      <c r="K369" s="786">
        <f t="shared" ref="K369:K374" si="94">MAXA(C369:I369)</f>
        <v>16.96</v>
      </c>
      <c r="L369" s="786">
        <f t="shared" ref="L369:L374" si="95">AVERAGE(C369:I369)</f>
        <v>16.852708333333329</v>
      </c>
      <c r="M369" s="759">
        <f t="shared" ref="M369:M374" si="96">ABS((K369-J369)/AVERAGE(C369:I369))</f>
        <v>9.9885033315616385E-3</v>
      </c>
      <c r="O369" s="787">
        <f>A!H1010</f>
        <v>16.814583333333328</v>
      </c>
      <c r="P369" s="732"/>
      <c r="Q369" s="832"/>
    </row>
    <row r="370" spans="2:17" ht="12" customHeight="1">
      <c r="B370" s="785" t="s">
        <v>486</v>
      </c>
      <c r="C370" s="786">
        <f>A!B1011</f>
        <v>29.516666666666669</v>
      </c>
      <c r="D370" s="786">
        <f>A!C1011</f>
        <v>29.5</v>
      </c>
      <c r="E370" s="786">
        <f>A!D1011</f>
        <v>29.5</v>
      </c>
      <c r="F370" s="786">
        <f>A!E1011</f>
        <v>29.516666666666666</v>
      </c>
      <c r="G370" s="786">
        <f>A!F1011</f>
        <v>29.516666666666666</v>
      </c>
      <c r="H370" s="786">
        <f>A!G1011</f>
        <v>29.5</v>
      </c>
      <c r="I370" s="869"/>
      <c r="J370" s="870">
        <f t="shared" si="93"/>
        <v>29.5</v>
      </c>
      <c r="K370" s="786">
        <f t="shared" si="94"/>
        <v>29.516666666666669</v>
      </c>
      <c r="L370" s="786">
        <f t="shared" si="95"/>
        <v>29.508333333333336</v>
      </c>
      <c r="M370" s="759">
        <f t="shared" si="96"/>
        <v>5.6481219994360696E-4</v>
      </c>
      <c r="O370" s="787">
        <f>A!H1011</f>
        <v>29.516666666666666</v>
      </c>
      <c r="P370" s="732"/>
      <c r="Q370" s="832"/>
    </row>
    <row r="371" spans="2:17" ht="12" customHeight="1">
      <c r="B371" s="785" t="s">
        <v>498</v>
      </c>
      <c r="C371" s="786">
        <f t="shared" ref="C371:H371" si="97">C370-C369</f>
        <v>12.725000000000005</v>
      </c>
      <c r="D371" s="786">
        <f t="shared" si="97"/>
        <v>12.666666666666668</v>
      </c>
      <c r="E371" s="786">
        <f t="shared" si="97"/>
        <v>12.666666666666668</v>
      </c>
      <c r="F371" s="786">
        <f t="shared" si="97"/>
        <v>12.702083333333338</v>
      </c>
      <c r="G371" s="786">
        <f t="shared" si="97"/>
        <v>12.633333333333336</v>
      </c>
      <c r="H371" s="786">
        <f t="shared" si="97"/>
        <v>12.54</v>
      </c>
      <c r="I371" s="869"/>
      <c r="J371" s="870">
        <f t="shared" si="93"/>
        <v>12.54</v>
      </c>
      <c r="K371" s="786">
        <f t="shared" si="94"/>
        <v>12.725000000000005</v>
      </c>
      <c r="L371" s="786">
        <f t="shared" si="95"/>
        <v>12.655625000000001</v>
      </c>
      <c r="M371" s="759">
        <f t="shared" si="96"/>
        <v>1.4618005827448729E-2</v>
      </c>
      <c r="O371" s="871">
        <f>IF(AND(ISNUMBER(O370),ISNUMBER(O369)),O370-O369,"")</f>
        <v>12.702083333333338</v>
      </c>
      <c r="P371" s="732"/>
      <c r="Q371" s="832"/>
    </row>
    <row r="372" spans="2:17" ht="12" customHeight="1">
      <c r="B372" s="785" t="s">
        <v>487</v>
      </c>
      <c r="C372" s="786">
        <f>A!B1019</f>
        <v>16.791666666666664</v>
      </c>
      <c r="D372" s="786">
        <f>A!C1019</f>
        <v>16.833333333333332</v>
      </c>
      <c r="E372" s="786">
        <f>A!D1019</f>
        <v>16.833333333333332</v>
      </c>
      <c r="F372" s="786">
        <f>A!E1019</f>
        <v>16.814583333333328</v>
      </c>
      <c r="G372" s="786">
        <f>A!F1019</f>
        <v>16.883333333333329</v>
      </c>
      <c r="H372" s="786">
        <f>A!G1019</f>
        <v>16.96</v>
      </c>
      <c r="I372" s="869"/>
      <c r="J372" s="870">
        <f t="shared" si="93"/>
        <v>16.791666666666664</v>
      </c>
      <c r="K372" s="786">
        <f t="shared" si="94"/>
        <v>16.96</v>
      </c>
      <c r="L372" s="786">
        <f t="shared" si="95"/>
        <v>16.852708333333329</v>
      </c>
      <c r="M372" s="759">
        <f t="shared" si="96"/>
        <v>9.9885033315616385E-3</v>
      </c>
      <c r="O372" s="787">
        <f>A!H1019</f>
        <v>16.814583333333328</v>
      </c>
      <c r="P372" s="732"/>
      <c r="Q372" s="832"/>
    </row>
    <row r="373" spans="2:17" ht="12" customHeight="1">
      <c r="B373" s="785" t="s">
        <v>488</v>
      </c>
      <c r="C373" s="786">
        <f>A!B1020</f>
        <v>29.516666666666669</v>
      </c>
      <c r="D373" s="786">
        <f>A!C1020</f>
        <v>29.5</v>
      </c>
      <c r="E373" s="786">
        <f>A!D1020</f>
        <v>29.5</v>
      </c>
      <c r="F373" s="786">
        <f>A!E1020</f>
        <v>29.516666666666666</v>
      </c>
      <c r="G373" s="786">
        <f>A!F1020</f>
        <v>29.516666666666666</v>
      </c>
      <c r="H373" s="786">
        <f>A!G1020</f>
        <v>29.5</v>
      </c>
      <c r="I373" s="869"/>
      <c r="J373" s="870">
        <f t="shared" si="93"/>
        <v>29.5</v>
      </c>
      <c r="K373" s="786">
        <f t="shared" si="94"/>
        <v>29.516666666666669</v>
      </c>
      <c r="L373" s="786">
        <f t="shared" si="95"/>
        <v>29.508333333333336</v>
      </c>
      <c r="M373" s="759">
        <f t="shared" si="96"/>
        <v>5.6481219994360696E-4</v>
      </c>
      <c r="O373" s="787">
        <f>A!H1020</f>
        <v>29.516666666666666</v>
      </c>
      <c r="P373" s="732"/>
      <c r="Q373" s="832"/>
    </row>
    <row r="374" spans="2:17" ht="12" customHeight="1">
      <c r="B374" s="966" t="s">
        <v>499</v>
      </c>
      <c r="C374" s="967">
        <f t="shared" ref="C374:H374" si="98">C373-C372</f>
        <v>12.725000000000005</v>
      </c>
      <c r="D374" s="968">
        <f t="shared" si="98"/>
        <v>12.666666666666668</v>
      </c>
      <c r="E374" s="968">
        <f t="shared" si="98"/>
        <v>12.666666666666668</v>
      </c>
      <c r="F374" s="968">
        <f t="shared" si="98"/>
        <v>12.702083333333338</v>
      </c>
      <c r="G374" s="968">
        <f t="shared" si="98"/>
        <v>12.633333333333336</v>
      </c>
      <c r="H374" s="968">
        <f t="shared" si="98"/>
        <v>12.54</v>
      </c>
      <c r="I374" s="969"/>
      <c r="J374" s="967">
        <f t="shared" si="93"/>
        <v>12.54</v>
      </c>
      <c r="K374" s="968">
        <f t="shared" si="94"/>
        <v>12.725000000000005</v>
      </c>
      <c r="L374" s="968">
        <f t="shared" si="95"/>
        <v>12.655625000000001</v>
      </c>
      <c r="M374" s="970">
        <f t="shared" si="96"/>
        <v>1.4618005827448729E-2</v>
      </c>
      <c r="O374" s="871">
        <f>IF(AND(ISNUMBER(O373),ISNUMBER(O372)),O373-O372,"")</f>
        <v>12.702083333333338</v>
      </c>
      <c r="P374" s="732"/>
      <c r="Q374" s="832"/>
    </row>
    <row r="375" spans="2:17" ht="12" customHeight="1">
      <c r="B375" s="961" t="s">
        <v>228</v>
      </c>
      <c r="C375" s="962"/>
      <c r="D375" s="962"/>
      <c r="E375" s="962"/>
      <c r="F375" s="962"/>
      <c r="G375" s="962"/>
      <c r="H375" s="962"/>
      <c r="I375" s="962"/>
      <c r="J375" s="963"/>
      <c r="K375" s="962"/>
      <c r="L375" s="962"/>
      <c r="M375" s="964"/>
      <c r="O375" s="965"/>
      <c r="P375" s="732"/>
      <c r="Q375" s="832"/>
    </row>
    <row r="376" spans="2:17" ht="12" customHeight="1">
      <c r="B376" s="785" t="s">
        <v>485</v>
      </c>
      <c r="C376" s="786">
        <f>A!B1030</f>
        <v>24.64107916666666</v>
      </c>
      <c r="D376" s="786">
        <f>A!C1030</f>
        <v>24.944444444444446</v>
      </c>
      <c r="E376" s="786">
        <f>A!D1030</f>
        <v>24.944444444444446</v>
      </c>
      <c r="F376" s="786">
        <f>A!E1030</f>
        <v>24.981778291731384</v>
      </c>
      <c r="G376" s="786">
        <f>A!F1030</f>
        <v>25</v>
      </c>
      <c r="H376" s="786">
        <f>A!G1030</f>
        <v>25</v>
      </c>
      <c r="I376" s="869"/>
      <c r="J376" s="870">
        <f t="shared" ref="J376:J381" si="99">MINA(C376:I376)</f>
        <v>24.64107916666666</v>
      </c>
      <c r="K376" s="786">
        <f t="shared" ref="K376:K381" si="100">MAXA(C376:I376)</f>
        <v>25</v>
      </c>
      <c r="L376" s="786">
        <f t="shared" ref="L376:L381" si="101">AVERAGE(C376:I376)</f>
        <v>24.91862439121449</v>
      </c>
      <c r="M376" s="759">
        <f t="shared" ref="M376:M381" si="102">ABS((K376-J376)/AVERAGE(C376:I376))</f>
        <v>1.4403717785476295E-2</v>
      </c>
      <c r="N376" s="732"/>
      <c r="O376" s="872">
        <f>A!H1030</f>
        <v>13.83565514617996</v>
      </c>
      <c r="P376" s="732"/>
      <c r="Q376" s="832"/>
    </row>
    <row r="377" spans="2:17" ht="12" customHeight="1">
      <c r="B377" s="785" t="s">
        <v>486</v>
      </c>
      <c r="C377" s="786">
        <f>A!B1031</f>
        <v>24.547783333333332</v>
      </c>
      <c r="D377" s="786">
        <f>A!C1031</f>
        <v>25</v>
      </c>
      <c r="E377" s="786">
        <f>A!D1031</f>
        <v>25</v>
      </c>
      <c r="F377" s="786">
        <f>A!E1031</f>
        <v>24.982801663180325</v>
      </c>
      <c r="G377" s="786">
        <f>A!F1031</f>
        <v>25</v>
      </c>
      <c r="H377" s="786">
        <f>A!G1031</f>
        <v>25</v>
      </c>
      <c r="I377" s="869"/>
      <c r="J377" s="870">
        <f t="shared" si="99"/>
        <v>24.547783333333332</v>
      </c>
      <c r="K377" s="786">
        <f t="shared" si="100"/>
        <v>25</v>
      </c>
      <c r="L377" s="786">
        <f t="shared" si="101"/>
        <v>24.921764166085609</v>
      </c>
      <c r="M377" s="759">
        <f t="shared" si="102"/>
        <v>1.814545164832514E-2</v>
      </c>
      <c r="N377" s="732"/>
      <c r="O377" s="872">
        <f>A!H1031</f>
        <v>13.883964197977257</v>
      </c>
      <c r="P377" s="732"/>
      <c r="Q377" s="832"/>
    </row>
    <row r="378" spans="2:17" ht="12" customHeight="1">
      <c r="B378" s="785" t="s">
        <v>498</v>
      </c>
      <c r="C378" s="786">
        <f t="shared" ref="C378:H378" si="103">C377-C376</f>
        <v>-9.3295833333328915E-2</v>
      </c>
      <c r="D378" s="786">
        <f t="shared" si="103"/>
        <v>5.5555555555553582E-2</v>
      </c>
      <c r="E378" s="786">
        <f t="shared" si="103"/>
        <v>5.5555555555553582E-2</v>
      </c>
      <c r="F378" s="786">
        <f t="shared" si="103"/>
        <v>1.0233714489409351E-3</v>
      </c>
      <c r="G378" s="786">
        <f t="shared" si="103"/>
        <v>0</v>
      </c>
      <c r="H378" s="786">
        <f t="shared" si="103"/>
        <v>0</v>
      </c>
      <c r="I378" s="869"/>
      <c r="J378" s="870">
        <f t="shared" si="99"/>
        <v>-9.3295833333328915E-2</v>
      </c>
      <c r="K378" s="786">
        <f t="shared" si="100"/>
        <v>5.5555555555553582E-2</v>
      </c>
      <c r="L378" s="786">
        <f t="shared" si="101"/>
        <v>3.1397748711198639E-3</v>
      </c>
      <c r="M378" s="759">
        <f t="shared" si="102"/>
        <v>47.40829995743983</v>
      </c>
      <c r="N378" s="732"/>
      <c r="O378" s="871">
        <f>IF(AND(ISNUMBER(O377),ISNUMBER(O376)),O377-O376,"")</f>
        <v>4.8309051797296831E-2</v>
      </c>
      <c r="P378" s="732"/>
      <c r="Q378" s="832"/>
    </row>
    <row r="379" spans="2:17" ht="12" customHeight="1">
      <c r="B379" s="785" t="s">
        <v>487</v>
      </c>
      <c r="C379" s="786">
        <f>A!B1039</f>
        <v>24.365045833333337</v>
      </c>
      <c r="D379" s="786">
        <f>A!C1039</f>
        <v>24.944444444444446</v>
      </c>
      <c r="E379" s="786">
        <f>A!D1039</f>
        <v>24.666666666666671</v>
      </c>
      <c r="F379" s="786">
        <f>A!E1039</f>
        <v>25.000000734615227</v>
      </c>
      <c r="G379" s="786">
        <f>A!F1039</f>
        <v>25</v>
      </c>
      <c r="H379" s="786">
        <f>A!G1039</f>
        <v>25</v>
      </c>
      <c r="I379" s="869"/>
      <c r="J379" s="870">
        <f t="shared" si="99"/>
        <v>24.365045833333337</v>
      </c>
      <c r="K379" s="786">
        <f t="shared" si="100"/>
        <v>25.000000734615227</v>
      </c>
      <c r="L379" s="786">
        <f t="shared" si="101"/>
        <v>24.82935961317661</v>
      </c>
      <c r="M379" s="759">
        <f t="shared" si="102"/>
        <v>2.5572745780560863E-2</v>
      </c>
      <c r="N379" s="732"/>
      <c r="O379" s="872">
        <f>A!H1039</f>
        <v>11.186110523774536</v>
      </c>
      <c r="P379" s="732"/>
      <c r="Q379" s="832"/>
    </row>
    <row r="380" spans="2:17" ht="12" customHeight="1">
      <c r="B380" s="785" t="s">
        <v>488</v>
      </c>
      <c r="C380" s="786">
        <f>A!B1040</f>
        <v>24.353687500000003</v>
      </c>
      <c r="D380" s="786">
        <f>A!C1040</f>
        <v>24.944444444444446</v>
      </c>
      <c r="E380" s="786">
        <f>A!D1040</f>
        <v>24.944444444444446</v>
      </c>
      <c r="F380" s="786">
        <f>A!E1040</f>
        <v>25.000000805824822</v>
      </c>
      <c r="G380" s="786">
        <f>A!F1040</f>
        <v>25</v>
      </c>
      <c r="H380" s="786">
        <f>A!G1040</f>
        <v>25</v>
      </c>
      <c r="I380" s="869"/>
      <c r="J380" s="870">
        <f t="shared" si="99"/>
        <v>24.353687500000003</v>
      </c>
      <c r="K380" s="786">
        <f t="shared" si="100"/>
        <v>25.000000805824822</v>
      </c>
      <c r="L380" s="786">
        <f t="shared" si="101"/>
        <v>24.873762865785618</v>
      </c>
      <c r="M380" s="759">
        <f t="shared" si="102"/>
        <v>2.5983736731439069E-2</v>
      </c>
      <c r="N380" s="732"/>
      <c r="O380" s="872">
        <f>A!H1040</f>
        <v>5.6403307692667779</v>
      </c>
      <c r="P380" s="732"/>
      <c r="Q380" s="832"/>
    </row>
    <row r="381" spans="2:17" ht="12" customHeight="1" thickBot="1">
      <c r="B381" s="793" t="s">
        <v>499</v>
      </c>
      <c r="C381" s="873">
        <f t="shared" ref="C381:H381" si="104">C380-C379</f>
        <v>-1.1358333333333803E-2</v>
      </c>
      <c r="D381" s="816">
        <f t="shared" si="104"/>
        <v>0</v>
      </c>
      <c r="E381" s="816">
        <f t="shared" si="104"/>
        <v>0.27777777777777501</v>
      </c>
      <c r="F381" s="816">
        <f t="shared" si="104"/>
        <v>7.1209594665333498E-8</v>
      </c>
      <c r="G381" s="816">
        <f t="shared" si="104"/>
        <v>0</v>
      </c>
      <c r="H381" s="816">
        <f t="shared" si="104"/>
        <v>0</v>
      </c>
      <c r="I381" s="874"/>
      <c r="J381" s="873">
        <f t="shared" si="99"/>
        <v>-1.1358333333333803E-2</v>
      </c>
      <c r="K381" s="816">
        <f t="shared" si="100"/>
        <v>0.27777777777777501</v>
      </c>
      <c r="L381" s="816">
        <f t="shared" si="101"/>
        <v>4.4403252609005982E-2</v>
      </c>
      <c r="M381" s="766">
        <f t="shared" si="102"/>
        <v>6.5115975547355625</v>
      </c>
      <c r="N381" s="732"/>
      <c r="O381" s="875">
        <f>IF(AND(ISNUMBER(O380),ISNUMBER(O379)),O380-O379,"")</f>
        <v>-5.5457797545077581</v>
      </c>
      <c r="P381" s="732"/>
      <c r="Q381" s="832"/>
    </row>
    <row r="382" spans="2:17" ht="12" customHeight="1" thickTop="1">
      <c r="B382" s="774" t="s">
        <v>807</v>
      </c>
      <c r="E382" s="775"/>
    </row>
    <row r="383" spans="2:17" ht="12" customHeight="1"/>
    <row r="384" spans="2:17" ht="12" customHeight="1"/>
    <row r="385" spans="2:17" ht="12" customHeight="1"/>
    <row r="386" spans="2:17" ht="12" customHeight="1"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3"/>
      <c r="P386" s="732"/>
      <c r="Q386" s="732"/>
    </row>
    <row r="387" spans="2:17" ht="12" customHeight="1">
      <c r="B387" s="732"/>
      <c r="C387" s="732"/>
      <c r="D387" s="732"/>
      <c r="E387" s="732"/>
      <c r="F387" s="732"/>
      <c r="G387" s="732"/>
      <c r="H387" s="732"/>
      <c r="I387" s="732"/>
      <c r="J387" s="732"/>
      <c r="K387" s="732"/>
      <c r="L387" s="732"/>
      <c r="M387" s="732"/>
      <c r="N387" s="732"/>
      <c r="O387" s="733"/>
      <c r="P387" s="732"/>
      <c r="Q387" s="732"/>
    </row>
    <row r="388" spans="2:17" ht="12" customHeight="1">
      <c r="N388" s="732"/>
      <c r="O388" s="733"/>
      <c r="P388" s="732"/>
      <c r="Q388" s="834"/>
    </row>
    <row r="389" spans="2:17" ht="15" customHeight="1">
      <c r="N389" s="732"/>
      <c r="O389" s="733"/>
      <c r="P389" s="732"/>
      <c r="Q389" s="834"/>
    </row>
    <row r="390" spans="2:17" ht="12" customHeight="1">
      <c r="N390" s="732"/>
      <c r="O390" s="733"/>
      <c r="P390" s="732"/>
      <c r="Q390" s="834"/>
    </row>
    <row r="391" spans="2:17" ht="12" customHeight="1">
      <c r="N391" s="732"/>
      <c r="O391" s="733"/>
      <c r="P391" s="732"/>
      <c r="Q391" s="834"/>
    </row>
    <row r="392" spans="2:17" ht="12" customHeight="1">
      <c r="N392" s="732"/>
      <c r="O392" s="733"/>
      <c r="P392" s="732"/>
      <c r="Q392" s="834"/>
    </row>
    <row r="393" spans="2:17" ht="12" customHeight="1">
      <c r="N393" s="732"/>
      <c r="O393" s="733"/>
      <c r="P393" s="732"/>
      <c r="Q393" s="834"/>
    </row>
    <row r="394" spans="2:17" ht="12" customHeight="1">
      <c r="N394" s="732"/>
      <c r="O394" s="733"/>
      <c r="P394" s="732"/>
      <c r="Q394" s="834"/>
    </row>
    <row r="395" spans="2:17" ht="12" customHeight="1">
      <c r="N395" s="732"/>
      <c r="O395" s="733"/>
      <c r="P395" s="732"/>
      <c r="Q395" s="834"/>
    </row>
    <row r="396" spans="2:17" ht="12" customHeight="1">
      <c r="N396" s="732"/>
      <c r="O396" s="733"/>
      <c r="P396" s="732"/>
      <c r="Q396" s="834"/>
    </row>
    <row r="397" spans="2:17" ht="12" customHeight="1">
      <c r="N397" s="732"/>
      <c r="O397" s="733"/>
      <c r="P397" s="732"/>
      <c r="Q397" s="834"/>
    </row>
    <row r="398" spans="2:17" ht="12" customHeight="1">
      <c r="N398" s="732"/>
      <c r="O398" s="733"/>
      <c r="P398" s="732"/>
      <c r="Q398" s="834"/>
    </row>
    <row r="399" spans="2:17" ht="12" customHeight="1">
      <c r="B399" s="732"/>
      <c r="C399" s="732"/>
      <c r="D399" s="732"/>
      <c r="E399" s="732"/>
      <c r="F399" s="732"/>
      <c r="G399" s="732"/>
      <c r="H399" s="732"/>
      <c r="I399" s="732"/>
      <c r="J399" s="732"/>
      <c r="K399" s="732"/>
      <c r="L399" s="732"/>
      <c r="M399" s="732"/>
      <c r="N399" s="732"/>
      <c r="O399" s="733"/>
      <c r="P399" s="732"/>
      <c r="Q399" s="834"/>
    </row>
    <row r="400" spans="2:17" ht="12" customHeight="1">
      <c r="B400" s="732"/>
      <c r="C400" s="732"/>
      <c r="D400" s="732"/>
      <c r="E400" s="732"/>
      <c r="F400" s="732"/>
      <c r="G400" s="732"/>
      <c r="H400" s="732"/>
      <c r="I400" s="732"/>
      <c r="J400" s="732"/>
      <c r="K400" s="732"/>
      <c r="L400" s="732"/>
      <c r="M400" s="732"/>
      <c r="N400" s="732"/>
      <c r="O400" s="733"/>
      <c r="P400" s="732"/>
      <c r="Q400" s="834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ht="12" customHeight="1">
      <c r="B442" s="806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2"/>
      <c r="Q442" s="732"/>
    </row>
    <row r="443" spans="2:17" ht="12" customHeight="1"/>
    <row r="445" spans="2:17">
      <c r="B445" s="732"/>
      <c r="C445" s="732"/>
      <c r="D445" s="732"/>
      <c r="E445" s="732"/>
      <c r="F445" s="732"/>
      <c r="G445" s="732"/>
      <c r="H445" s="732"/>
      <c r="I445" s="732"/>
      <c r="J445" s="732"/>
      <c r="K445" s="732"/>
      <c r="L445" s="732"/>
      <c r="M445" s="732"/>
      <c r="N445" s="732"/>
      <c r="O445" s="733"/>
      <c r="P445" s="732"/>
      <c r="Q445" s="733"/>
    </row>
    <row r="446" spans="2:17">
      <c r="B446" s="732"/>
      <c r="C446" s="732"/>
      <c r="D446" s="732"/>
      <c r="E446" s="732"/>
      <c r="F446" s="732"/>
      <c r="G446" s="732"/>
      <c r="H446" s="732"/>
      <c r="I446" s="732"/>
      <c r="J446" s="732"/>
      <c r="K446" s="732"/>
      <c r="L446" s="732"/>
      <c r="M446" s="732"/>
      <c r="N446" s="732"/>
      <c r="O446" s="733"/>
      <c r="P446" s="732"/>
      <c r="Q446" s="733"/>
    </row>
    <row r="447" spans="2:17"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2"/>
      <c r="Q447" s="833"/>
    </row>
    <row r="448" spans="2:17"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2"/>
      <c r="Q448" s="833"/>
    </row>
    <row r="449" spans="2:17"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3"/>
      <c r="P449" s="732"/>
      <c r="Q449" s="833"/>
    </row>
    <row r="450" spans="2:17">
      <c r="B450" s="732"/>
      <c r="C450" s="732"/>
      <c r="D450" s="732"/>
      <c r="E450" s="732"/>
      <c r="F450" s="732"/>
      <c r="G450" s="732"/>
      <c r="H450" s="732"/>
      <c r="I450" s="732"/>
      <c r="J450" s="732"/>
      <c r="K450" s="732"/>
      <c r="L450" s="732"/>
      <c r="M450" s="732"/>
      <c r="N450" s="732"/>
      <c r="O450" s="733"/>
      <c r="P450" s="732"/>
      <c r="Q450" s="833"/>
    </row>
    <row r="451" spans="2:17">
      <c r="B451" s="732"/>
      <c r="C451" s="732"/>
      <c r="D451" s="732"/>
      <c r="E451" s="732"/>
      <c r="F451" s="732"/>
      <c r="G451" s="732"/>
      <c r="H451" s="732"/>
      <c r="I451" s="732"/>
      <c r="J451" s="732"/>
      <c r="K451" s="732"/>
      <c r="L451" s="732"/>
      <c r="M451" s="732"/>
      <c r="N451" s="732"/>
      <c r="O451" s="733"/>
      <c r="P451" s="732"/>
      <c r="Q451" s="833"/>
    </row>
    <row r="452" spans="2:17">
      <c r="B452" s="732"/>
      <c r="C452" s="732"/>
      <c r="D452" s="732"/>
      <c r="E452" s="732"/>
      <c r="F452" s="732"/>
      <c r="G452" s="732"/>
      <c r="H452" s="732"/>
      <c r="I452" s="732"/>
      <c r="J452" s="732"/>
      <c r="K452" s="732"/>
      <c r="L452" s="732"/>
      <c r="M452" s="732"/>
      <c r="N452" s="732"/>
      <c r="O452" s="733"/>
      <c r="P452" s="732"/>
      <c r="Q452" s="833"/>
    </row>
    <row r="453" spans="2:17">
      <c r="B453" s="732"/>
      <c r="C453" s="732"/>
      <c r="D453" s="732"/>
      <c r="E453" s="732"/>
      <c r="F453" s="732"/>
      <c r="G453" s="732"/>
      <c r="H453" s="732"/>
      <c r="I453" s="732"/>
      <c r="J453" s="732"/>
      <c r="K453" s="732"/>
      <c r="L453" s="732"/>
      <c r="M453" s="732"/>
      <c r="N453" s="732"/>
      <c r="O453" s="733"/>
      <c r="P453" s="732"/>
      <c r="Q453" s="833"/>
    </row>
    <row r="454" spans="2:17">
      <c r="B454" s="732"/>
      <c r="C454" s="732"/>
      <c r="D454" s="732"/>
      <c r="E454" s="732"/>
      <c r="F454" s="732"/>
      <c r="G454" s="732"/>
      <c r="H454" s="732"/>
      <c r="I454" s="732"/>
      <c r="J454" s="732"/>
      <c r="K454" s="732"/>
      <c r="L454" s="732"/>
      <c r="M454" s="732"/>
      <c r="N454" s="732"/>
      <c r="O454" s="733"/>
      <c r="P454" s="732"/>
      <c r="Q454" s="833"/>
    </row>
    <row r="455" spans="2:17"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2"/>
      <c r="Q455" s="833"/>
    </row>
    <row r="456" spans="2:17"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2"/>
      <c r="Q456" s="833"/>
    </row>
    <row r="457" spans="2:17"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3"/>
      <c r="P457" s="732"/>
      <c r="Q457" s="833"/>
    </row>
    <row r="458" spans="2:17">
      <c r="B458" s="732"/>
      <c r="C458" s="732"/>
      <c r="D458" s="732"/>
      <c r="E458" s="732"/>
      <c r="F458" s="732"/>
      <c r="G458" s="732"/>
      <c r="H458" s="732"/>
      <c r="I458" s="732"/>
      <c r="J458" s="732"/>
      <c r="K458" s="732"/>
      <c r="L458" s="732"/>
      <c r="M458" s="732"/>
      <c r="N458" s="732"/>
      <c r="O458" s="733"/>
      <c r="P458" s="732"/>
      <c r="Q458" s="833"/>
    </row>
    <row r="459" spans="2:17"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2"/>
      <c r="Q459" s="833"/>
    </row>
    <row r="460" spans="2:17"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2"/>
      <c r="Q460" s="833"/>
    </row>
    <row r="465" spans="2:17">
      <c r="B465" s="732"/>
      <c r="C465" s="732"/>
      <c r="D465" s="732"/>
      <c r="E465" s="732"/>
      <c r="F465" s="732"/>
      <c r="G465" s="732"/>
      <c r="H465" s="732"/>
      <c r="I465" s="732"/>
      <c r="J465" s="732"/>
      <c r="K465" s="732"/>
      <c r="L465" s="732"/>
      <c r="M465" s="732"/>
      <c r="N465" s="732"/>
      <c r="O465" s="733"/>
      <c r="P465" s="732"/>
      <c r="Q465" s="733"/>
    </row>
    <row r="466" spans="2:17">
      <c r="B466" s="732"/>
      <c r="C466" s="732"/>
      <c r="D466" s="732"/>
      <c r="E466" s="732"/>
      <c r="F466" s="732"/>
      <c r="G466" s="732"/>
      <c r="H466" s="732"/>
      <c r="I466" s="732"/>
      <c r="J466" s="732"/>
      <c r="K466" s="732"/>
      <c r="L466" s="732"/>
      <c r="M466" s="732"/>
      <c r="N466" s="732"/>
      <c r="O466" s="733"/>
      <c r="P466" s="732"/>
      <c r="Q466" s="733"/>
    </row>
    <row r="467" spans="2:17">
      <c r="B467" s="732"/>
      <c r="C467" s="732"/>
      <c r="D467" s="732"/>
      <c r="E467" s="732"/>
      <c r="F467" s="732"/>
      <c r="G467" s="732"/>
      <c r="H467" s="732"/>
      <c r="I467" s="732"/>
      <c r="J467" s="732"/>
      <c r="K467" s="732"/>
      <c r="L467" s="732"/>
      <c r="M467" s="732"/>
      <c r="N467" s="732"/>
      <c r="O467" s="733"/>
      <c r="P467" s="732"/>
      <c r="Q467" s="833"/>
    </row>
    <row r="468" spans="2:17">
      <c r="B468" s="732"/>
      <c r="C468" s="732"/>
      <c r="D468" s="732"/>
      <c r="E468" s="732"/>
      <c r="F468" s="732"/>
      <c r="G468" s="732"/>
      <c r="H468" s="732"/>
      <c r="I468" s="732"/>
      <c r="J468" s="732"/>
      <c r="K468" s="732"/>
      <c r="L468" s="732"/>
      <c r="M468" s="732"/>
      <c r="N468" s="732"/>
      <c r="O468" s="733"/>
      <c r="P468" s="732"/>
      <c r="Q468" s="833"/>
    </row>
    <row r="469" spans="2:17">
      <c r="B469" s="732"/>
      <c r="C469" s="732"/>
      <c r="D469" s="732"/>
      <c r="E469" s="732"/>
      <c r="F469" s="732"/>
      <c r="G469" s="732"/>
      <c r="H469" s="732"/>
      <c r="I469" s="732"/>
      <c r="J469" s="732"/>
      <c r="K469" s="732"/>
      <c r="L469" s="732"/>
      <c r="M469" s="732"/>
      <c r="N469" s="732"/>
      <c r="O469" s="733"/>
      <c r="P469" s="732"/>
      <c r="Q469" s="833"/>
    </row>
    <row r="470" spans="2:17">
      <c r="B470" s="732"/>
      <c r="C470" s="732"/>
      <c r="D470" s="732"/>
      <c r="E470" s="732"/>
      <c r="F470" s="732"/>
      <c r="G470" s="732"/>
      <c r="H470" s="732"/>
      <c r="I470" s="732"/>
      <c r="J470" s="732"/>
      <c r="K470" s="732"/>
      <c r="L470" s="732"/>
      <c r="M470" s="732"/>
      <c r="N470" s="732"/>
      <c r="O470" s="733"/>
      <c r="P470" s="732"/>
      <c r="Q470" s="833"/>
    </row>
    <row r="471" spans="2:17">
      <c r="B471" s="732"/>
      <c r="C471" s="732"/>
      <c r="D471" s="732"/>
      <c r="E471" s="732"/>
      <c r="F471" s="732"/>
      <c r="G471" s="732"/>
      <c r="H471" s="732"/>
      <c r="I471" s="732"/>
      <c r="J471" s="732"/>
      <c r="K471" s="732"/>
      <c r="L471" s="732"/>
      <c r="M471" s="732"/>
      <c r="N471" s="732"/>
      <c r="O471" s="733"/>
      <c r="P471" s="732"/>
      <c r="Q471" s="833"/>
    </row>
    <row r="472" spans="2:17">
      <c r="B472" s="732"/>
      <c r="C472" s="732"/>
      <c r="D472" s="732"/>
      <c r="E472" s="732"/>
      <c r="F472" s="732"/>
      <c r="G472" s="732"/>
      <c r="H472" s="732"/>
      <c r="I472" s="732"/>
      <c r="J472" s="732"/>
      <c r="K472" s="732"/>
      <c r="L472" s="732"/>
      <c r="M472" s="732"/>
      <c r="N472" s="732"/>
      <c r="O472" s="733"/>
      <c r="P472" s="732"/>
      <c r="Q472" s="833"/>
    </row>
    <row r="473" spans="2:17">
      <c r="B473" s="732"/>
      <c r="C473" s="732"/>
      <c r="D473" s="732"/>
      <c r="E473" s="732"/>
      <c r="F473" s="732"/>
      <c r="G473" s="732"/>
      <c r="H473" s="732"/>
      <c r="I473" s="732"/>
      <c r="J473" s="732"/>
      <c r="K473" s="732"/>
      <c r="L473" s="732"/>
      <c r="M473" s="732"/>
      <c r="N473" s="732"/>
      <c r="O473" s="733"/>
      <c r="P473" s="732"/>
      <c r="Q473" s="833"/>
    </row>
    <row r="474" spans="2:17">
      <c r="B474" s="732"/>
      <c r="C474" s="732"/>
      <c r="D474" s="732"/>
      <c r="E474" s="732"/>
      <c r="F474" s="732"/>
      <c r="G474" s="732"/>
      <c r="H474" s="732"/>
      <c r="I474" s="732"/>
      <c r="J474" s="732"/>
      <c r="K474" s="732"/>
      <c r="L474" s="732"/>
      <c r="M474" s="732"/>
      <c r="N474" s="732"/>
      <c r="O474" s="733"/>
      <c r="P474" s="732"/>
      <c r="Q474" s="833"/>
    </row>
    <row r="475" spans="2:17">
      <c r="B475" s="732"/>
      <c r="C475" s="732"/>
      <c r="D475" s="732"/>
      <c r="E475" s="732"/>
      <c r="F475" s="732"/>
      <c r="G475" s="732"/>
      <c r="H475" s="732"/>
      <c r="I475" s="732"/>
      <c r="J475" s="732"/>
      <c r="K475" s="732"/>
      <c r="L475" s="732"/>
      <c r="M475" s="732"/>
      <c r="N475" s="732"/>
      <c r="O475" s="733"/>
      <c r="P475" s="732"/>
      <c r="Q475" s="833"/>
    </row>
    <row r="476" spans="2:17">
      <c r="B476" s="732"/>
      <c r="C476" s="732"/>
      <c r="D476" s="732"/>
      <c r="E476" s="732"/>
      <c r="F476" s="732"/>
      <c r="G476" s="732"/>
      <c r="H476" s="732"/>
      <c r="I476" s="732"/>
      <c r="J476" s="732"/>
      <c r="K476" s="732"/>
      <c r="L476" s="732"/>
      <c r="M476" s="732"/>
      <c r="N476" s="732"/>
      <c r="O476" s="733"/>
      <c r="P476" s="732"/>
      <c r="Q476" s="833"/>
    </row>
    <row r="477" spans="2:17"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3"/>
      <c r="P477" s="732"/>
      <c r="Q477" s="833"/>
    </row>
    <row r="478" spans="2:17"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2"/>
      <c r="Q478" s="833"/>
    </row>
    <row r="479" spans="2:17"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2"/>
      <c r="Q479" s="833"/>
    </row>
    <row r="480" spans="2:17"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3"/>
      <c r="P480" s="732"/>
      <c r="Q480" s="833"/>
    </row>
    <row r="485" spans="2:17"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3"/>
      <c r="P485" s="732"/>
      <c r="Q485" s="733"/>
    </row>
    <row r="486" spans="2:17"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3"/>
      <c r="P486" s="732"/>
      <c r="Q486" s="733"/>
    </row>
    <row r="487" spans="2:17">
      <c r="B487" s="732"/>
      <c r="C487" s="732"/>
      <c r="D487" s="732"/>
      <c r="E487" s="732"/>
      <c r="F487" s="732"/>
      <c r="G487" s="732"/>
      <c r="H487" s="732"/>
      <c r="I487" s="732"/>
      <c r="J487" s="732"/>
      <c r="K487" s="732"/>
      <c r="L487" s="732"/>
      <c r="M487" s="732"/>
      <c r="N487" s="732"/>
      <c r="O487" s="733"/>
      <c r="P487" s="732"/>
      <c r="Q487" s="833"/>
    </row>
    <row r="488" spans="2:17">
      <c r="B488" s="732"/>
      <c r="C488" s="732"/>
      <c r="D488" s="732"/>
      <c r="E488" s="732"/>
      <c r="F488" s="732"/>
      <c r="G488" s="732"/>
      <c r="H488" s="732"/>
      <c r="I488" s="732"/>
      <c r="J488" s="732"/>
      <c r="K488" s="732"/>
      <c r="L488" s="732"/>
      <c r="M488" s="732"/>
      <c r="N488" s="732"/>
      <c r="O488" s="733"/>
      <c r="P488" s="732"/>
      <c r="Q488" s="833"/>
    </row>
    <row r="489" spans="2:17"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2"/>
      <c r="Q489" s="833"/>
    </row>
    <row r="490" spans="2:17"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2"/>
      <c r="Q490" s="833"/>
    </row>
    <row r="491" spans="2:17"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3"/>
      <c r="P491" s="732"/>
      <c r="Q491" s="833"/>
    </row>
    <row r="492" spans="2:17">
      <c r="B492" s="732"/>
      <c r="C492" s="732"/>
      <c r="D492" s="732"/>
      <c r="E492" s="732"/>
      <c r="F492" s="732"/>
      <c r="G492" s="732"/>
      <c r="H492" s="732"/>
      <c r="I492" s="732"/>
      <c r="J492" s="732"/>
      <c r="K492" s="732"/>
      <c r="L492" s="732"/>
      <c r="M492" s="732"/>
      <c r="N492" s="732"/>
      <c r="O492" s="733"/>
      <c r="P492" s="732"/>
      <c r="Q492" s="833"/>
    </row>
    <row r="493" spans="2:17">
      <c r="B493" s="732"/>
      <c r="C493" s="732"/>
      <c r="D493" s="732"/>
      <c r="E493" s="732"/>
      <c r="F493" s="732"/>
      <c r="G493" s="732"/>
      <c r="H493" s="732"/>
      <c r="I493" s="732"/>
      <c r="J493" s="732"/>
      <c r="K493" s="732"/>
      <c r="L493" s="732"/>
      <c r="M493" s="732"/>
      <c r="N493" s="732"/>
      <c r="O493" s="733"/>
      <c r="P493" s="732"/>
      <c r="Q493" s="833"/>
    </row>
    <row r="494" spans="2:17">
      <c r="B494" s="732"/>
      <c r="C494" s="732"/>
      <c r="D494" s="732"/>
      <c r="E494" s="732"/>
      <c r="F494" s="732"/>
      <c r="G494" s="732"/>
      <c r="H494" s="732"/>
      <c r="I494" s="732"/>
      <c r="J494" s="732"/>
      <c r="K494" s="732"/>
      <c r="L494" s="732"/>
      <c r="M494" s="732"/>
      <c r="N494" s="732"/>
      <c r="O494" s="733"/>
      <c r="P494" s="732"/>
      <c r="Q494" s="833"/>
    </row>
    <row r="495" spans="2:17">
      <c r="B495" s="732"/>
      <c r="C495" s="732"/>
      <c r="D495" s="732"/>
      <c r="E495" s="732"/>
      <c r="F495" s="732"/>
      <c r="G495" s="732"/>
      <c r="H495" s="732"/>
      <c r="I495" s="732"/>
      <c r="J495" s="732"/>
      <c r="K495" s="732"/>
      <c r="L495" s="732"/>
      <c r="M495" s="732"/>
      <c r="N495" s="732"/>
      <c r="O495" s="733"/>
      <c r="P495" s="732"/>
      <c r="Q495" s="833"/>
    </row>
    <row r="496" spans="2:17"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2"/>
      <c r="Q496" s="833"/>
    </row>
    <row r="497" spans="2:17"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2"/>
      <c r="Q497" s="833"/>
    </row>
    <row r="498" spans="2:17"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3"/>
      <c r="P498" s="732"/>
      <c r="Q498" s="833"/>
    </row>
    <row r="499" spans="2:17"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3"/>
      <c r="P499" s="732"/>
      <c r="Q499" s="833"/>
    </row>
    <row r="500" spans="2:17">
      <c r="B500" s="732"/>
      <c r="C500" s="732"/>
      <c r="D500" s="732"/>
      <c r="E500" s="732"/>
      <c r="F500" s="732"/>
      <c r="G500" s="732"/>
      <c r="H500" s="732"/>
      <c r="I500" s="732"/>
      <c r="J500" s="732"/>
      <c r="K500" s="732"/>
      <c r="L500" s="732"/>
      <c r="M500" s="732"/>
      <c r="N500" s="732"/>
      <c r="O500" s="733"/>
      <c r="P500" s="732"/>
      <c r="Q500" s="833"/>
    </row>
    <row r="505" spans="2:17"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3"/>
      <c r="P505" s="732"/>
      <c r="Q505" s="732"/>
    </row>
    <row r="506" spans="2:17">
      <c r="B506" s="732"/>
      <c r="C506" s="732"/>
      <c r="D506" s="732"/>
      <c r="E506" s="732"/>
      <c r="F506" s="732"/>
      <c r="G506" s="732"/>
      <c r="H506" s="732"/>
      <c r="I506" s="732"/>
      <c r="J506" s="732"/>
      <c r="K506" s="732"/>
      <c r="L506" s="732"/>
      <c r="M506" s="732"/>
      <c r="N506" s="732"/>
      <c r="O506" s="733"/>
      <c r="P506" s="732"/>
      <c r="Q506" s="732"/>
    </row>
    <row r="507" spans="2:17"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2"/>
      <c r="Q507" s="732"/>
    </row>
    <row r="508" spans="2:17"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2"/>
      <c r="Q508" s="732"/>
    </row>
    <row r="509" spans="2:17"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3"/>
      <c r="P509" s="732"/>
      <c r="Q509" s="732"/>
    </row>
    <row r="510" spans="2:17">
      <c r="B510" s="732"/>
      <c r="C510" s="732"/>
      <c r="D510" s="732"/>
      <c r="E510" s="732"/>
      <c r="F510" s="732"/>
      <c r="G510" s="732"/>
      <c r="H510" s="732"/>
      <c r="I510" s="732"/>
      <c r="J510" s="732"/>
      <c r="K510" s="732"/>
      <c r="L510" s="732"/>
      <c r="M510" s="732"/>
      <c r="N510" s="732"/>
      <c r="O510" s="733"/>
      <c r="P510" s="732"/>
      <c r="Q510" s="732"/>
    </row>
    <row r="511" spans="2:17"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2"/>
      <c r="Q511" s="732"/>
    </row>
    <row r="512" spans="2:17"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2"/>
      <c r="Q512" s="732"/>
    </row>
    <row r="513" spans="2:17">
      <c r="B513" s="732"/>
      <c r="C513" s="732"/>
      <c r="D513" s="732"/>
      <c r="E513" s="732"/>
      <c r="F513" s="732"/>
      <c r="G513" s="732"/>
      <c r="H513" s="732"/>
      <c r="I513" s="732"/>
      <c r="J513" s="732"/>
      <c r="K513" s="732"/>
      <c r="L513" s="732"/>
      <c r="M513" s="732"/>
      <c r="N513" s="732"/>
      <c r="O513" s="733"/>
      <c r="P513" s="732"/>
      <c r="Q513" s="732"/>
    </row>
    <row r="514" spans="2:17"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3"/>
      <c r="P514" s="732"/>
      <c r="Q514" s="732"/>
    </row>
    <row r="515" spans="2:17"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3"/>
      <c r="P515" s="732"/>
      <c r="Q515" s="732"/>
    </row>
    <row r="516" spans="2:17">
      <c r="B516" s="732"/>
      <c r="C516" s="732"/>
      <c r="D516" s="732"/>
      <c r="E516" s="732"/>
      <c r="F516" s="732"/>
      <c r="G516" s="732"/>
      <c r="H516" s="732"/>
      <c r="I516" s="732"/>
      <c r="J516" s="732"/>
      <c r="K516" s="732"/>
      <c r="L516" s="732"/>
      <c r="M516" s="732"/>
      <c r="N516" s="732"/>
      <c r="O516" s="733"/>
      <c r="P516" s="732"/>
      <c r="Q516" s="732"/>
    </row>
    <row r="517" spans="2:17">
      <c r="B517" s="732"/>
      <c r="C517" s="732"/>
      <c r="D517" s="732"/>
      <c r="E517" s="732"/>
      <c r="F517" s="732"/>
      <c r="G517" s="732"/>
      <c r="H517" s="732"/>
      <c r="I517" s="732"/>
      <c r="J517" s="732"/>
      <c r="K517" s="732"/>
      <c r="L517" s="732"/>
      <c r="M517" s="732"/>
      <c r="N517" s="732"/>
      <c r="O517" s="733"/>
      <c r="P517" s="732"/>
      <c r="Q517" s="732"/>
    </row>
    <row r="518" spans="2:17">
      <c r="B518" s="732"/>
      <c r="C518" s="732"/>
      <c r="D518" s="732"/>
      <c r="E518" s="732"/>
      <c r="F518" s="732"/>
      <c r="G518" s="732"/>
      <c r="H518" s="732"/>
      <c r="I518" s="732"/>
      <c r="J518" s="732"/>
      <c r="K518" s="732"/>
      <c r="L518" s="732"/>
      <c r="M518" s="732"/>
      <c r="N518" s="732"/>
      <c r="O518" s="733"/>
      <c r="P518" s="732"/>
      <c r="Q518" s="732"/>
    </row>
    <row r="519" spans="2:17">
      <c r="B519" s="732"/>
      <c r="C519" s="732"/>
      <c r="D519" s="732"/>
      <c r="E519" s="732"/>
      <c r="F519" s="732"/>
      <c r="G519" s="732"/>
      <c r="H519" s="732"/>
      <c r="I519" s="732"/>
      <c r="J519" s="732"/>
      <c r="K519" s="732"/>
      <c r="L519" s="732"/>
      <c r="M519" s="732"/>
      <c r="N519" s="732"/>
      <c r="O519" s="733"/>
      <c r="P519" s="732"/>
      <c r="Q519" s="732"/>
    </row>
    <row r="520" spans="2:17">
      <c r="B520" s="732"/>
      <c r="C520" s="732"/>
      <c r="D520" s="732"/>
      <c r="E520" s="732"/>
      <c r="F520" s="732"/>
      <c r="G520" s="732"/>
      <c r="H520" s="732"/>
      <c r="I520" s="732"/>
      <c r="J520" s="732"/>
      <c r="K520" s="732"/>
      <c r="L520" s="732"/>
      <c r="M520" s="732"/>
      <c r="N520" s="732"/>
      <c r="O520" s="733"/>
      <c r="P520" s="732"/>
      <c r="Q520" s="732"/>
    </row>
    <row r="521" spans="2:17">
      <c r="B521" s="732"/>
      <c r="C521" s="732"/>
      <c r="D521" s="732"/>
      <c r="E521" s="732"/>
      <c r="F521" s="732"/>
      <c r="G521" s="732"/>
      <c r="H521" s="732"/>
      <c r="I521" s="732"/>
      <c r="J521" s="732"/>
      <c r="K521" s="732"/>
      <c r="L521" s="732"/>
      <c r="M521" s="732"/>
      <c r="N521" s="732"/>
      <c r="O521" s="733"/>
      <c r="P521" s="732"/>
      <c r="Q521" s="732"/>
    </row>
    <row r="522" spans="2:17">
      <c r="B522" s="732"/>
      <c r="C522" s="732"/>
      <c r="D522" s="732"/>
      <c r="E522" s="732"/>
      <c r="F522" s="732"/>
      <c r="G522" s="732"/>
      <c r="H522" s="732"/>
      <c r="I522" s="732"/>
      <c r="J522" s="732"/>
      <c r="K522" s="732"/>
      <c r="L522" s="732"/>
      <c r="M522" s="732"/>
      <c r="N522" s="732"/>
      <c r="O522" s="733"/>
      <c r="P522" s="732"/>
      <c r="Q522" s="732"/>
    </row>
    <row r="523" spans="2:17">
      <c r="B523" s="732"/>
      <c r="C523" s="732"/>
      <c r="D523" s="732"/>
      <c r="E523" s="732"/>
      <c r="F523" s="732"/>
      <c r="G523" s="732"/>
      <c r="H523" s="732"/>
      <c r="I523" s="732"/>
      <c r="J523" s="732"/>
      <c r="K523" s="732"/>
      <c r="L523" s="732"/>
      <c r="M523" s="732"/>
      <c r="N523" s="732"/>
      <c r="O523" s="733"/>
      <c r="P523" s="732"/>
      <c r="Q523" s="732"/>
    </row>
    <row r="524" spans="2:17">
      <c r="B524" s="732"/>
      <c r="C524" s="732"/>
      <c r="D524" s="732"/>
      <c r="E524" s="732"/>
      <c r="F524" s="732"/>
      <c r="G524" s="732"/>
      <c r="H524" s="732"/>
      <c r="I524" s="732"/>
      <c r="J524" s="732"/>
      <c r="K524" s="732"/>
      <c r="L524" s="732"/>
      <c r="M524" s="732"/>
      <c r="N524" s="732"/>
      <c r="O524" s="733"/>
      <c r="P524" s="732"/>
      <c r="Q524" s="732"/>
    </row>
    <row r="525" spans="2:17">
      <c r="B525" s="732"/>
      <c r="C525" s="732"/>
      <c r="D525" s="732"/>
      <c r="E525" s="732"/>
      <c r="F525" s="732"/>
      <c r="G525" s="732"/>
      <c r="H525" s="732"/>
      <c r="I525" s="732"/>
      <c r="J525" s="732"/>
      <c r="K525" s="732"/>
      <c r="L525" s="732"/>
      <c r="M525" s="732"/>
      <c r="N525" s="732"/>
      <c r="O525" s="733"/>
      <c r="P525" s="732"/>
      <c r="Q525" s="732"/>
    </row>
    <row r="532" spans="2:17"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2"/>
      <c r="Q532" s="732"/>
    </row>
    <row r="533" spans="2:17"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2"/>
      <c r="Q533" s="732"/>
    </row>
    <row r="534" spans="2:17" ht="10" customHeight="1"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3"/>
      <c r="P534" s="732"/>
      <c r="Q534" s="732"/>
    </row>
    <row r="535" spans="2:17" ht="10" customHeight="1">
      <c r="B535" s="732"/>
      <c r="C535" s="732"/>
      <c r="D535" s="732"/>
      <c r="E535" s="732"/>
      <c r="F535" s="732"/>
      <c r="G535" s="732"/>
      <c r="H535" s="732"/>
      <c r="I535" s="732"/>
      <c r="J535" s="732"/>
      <c r="K535" s="732"/>
      <c r="L535" s="732"/>
      <c r="M535" s="732"/>
      <c r="N535" s="732"/>
      <c r="O535" s="733"/>
      <c r="P535" s="732"/>
      <c r="Q535" s="732"/>
    </row>
    <row r="536" spans="2:17" ht="10" customHeight="1">
      <c r="B536" s="732"/>
      <c r="C536" s="732"/>
      <c r="D536" s="732"/>
      <c r="E536" s="732"/>
      <c r="F536" s="732"/>
      <c r="G536" s="732"/>
      <c r="H536" s="732"/>
      <c r="I536" s="732"/>
      <c r="J536" s="732"/>
      <c r="K536" s="732"/>
      <c r="L536" s="732"/>
      <c r="M536" s="732"/>
      <c r="N536" s="732"/>
      <c r="O536" s="733"/>
      <c r="P536" s="732"/>
      <c r="Q536" s="732"/>
    </row>
    <row r="537" spans="2:17" ht="10" customHeight="1">
      <c r="B537" s="732"/>
      <c r="C537" s="732"/>
      <c r="D537" s="732"/>
      <c r="E537" s="732"/>
      <c r="F537" s="732"/>
      <c r="G537" s="732"/>
      <c r="H537" s="732"/>
      <c r="I537" s="732"/>
      <c r="J537" s="732"/>
      <c r="K537" s="732"/>
      <c r="L537" s="732"/>
      <c r="M537" s="732"/>
      <c r="N537" s="732"/>
      <c r="O537" s="733"/>
      <c r="P537" s="732"/>
      <c r="Q537" s="732"/>
    </row>
    <row r="538" spans="2:17" ht="10" customHeight="1">
      <c r="B538" s="732"/>
      <c r="C538" s="732"/>
      <c r="D538" s="732"/>
      <c r="E538" s="732"/>
      <c r="F538" s="732"/>
      <c r="G538" s="732"/>
      <c r="H538" s="732"/>
      <c r="I538" s="732"/>
      <c r="J538" s="732"/>
      <c r="K538" s="732"/>
      <c r="L538" s="732"/>
      <c r="M538" s="732"/>
      <c r="N538" s="732"/>
      <c r="O538" s="733"/>
      <c r="P538" s="732"/>
      <c r="Q538" s="732"/>
    </row>
    <row r="539" spans="2:17" ht="10" customHeight="1"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2"/>
      <c r="Q539" s="732"/>
    </row>
    <row r="540" spans="2:17" ht="10" customHeight="1"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2"/>
      <c r="Q540" s="732"/>
    </row>
    <row r="541" spans="2:17" ht="10" customHeight="1"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3"/>
      <c r="P541" s="732"/>
      <c r="Q541" s="732"/>
    </row>
    <row r="542" spans="2:17" ht="10" customHeight="1">
      <c r="B542" s="732"/>
      <c r="C542" s="732"/>
      <c r="D542" s="732"/>
      <c r="E542" s="732"/>
      <c r="F542" s="732"/>
      <c r="G542" s="732"/>
      <c r="H542" s="732"/>
      <c r="I542" s="732"/>
      <c r="J542" s="732"/>
      <c r="K542" s="732"/>
      <c r="L542" s="732"/>
      <c r="M542" s="732"/>
      <c r="N542" s="732"/>
      <c r="O542" s="733"/>
      <c r="P542" s="732"/>
      <c r="Q542" s="732"/>
    </row>
    <row r="543" spans="2:17" ht="10" customHeight="1">
      <c r="B543" s="732"/>
      <c r="C543" s="732"/>
      <c r="D543" s="732"/>
      <c r="E543" s="732"/>
      <c r="F543" s="732"/>
      <c r="G543" s="732"/>
      <c r="H543" s="732"/>
      <c r="I543" s="732"/>
      <c r="J543" s="732"/>
      <c r="K543" s="732"/>
      <c r="L543" s="732"/>
      <c r="M543" s="732"/>
      <c r="N543" s="732"/>
      <c r="O543" s="733"/>
      <c r="P543" s="732"/>
      <c r="Q543" s="732"/>
    </row>
    <row r="544" spans="2:17" ht="10" customHeight="1">
      <c r="B544" s="732"/>
      <c r="C544" s="732"/>
      <c r="D544" s="732"/>
      <c r="E544" s="732"/>
      <c r="F544" s="732"/>
      <c r="G544" s="732"/>
      <c r="H544" s="732"/>
      <c r="I544" s="732"/>
      <c r="J544" s="732"/>
      <c r="K544" s="732"/>
      <c r="L544" s="732"/>
      <c r="M544" s="732"/>
      <c r="N544" s="732"/>
      <c r="O544" s="733"/>
      <c r="P544" s="732"/>
      <c r="Q544" s="732"/>
    </row>
    <row r="545" spans="2:17" ht="10" customHeight="1">
      <c r="B545" s="732"/>
      <c r="C545" s="732"/>
      <c r="D545" s="732"/>
      <c r="E545" s="732"/>
      <c r="F545" s="732"/>
      <c r="G545" s="732"/>
      <c r="H545" s="732"/>
      <c r="I545" s="732"/>
      <c r="J545" s="732"/>
      <c r="K545" s="732"/>
      <c r="L545" s="732"/>
      <c r="M545" s="732"/>
      <c r="N545" s="732"/>
      <c r="O545" s="733"/>
      <c r="P545" s="732"/>
      <c r="Q545" s="732"/>
    </row>
    <row r="546" spans="2:17" ht="10" customHeight="1">
      <c r="B546" s="732"/>
      <c r="C546" s="732"/>
      <c r="D546" s="732"/>
      <c r="E546" s="732"/>
      <c r="F546" s="732"/>
      <c r="G546" s="732"/>
      <c r="H546" s="732"/>
      <c r="I546" s="732"/>
      <c r="J546" s="732"/>
      <c r="K546" s="732"/>
      <c r="L546" s="732"/>
      <c r="M546" s="732"/>
      <c r="N546" s="732"/>
      <c r="O546" s="733"/>
      <c r="P546" s="732"/>
      <c r="Q546" s="732"/>
    </row>
    <row r="547" spans="2:17" ht="10" customHeight="1">
      <c r="B547" s="732"/>
      <c r="C547" s="732"/>
      <c r="D547" s="732"/>
      <c r="E547" s="732"/>
      <c r="F547" s="732"/>
      <c r="G547" s="732"/>
      <c r="H547" s="732"/>
      <c r="I547" s="732"/>
      <c r="J547" s="732"/>
      <c r="K547" s="732"/>
      <c r="L547" s="732"/>
      <c r="M547" s="732"/>
      <c r="N547" s="732"/>
      <c r="O547" s="733"/>
      <c r="P547" s="732"/>
      <c r="Q547" s="732"/>
    </row>
    <row r="548" spans="2:17" ht="10" customHeight="1">
      <c r="B548" s="732"/>
      <c r="C548" s="732"/>
      <c r="D548" s="732"/>
      <c r="E548" s="732"/>
      <c r="F548" s="732"/>
      <c r="G548" s="732"/>
      <c r="H548" s="732"/>
      <c r="I548" s="732"/>
      <c r="J548" s="732"/>
      <c r="K548" s="732"/>
      <c r="L548" s="732"/>
      <c r="M548" s="732"/>
      <c r="N548" s="732"/>
      <c r="O548" s="733"/>
      <c r="P548" s="732"/>
      <c r="Q548" s="732"/>
    </row>
    <row r="549" spans="2:17" ht="10" customHeight="1">
      <c r="B549" s="732"/>
      <c r="C549" s="732"/>
      <c r="D549" s="732"/>
      <c r="E549" s="732"/>
      <c r="F549" s="732"/>
      <c r="G549" s="732"/>
      <c r="H549" s="732"/>
      <c r="I549" s="732"/>
      <c r="J549" s="732"/>
      <c r="K549" s="732"/>
      <c r="L549" s="732"/>
      <c r="M549" s="732"/>
      <c r="N549" s="732"/>
      <c r="O549" s="733"/>
      <c r="P549" s="732"/>
      <c r="Q549" s="732"/>
    </row>
    <row r="550" spans="2:17" ht="10" customHeight="1">
      <c r="B550" s="732"/>
      <c r="C550" s="732"/>
      <c r="D550" s="732"/>
      <c r="E550" s="732"/>
      <c r="F550" s="732"/>
      <c r="G550" s="732"/>
      <c r="H550" s="732"/>
      <c r="I550" s="732"/>
      <c r="J550" s="732"/>
      <c r="K550" s="732"/>
      <c r="L550" s="732"/>
      <c r="M550" s="732"/>
      <c r="N550" s="732"/>
      <c r="O550" s="733"/>
      <c r="P550" s="732"/>
      <c r="Q550" s="732"/>
    </row>
    <row r="551" spans="2:17" ht="10" customHeight="1">
      <c r="B551" s="732"/>
      <c r="C551" s="732"/>
      <c r="D551" s="732"/>
      <c r="E551" s="732"/>
      <c r="F551" s="732"/>
      <c r="G551" s="732"/>
      <c r="H551" s="732"/>
      <c r="I551" s="732"/>
      <c r="J551" s="732"/>
      <c r="K551" s="732"/>
      <c r="L551" s="732"/>
      <c r="M551" s="732"/>
      <c r="N551" s="732"/>
      <c r="O551" s="733"/>
      <c r="P551" s="732"/>
      <c r="Q551" s="732"/>
    </row>
    <row r="552" spans="2:17" ht="10" customHeight="1">
      <c r="B552" s="732"/>
      <c r="C552" s="732"/>
      <c r="D552" s="732"/>
      <c r="E552" s="732"/>
      <c r="F552" s="732"/>
      <c r="G552" s="732"/>
      <c r="H552" s="732"/>
      <c r="I552" s="732"/>
      <c r="J552" s="732"/>
      <c r="K552" s="732"/>
      <c r="L552" s="732"/>
      <c r="M552" s="732"/>
      <c r="N552" s="732"/>
      <c r="O552" s="733"/>
      <c r="P552" s="732"/>
      <c r="Q552" s="732"/>
    </row>
    <row r="553" spans="2:17" ht="10" customHeight="1">
      <c r="B553" s="732"/>
      <c r="C553" s="732"/>
      <c r="D553" s="732"/>
      <c r="E553" s="732"/>
      <c r="F553" s="732"/>
      <c r="G553" s="732"/>
      <c r="H553" s="732"/>
      <c r="I553" s="732"/>
      <c r="J553" s="732"/>
      <c r="K553" s="732"/>
      <c r="L553" s="732"/>
      <c r="M553" s="732"/>
      <c r="N553" s="732"/>
      <c r="O553" s="733"/>
      <c r="P553" s="732"/>
      <c r="Q553" s="732"/>
    </row>
    <row r="554" spans="2:17" ht="10" customHeight="1"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2"/>
      <c r="Q554" s="732"/>
    </row>
    <row r="555" spans="2:17" ht="11" customHeight="1"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2"/>
      <c r="Q555" s="732"/>
    </row>
    <row r="556" spans="2:17" ht="10" customHeight="1"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3"/>
      <c r="P556" s="732"/>
      <c r="Q556" s="732"/>
    </row>
    <row r="557" spans="2:17" ht="10" customHeight="1">
      <c r="B557" s="732"/>
      <c r="C557" s="732"/>
      <c r="D557" s="732"/>
      <c r="E557" s="732"/>
      <c r="F557" s="732"/>
      <c r="G557" s="732"/>
      <c r="H557" s="732"/>
      <c r="I557" s="732"/>
      <c r="J557" s="732"/>
      <c r="K557" s="732"/>
      <c r="L557" s="732"/>
      <c r="M557" s="732"/>
      <c r="N557" s="732"/>
      <c r="O557" s="733"/>
      <c r="P557" s="732"/>
      <c r="Q557" s="732"/>
    </row>
    <row r="558" spans="2:17" ht="10" customHeight="1">
      <c r="B558" s="732"/>
      <c r="C558" s="732"/>
      <c r="D558" s="732"/>
      <c r="E558" s="732"/>
      <c r="F558" s="732"/>
      <c r="G558" s="732"/>
      <c r="H558" s="732"/>
      <c r="I558" s="732"/>
      <c r="J558" s="732"/>
      <c r="K558" s="732"/>
      <c r="L558" s="732"/>
      <c r="M558" s="732"/>
      <c r="N558" s="732"/>
      <c r="O558" s="733"/>
      <c r="P558" s="732"/>
      <c r="Q558" s="732"/>
    </row>
    <row r="559" spans="2:17" ht="10" customHeight="1">
      <c r="B559" s="732"/>
      <c r="C559" s="732"/>
      <c r="D559" s="732"/>
      <c r="E559" s="732"/>
      <c r="F559" s="732"/>
      <c r="G559" s="732"/>
      <c r="H559" s="732"/>
      <c r="I559" s="732"/>
      <c r="J559" s="732"/>
      <c r="K559" s="732"/>
      <c r="L559" s="732"/>
      <c r="M559" s="732"/>
      <c r="N559" s="732"/>
      <c r="O559" s="733"/>
      <c r="P559" s="732"/>
      <c r="Q559" s="732"/>
    </row>
    <row r="560" spans="2:17" ht="10" customHeight="1"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2"/>
      <c r="Q560" s="732"/>
    </row>
    <row r="561" spans="2:17" ht="10" customHeight="1"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2"/>
      <c r="Q561" s="732"/>
    </row>
    <row r="562" spans="2:17" ht="10" customHeight="1"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3"/>
      <c r="P562" s="732"/>
      <c r="Q562" s="732"/>
    </row>
    <row r="563" spans="2:17" ht="10" customHeight="1">
      <c r="B563" s="732"/>
      <c r="C563" s="732"/>
      <c r="D563" s="732"/>
      <c r="E563" s="732"/>
      <c r="F563" s="732"/>
      <c r="G563" s="732"/>
      <c r="H563" s="732"/>
      <c r="I563" s="732"/>
      <c r="J563" s="732"/>
      <c r="K563" s="732"/>
      <c r="L563" s="732"/>
      <c r="M563" s="732"/>
      <c r="N563" s="732"/>
      <c r="O563" s="733"/>
      <c r="P563" s="732"/>
      <c r="Q563" s="732"/>
    </row>
    <row r="564" spans="2:17" ht="10" customHeight="1">
      <c r="B564" s="732"/>
      <c r="C564" s="732"/>
      <c r="D564" s="732"/>
      <c r="E564" s="732"/>
      <c r="F564" s="732"/>
      <c r="G564" s="732"/>
      <c r="H564" s="732"/>
      <c r="I564" s="732"/>
      <c r="J564" s="732"/>
      <c r="K564" s="732"/>
      <c r="L564" s="732"/>
      <c r="M564" s="732"/>
      <c r="N564" s="732"/>
      <c r="O564" s="733"/>
      <c r="P564" s="732"/>
      <c r="Q564" s="732"/>
    </row>
    <row r="565" spans="2:17" ht="10" customHeight="1"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2"/>
      <c r="Q565" s="732"/>
    </row>
    <row r="566" spans="2:17" ht="10" customHeight="1"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2"/>
      <c r="Q566" s="732"/>
    </row>
    <row r="567" spans="2:17" ht="10" customHeight="1">
      <c r="B567" s="732"/>
      <c r="C567" s="732"/>
      <c r="D567" s="732"/>
      <c r="E567" s="732"/>
      <c r="F567" s="732"/>
      <c r="G567" s="732"/>
      <c r="H567" s="732"/>
      <c r="I567" s="732"/>
      <c r="J567" s="732"/>
      <c r="K567" s="732"/>
      <c r="L567" s="732"/>
      <c r="M567" s="732"/>
      <c r="N567" s="732"/>
      <c r="O567" s="733"/>
      <c r="P567" s="732"/>
      <c r="Q567" s="732"/>
    </row>
    <row r="568" spans="2:17" ht="10" customHeight="1"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3"/>
      <c r="P568" s="732"/>
      <c r="Q568" s="732"/>
    </row>
    <row r="569" spans="2:17" ht="10" customHeight="1"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3"/>
      <c r="P569" s="732"/>
      <c r="Q569" s="732"/>
    </row>
    <row r="570" spans="2:17" ht="10" customHeight="1">
      <c r="B570" s="732"/>
      <c r="C570" s="732"/>
      <c r="D570" s="732"/>
      <c r="E570" s="732"/>
      <c r="F570" s="732"/>
      <c r="G570" s="732"/>
      <c r="H570" s="732"/>
      <c r="I570" s="732"/>
      <c r="J570" s="732"/>
      <c r="K570" s="732"/>
      <c r="L570" s="732"/>
      <c r="M570" s="732"/>
      <c r="N570" s="732"/>
      <c r="O570" s="733"/>
      <c r="P570" s="732"/>
      <c r="Q570" s="732"/>
    </row>
    <row r="571" spans="2:17" ht="10" customHeight="1">
      <c r="B571" s="732"/>
      <c r="C571" s="732"/>
      <c r="D571" s="732"/>
      <c r="E571" s="732"/>
      <c r="F571" s="732"/>
      <c r="G571" s="732"/>
      <c r="H571" s="732"/>
      <c r="I571" s="732"/>
      <c r="J571" s="732"/>
      <c r="K571" s="732"/>
      <c r="L571" s="732"/>
      <c r="M571" s="732"/>
      <c r="N571" s="732"/>
      <c r="O571" s="733"/>
      <c r="P571" s="732"/>
      <c r="Q571" s="732"/>
    </row>
    <row r="572" spans="2:17" ht="10" customHeight="1">
      <c r="B572" s="732"/>
      <c r="C572" s="732"/>
      <c r="D572" s="732"/>
      <c r="E572" s="732"/>
      <c r="F572" s="732"/>
      <c r="G572" s="732"/>
      <c r="H572" s="732"/>
      <c r="I572" s="732"/>
      <c r="J572" s="732"/>
      <c r="K572" s="732"/>
      <c r="L572" s="732"/>
      <c r="M572" s="732"/>
      <c r="N572" s="732"/>
      <c r="O572" s="733"/>
      <c r="P572" s="732"/>
      <c r="Q572" s="732"/>
    </row>
    <row r="573" spans="2:17" ht="10" customHeight="1">
      <c r="B573" s="732"/>
      <c r="C573" s="732"/>
      <c r="D573" s="732"/>
      <c r="E573" s="732"/>
      <c r="F573" s="732"/>
      <c r="G573" s="732"/>
      <c r="H573" s="732"/>
      <c r="I573" s="732"/>
      <c r="J573" s="732"/>
      <c r="K573" s="732"/>
      <c r="L573" s="732"/>
      <c r="M573" s="732"/>
      <c r="N573" s="732"/>
      <c r="O573" s="733"/>
      <c r="P573" s="732"/>
      <c r="Q573" s="732"/>
    </row>
    <row r="574" spans="2:17" ht="10" customHeight="1">
      <c r="B574" s="732"/>
      <c r="C574" s="732"/>
      <c r="D574" s="732"/>
      <c r="E574" s="732"/>
      <c r="F574" s="732"/>
      <c r="G574" s="732"/>
      <c r="H574" s="732"/>
      <c r="I574" s="732"/>
      <c r="J574" s="732"/>
      <c r="K574" s="732"/>
      <c r="L574" s="732"/>
      <c r="M574" s="732"/>
      <c r="N574" s="732"/>
      <c r="O574" s="733"/>
      <c r="P574" s="732"/>
      <c r="Q574" s="732"/>
    </row>
    <row r="575" spans="2:17" ht="10" customHeight="1">
      <c r="B575" s="732"/>
      <c r="C575" s="732"/>
      <c r="D575" s="732"/>
      <c r="E575" s="732"/>
      <c r="F575" s="732"/>
      <c r="G575" s="732"/>
      <c r="H575" s="732"/>
      <c r="I575" s="732"/>
      <c r="J575" s="732"/>
      <c r="K575" s="732"/>
      <c r="L575" s="732"/>
      <c r="M575" s="732"/>
      <c r="N575" s="732"/>
      <c r="O575" s="733"/>
      <c r="P575" s="732"/>
      <c r="Q575" s="732"/>
    </row>
    <row r="576" spans="2:17" ht="10" customHeight="1">
      <c r="B576" s="732"/>
      <c r="C576" s="732"/>
      <c r="D576" s="732"/>
      <c r="E576" s="732"/>
      <c r="F576" s="732"/>
      <c r="G576" s="732"/>
      <c r="H576" s="732"/>
      <c r="I576" s="732"/>
      <c r="J576" s="732"/>
      <c r="K576" s="732"/>
      <c r="L576" s="732"/>
      <c r="M576" s="732"/>
      <c r="N576" s="732"/>
      <c r="O576" s="733"/>
      <c r="P576" s="732"/>
      <c r="Q576" s="732"/>
    </row>
    <row r="577" spans="2:17" ht="11" customHeight="1"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2"/>
      <c r="Q577" s="732"/>
    </row>
    <row r="578" spans="2:17" ht="10" customHeight="1"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2"/>
      <c r="Q578" s="732"/>
    </row>
    <row r="579" spans="2:17" ht="10" customHeight="1"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3"/>
      <c r="P579" s="732"/>
      <c r="Q579" s="732"/>
    </row>
    <row r="580" spans="2:17" ht="10" customHeight="1">
      <c r="B580" s="732"/>
      <c r="C580" s="732"/>
      <c r="D580" s="732"/>
      <c r="E580" s="732"/>
      <c r="F580" s="732"/>
      <c r="G580" s="732"/>
      <c r="H580" s="732"/>
      <c r="I580" s="732"/>
      <c r="J580" s="732"/>
      <c r="K580" s="732"/>
      <c r="L580" s="732"/>
      <c r="M580" s="732"/>
      <c r="N580" s="732"/>
      <c r="O580" s="733"/>
      <c r="P580" s="732"/>
      <c r="Q580" s="732"/>
    </row>
    <row r="581" spans="2:17" ht="10" customHeight="1">
      <c r="B581" s="732"/>
      <c r="C581" s="732"/>
      <c r="D581" s="732"/>
      <c r="E581" s="732"/>
      <c r="F581" s="732"/>
      <c r="G581" s="732"/>
      <c r="H581" s="732"/>
      <c r="I581" s="732"/>
      <c r="J581" s="732"/>
      <c r="K581" s="732"/>
      <c r="L581" s="732"/>
      <c r="M581" s="732"/>
      <c r="N581" s="732"/>
      <c r="O581" s="733"/>
      <c r="P581" s="732"/>
      <c r="Q581" s="732"/>
    </row>
    <row r="582" spans="2:17" ht="10" customHeight="1">
      <c r="B582" s="732"/>
      <c r="C582" s="732"/>
      <c r="D582" s="732"/>
      <c r="E582" s="732"/>
      <c r="F582" s="732"/>
      <c r="G582" s="732"/>
      <c r="H582" s="732"/>
      <c r="I582" s="732"/>
      <c r="J582" s="732"/>
      <c r="K582" s="732"/>
      <c r="L582" s="732"/>
      <c r="M582" s="732"/>
      <c r="N582" s="732"/>
      <c r="O582" s="733"/>
      <c r="P582" s="732"/>
      <c r="Q582" s="732"/>
    </row>
    <row r="583" spans="2:17" ht="10" customHeight="1">
      <c r="B583" s="732"/>
      <c r="C583" s="732"/>
      <c r="D583" s="732"/>
      <c r="E583" s="732"/>
      <c r="F583" s="732"/>
      <c r="G583" s="732"/>
      <c r="H583" s="732"/>
      <c r="I583" s="732"/>
      <c r="J583" s="732"/>
      <c r="K583" s="732"/>
      <c r="L583" s="732"/>
      <c r="M583" s="732"/>
      <c r="N583" s="732"/>
      <c r="O583" s="733"/>
      <c r="P583" s="732"/>
      <c r="Q583" s="732"/>
    </row>
    <row r="584" spans="2:17" ht="10" customHeight="1"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2"/>
      <c r="Q584" s="732"/>
    </row>
    <row r="585" spans="2:17" ht="10" customHeight="1"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2"/>
      <c r="Q585" s="732"/>
    </row>
    <row r="586" spans="2:17" ht="10" customHeight="1"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3"/>
      <c r="P586" s="732"/>
      <c r="Q586" s="732"/>
    </row>
    <row r="587" spans="2:17" ht="10" customHeight="1">
      <c r="B587" s="732"/>
      <c r="C587" s="732"/>
      <c r="D587" s="732"/>
      <c r="E587" s="732"/>
      <c r="F587" s="732"/>
      <c r="G587" s="732"/>
      <c r="H587" s="732"/>
      <c r="I587" s="732"/>
      <c r="J587" s="732"/>
      <c r="K587" s="732"/>
      <c r="L587" s="732"/>
      <c r="M587" s="732"/>
      <c r="N587" s="732"/>
      <c r="O587" s="733"/>
      <c r="P587" s="732"/>
      <c r="Q587" s="732"/>
    </row>
    <row r="588" spans="2:17" ht="10" customHeight="1">
      <c r="B588" s="732"/>
      <c r="C588" s="732"/>
      <c r="D588" s="732"/>
      <c r="E588" s="732"/>
      <c r="F588" s="732"/>
      <c r="G588" s="732"/>
      <c r="H588" s="732"/>
      <c r="I588" s="732"/>
      <c r="J588" s="732"/>
      <c r="K588" s="732"/>
      <c r="L588" s="732"/>
      <c r="M588" s="732"/>
      <c r="N588" s="732"/>
      <c r="O588" s="733"/>
      <c r="P588" s="732"/>
      <c r="Q588" s="732"/>
    </row>
    <row r="589" spans="2:17" ht="10" customHeight="1">
      <c r="B589" s="732"/>
      <c r="C589" s="732"/>
      <c r="D589" s="732"/>
      <c r="E589" s="732"/>
      <c r="F589" s="732"/>
      <c r="G589" s="732"/>
      <c r="H589" s="732"/>
      <c r="I589" s="732"/>
      <c r="J589" s="732"/>
      <c r="K589" s="732"/>
      <c r="L589" s="732"/>
      <c r="M589" s="732"/>
      <c r="N589" s="732"/>
      <c r="O589" s="733"/>
      <c r="P589" s="732"/>
      <c r="Q589" s="732"/>
    </row>
    <row r="590" spans="2:17" ht="10" customHeight="1">
      <c r="B590" s="732"/>
      <c r="C590" s="732"/>
      <c r="D590" s="732"/>
      <c r="E590" s="732"/>
      <c r="F590" s="732"/>
      <c r="G590" s="732"/>
      <c r="H590" s="732"/>
      <c r="I590" s="732"/>
      <c r="J590" s="732"/>
      <c r="K590" s="732"/>
      <c r="L590" s="732"/>
      <c r="M590" s="732"/>
      <c r="N590" s="732"/>
      <c r="O590" s="733"/>
      <c r="P590" s="732"/>
      <c r="Q590" s="732"/>
    </row>
    <row r="591" spans="2:17" ht="10" customHeight="1">
      <c r="B591" s="732"/>
      <c r="C591" s="732"/>
      <c r="D591" s="732"/>
      <c r="E591" s="732"/>
      <c r="F591" s="732"/>
      <c r="G591" s="732"/>
      <c r="H591" s="732"/>
      <c r="I591" s="732"/>
      <c r="J591" s="732"/>
      <c r="K591" s="732"/>
      <c r="L591" s="732"/>
      <c r="M591" s="732"/>
      <c r="N591" s="732"/>
      <c r="O591" s="733"/>
      <c r="P591" s="732"/>
      <c r="Q591" s="732"/>
    </row>
    <row r="592" spans="2:17" ht="10" customHeight="1">
      <c r="B592" s="732"/>
      <c r="C592" s="732"/>
      <c r="D592" s="732"/>
      <c r="E592" s="732"/>
      <c r="F592" s="732"/>
      <c r="G592" s="732"/>
      <c r="H592" s="732"/>
      <c r="I592" s="732"/>
      <c r="J592" s="732"/>
      <c r="K592" s="732"/>
      <c r="L592" s="732"/>
      <c r="M592" s="732"/>
      <c r="N592" s="732"/>
      <c r="O592" s="733"/>
      <c r="P592" s="732"/>
      <c r="Q592" s="732"/>
    </row>
    <row r="593" spans="2:17" ht="10" customHeight="1">
      <c r="B593" s="732"/>
      <c r="C593" s="732"/>
      <c r="D593" s="732"/>
      <c r="E593" s="732"/>
      <c r="F593" s="732"/>
      <c r="G593" s="732"/>
      <c r="H593" s="732"/>
      <c r="I593" s="732"/>
      <c r="J593" s="732"/>
      <c r="K593" s="732"/>
      <c r="L593" s="732"/>
      <c r="M593" s="732"/>
      <c r="N593" s="732"/>
      <c r="O593" s="733"/>
      <c r="P593" s="732"/>
      <c r="Q593" s="732"/>
    </row>
    <row r="594" spans="2:17" ht="10" customHeight="1"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2"/>
      <c r="Q594" s="732"/>
    </row>
    <row r="595" spans="2:17" ht="10" customHeight="1"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2"/>
      <c r="Q595" s="732"/>
    </row>
    <row r="596" spans="2:17" ht="10" customHeight="1"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3"/>
      <c r="P596" s="732"/>
      <c r="Q596" s="732"/>
    </row>
    <row r="597" spans="2:17" ht="10" customHeight="1">
      <c r="B597" s="732"/>
      <c r="C597" s="732"/>
      <c r="D597" s="732"/>
      <c r="E597" s="732"/>
      <c r="F597" s="732"/>
      <c r="G597" s="732"/>
      <c r="H597" s="732"/>
      <c r="I597" s="732"/>
      <c r="J597" s="732"/>
      <c r="K597" s="732"/>
      <c r="L597" s="732"/>
      <c r="M597" s="732"/>
      <c r="N597" s="732"/>
      <c r="O597" s="733"/>
      <c r="P597" s="732"/>
      <c r="Q597" s="732"/>
    </row>
    <row r="598" spans="2:17" ht="10" customHeight="1">
      <c r="B598" s="732"/>
      <c r="C598" s="732"/>
      <c r="D598" s="732"/>
      <c r="E598" s="732"/>
      <c r="F598" s="732"/>
      <c r="G598" s="732"/>
      <c r="H598" s="732"/>
      <c r="I598" s="732"/>
      <c r="J598" s="732"/>
      <c r="K598" s="732"/>
      <c r="L598" s="732"/>
      <c r="M598" s="732"/>
      <c r="N598" s="732"/>
      <c r="O598" s="733"/>
      <c r="P598" s="732"/>
      <c r="Q598" s="732"/>
    </row>
    <row r="599" spans="2:17" ht="11" customHeight="1">
      <c r="B599" s="732"/>
      <c r="C599" s="732"/>
      <c r="D599" s="732"/>
      <c r="E599" s="732"/>
      <c r="F599" s="732"/>
      <c r="G599" s="732"/>
      <c r="H599" s="732"/>
      <c r="I599" s="732"/>
      <c r="J599" s="732"/>
      <c r="K599" s="732"/>
      <c r="L599" s="732"/>
      <c r="M599" s="732"/>
      <c r="N599" s="732"/>
      <c r="O599" s="733"/>
      <c r="P599" s="732"/>
      <c r="Q599" s="732"/>
    </row>
    <row r="600" spans="2:17" ht="10" customHeight="1">
      <c r="B600" s="732"/>
      <c r="C600" s="732"/>
      <c r="D600" s="732"/>
      <c r="E600" s="732"/>
      <c r="F600" s="732"/>
      <c r="G600" s="732"/>
      <c r="H600" s="732"/>
      <c r="I600" s="732"/>
      <c r="J600" s="732"/>
      <c r="K600" s="732"/>
      <c r="L600" s="732"/>
      <c r="M600" s="732"/>
      <c r="N600" s="732"/>
      <c r="O600" s="733"/>
      <c r="P600" s="732"/>
      <c r="Q600" s="732"/>
    </row>
    <row r="601" spans="2:17" ht="10" customHeight="1">
      <c r="B601" s="732"/>
      <c r="C601" s="732"/>
      <c r="D601" s="732"/>
      <c r="E601" s="732"/>
      <c r="F601" s="732"/>
      <c r="G601" s="732"/>
      <c r="H601" s="732"/>
      <c r="I601" s="732"/>
      <c r="J601" s="732"/>
      <c r="K601" s="732"/>
      <c r="L601" s="732"/>
      <c r="M601" s="732"/>
      <c r="N601" s="732"/>
      <c r="O601" s="733"/>
      <c r="P601" s="732"/>
      <c r="Q601" s="732"/>
    </row>
    <row r="602" spans="2:17" ht="10" customHeight="1"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2"/>
      <c r="Q602" s="732"/>
    </row>
    <row r="603" spans="2:17" ht="10" customHeight="1"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2"/>
      <c r="Q603" s="732"/>
    </row>
    <row r="604" spans="2:17" ht="10" customHeight="1"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3"/>
      <c r="P604" s="732"/>
      <c r="Q604" s="732"/>
    </row>
    <row r="605" spans="2:17" ht="10" customHeight="1">
      <c r="B605" s="732"/>
      <c r="C605" s="732"/>
      <c r="D605" s="732"/>
      <c r="E605" s="732"/>
      <c r="F605" s="732"/>
      <c r="G605" s="732"/>
      <c r="H605" s="732"/>
      <c r="I605" s="732"/>
      <c r="J605" s="732"/>
      <c r="K605" s="732"/>
      <c r="L605" s="732"/>
      <c r="M605" s="732"/>
      <c r="N605" s="732"/>
      <c r="O605" s="733"/>
      <c r="P605" s="732"/>
      <c r="Q605" s="732"/>
    </row>
    <row r="606" spans="2:17" ht="10" customHeight="1">
      <c r="B606" s="732"/>
      <c r="C606" s="732"/>
      <c r="D606" s="732"/>
      <c r="E606" s="732"/>
      <c r="F606" s="732"/>
      <c r="G606" s="732"/>
      <c r="H606" s="732"/>
      <c r="I606" s="732"/>
      <c r="J606" s="732"/>
      <c r="K606" s="732"/>
      <c r="L606" s="732"/>
      <c r="M606" s="732"/>
      <c r="N606" s="732"/>
      <c r="O606" s="733"/>
      <c r="P606" s="732"/>
      <c r="Q606" s="732"/>
    </row>
    <row r="607" spans="2:17" ht="10" customHeight="1">
      <c r="B607" s="732"/>
      <c r="C607" s="732"/>
      <c r="D607" s="732"/>
      <c r="E607" s="732"/>
      <c r="F607" s="732"/>
      <c r="G607" s="732"/>
      <c r="H607" s="732"/>
      <c r="I607" s="732"/>
      <c r="J607" s="732"/>
      <c r="K607" s="732"/>
      <c r="L607" s="732"/>
      <c r="M607" s="732"/>
      <c r="N607" s="732"/>
      <c r="O607" s="733"/>
      <c r="P607" s="732"/>
      <c r="Q607" s="732"/>
    </row>
    <row r="608" spans="2:17" ht="10" customHeight="1">
      <c r="B608" s="732"/>
      <c r="C608" s="732"/>
      <c r="D608" s="732"/>
      <c r="E608" s="732"/>
      <c r="F608" s="732"/>
      <c r="G608" s="732"/>
      <c r="H608" s="732"/>
      <c r="I608" s="732"/>
      <c r="J608" s="732"/>
      <c r="K608" s="732"/>
      <c r="L608" s="732"/>
      <c r="M608" s="732"/>
      <c r="N608" s="732"/>
      <c r="O608" s="733"/>
      <c r="P608" s="732"/>
      <c r="Q608" s="732"/>
    </row>
    <row r="609" spans="2:17" ht="10" customHeight="1"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2"/>
      <c r="Q609" s="732"/>
    </row>
    <row r="610" spans="2:17" ht="10" customHeight="1"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2"/>
      <c r="Q610" s="732"/>
    </row>
    <row r="611" spans="2:17" ht="10" customHeight="1"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3"/>
      <c r="P611" s="732"/>
      <c r="Q611" s="732"/>
    </row>
    <row r="612" spans="2:17" ht="10" customHeight="1"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3"/>
      <c r="P612" s="732"/>
      <c r="Q612" s="732"/>
    </row>
    <row r="613" spans="2:17" ht="10" customHeight="1">
      <c r="B613" s="732"/>
      <c r="C613" s="732"/>
      <c r="D613" s="732"/>
      <c r="E613" s="732"/>
      <c r="F613" s="732"/>
      <c r="G613" s="732"/>
      <c r="H613" s="732"/>
      <c r="I613" s="732"/>
      <c r="J613" s="732"/>
      <c r="K613" s="732"/>
      <c r="L613" s="732"/>
      <c r="M613" s="732"/>
      <c r="N613" s="732"/>
      <c r="O613" s="733"/>
      <c r="P613" s="732"/>
      <c r="Q613" s="732"/>
    </row>
    <row r="614" spans="2:17" ht="10" customHeight="1">
      <c r="B614" s="732"/>
      <c r="C614" s="732"/>
      <c r="D614" s="732"/>
      <c r="E614" s="732"/>
      <c r="F614" s="732"/>
      <c r="G614" s="732"/>
      <c r="H614" s="732"/>
      <c r="I614" s="732"/>
      <c r="J614" s="732"/>
      <c r="K614" s="732"/>
      <c r="L614" s="732"/>
      <c r="M614" s="732"/>
      <c r="N614" s="732"/>
      <c r="O614" s="733"/>
      <c r="P614" s="732"/>
      <c r="Q614" s="732"/>
    </row>
    <row r="615" spans="2:17" ht="10" customHeight="1"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2"/>
      <c r="Q615" s="732"/>
    </row>
    <row r="616" spans="2:17" ht="10" customHeight="1"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2"/>
      <c r="Q616" s="732"/>
    </row>
    <row r="617" spans="2:17" ht="10" customHeight="1"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3"/>
      <c r="P617" s="732"/>
      <c r="Q617" s="732"/>
    </row>
    <row r="618" spans="2:17" ht="10" customHeight="1">
      <c r="B618" s="732"/>
      <c r="C618" s="732"/>
      <c r="D618" s="732"/>
      <c r="E618" s="732"/>
      <c r="F618" s="732"/>
      <c r="G618" s="732"/>
      <c r="H618" s="732"/>
      <c r="I618" s="732"/>
      <c r="J618" s="732"/>
      <c r="K618" s="732"/>
      <c r="L618" s="732"/>
      <c r="M618" s="732"/>
      <c r="N618" s="732"/>
      <c r="O618" s="733"/>
      <c r="P618" s="732"/>
      <c r="Q618" s="732"/>
    </row>
    <row r="619" spans="2:17" ht="10" customHeight="1"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2"/>
      <c r="Q619" s="732"/>
    </row>
    <row r="620" spans="2:17" ht="10" customHeight="1"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2"/>
      <c r="Q620" s="732"/>
    </row>
    <row r="621" spans="2:17" ht="11" customHeight="1"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3"/>
      <c r="P621" s="732"/>
      <c r="Q621" s="732"/>
    </row>
    <row r="622" spans="2:17" ht="10" customHeight="1">
      <c r="B622" s="732"/>
      <c r="C622" s="732"/>
      <c r="D622" s="732"/>
      <c r="E622" s="732"/>
      <c r="F622" s="732"/>
      <c r="G622" s="732"/>
      <c r="H622" s="732"/>
      <c r="I622" s="732"/>
      <c r="J622" s="732"/>
      <c r="K622" s="732"/>
      <c r="L622" s="732"/>
      <c r="M622" s="732"/>
      <c r="N622" s="732"/>
      <c r="O622" s="733"/>
      <c r="P622" s="732"/>
      <c r="Q622" s="732"/>
    </row>
    <row r="623" spans="2:17"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2"/>
      <c r="Q623" s="732"/>
    </row>
    <row r="624" spans="2:17"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2"/>
      <c r="Q624" s="732"/>
    </row>
    <row r="625" spans="2:17"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3"/>
      <c r="P625" s="732"/>
      <c r="Q625" s="732"/>
    </row>
    <row r="626" spans="2:17"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732"/>
      <c r="M626" s="732"/>
      <c r="N626" s="732"/>
      <c r="O626" s="733"/>
      <c r="P626" s="732"/>
      <c r="Q626" s="732"/>
    </row>
    <row r="627" spans="2:17">
      <c r="B627" s="732"/>
      <c r="C627" s="732"/>
      <c r="D627" s="732"/>
      <c r="E627" s="732"/>
      <c r="F627" s="732"/>
      <c r="G627" s="732"/>
      <c r="H627" s="732"/>
      <c r="I627" s="732"/>
      <c r="J627" s="732"/>
      <c r="K627" s="732"/>
      <c r="L627" s="732"/>
      <c r="M627" s="732"/>
      <c r="N627" s="732"/>
      <c r="O627" s="733"/>
      <c r="P627" s="732"/>
      <c r="Q627" s="732"/>
    </row>
    <row r="628" spans="2:17"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2"/>
      <c r="Q628" s="732"/>
    </row>
    <row r="629" spans="2:17"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2"/>
      <c r="Q629" s="732"/>
    </row>
    <row r="630" spans="2:17"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733"/>
      <c r="P630" s="732"/>
      <c r="Q630" s="732"/>
    </row>
    <row r="631" spans="2:17"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733"/>
      <c r="P631" s="732"/>
      <c r="Q631" s="732"/>
    </row>
    <row r="632" spans="2:17"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733"/>
      <c r="P632" s="732"/>
      <c r="Q632" s="732"/>
    </row>
    <row r="633" spans="2:17"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733"/>
      <c r="P633" s="732"/>
      <c r="Q633" s="732"/>
    </row>
    <row r="634" spans="2:17"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733"/>
      <c r="P634" s="732"/>
      <c r="Q634" s="732"/>
    </row>
    <row r="635" spans="2:17"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733"/>
      <c r="P635" s="732"/>
      <c r="Q635" s="732"/>
    </row>
    <row r="636" spans="2:17">
      <c r="B636" s="732"/>
      <c r="C636" s="732"/>
      <c r="D636" s="732"/>
      <c r="E636" s="732"/>
      <c r="F636" s="732"/>
      <c r="G636" s="732"/>
      <c r="H636" s="732"/>
      <c r="I636" s="732"/>
      <c r="J636" s="732"/>
      <c r="K636" s="732"/>
      <c r="L636" s="732"/>
      <c r="M636" s="732"/>
      <c r="N636" s="732"/>
      <c r="O636" s="733"/>
      <c r="P636" s="732"/>
      <c r="Q636" s="732"/>
    </row>
    <row r="637" spans="2:17">
      <c r="B637" s="732"/>
      <c r="C637" s="732"/>
      <c r="D637" s="732"/>
      <c r="E637" s="732"/>
      <c r="F637" s="732"/>
      <c r="G637" s="732"/>
      <c r="H637" s="732"/>
      <c r="I637" s="732"/>
      <c r="J637" s="732"/>
      <c r="K637" s="732"/>
      <c r="L637" s="732"/>
      <c r="M637" s="732"/>
      <c r="N637" s="732"/>
      <c r="O637" s="733"/>
      <c r="P637" s="732"/>
      <c r="Q637" s="732"/>
    </row>
    <row r="638" spans="2:17">
      <c r="B638" s="732"/>
      <c r="C638" s="732"/>
      <c r="D638" s="732"/>
      <c r="E638" s="732"/>
      <c r="F638" s="732"/>
      <c r="G638" s="732"/>
      <c r="H638" s="732"/>
      <c r="I638" s="732"/>
      <c r="J638" s="732"/>
      <c r="K638" s="732"/>
      <c r="L638" s="732"/>
      <c r="M638" s="732"/>
      <c r="N638" s="732"/>
      <c r="O638" s="733"/>
      <c r="P638" s="732"/>
      <c r="Q638" s="732"/>
    </row>
    <row r="639" spans="2:17">
      <c r="B639" s="732"/>
      <c r="C639" s="732"/>
      <c r="D639" s="732"/>
      <c r="E639" s="732"/>
      <c r="F639" s="732"/>
      <c r="G639" s="732"/>
      <c r="H639" s="732"/>
      <c r="I639" s="732"/>
      <c r="J639" s="732"/>
      <c r="K639" s="732"/>
      <c r="L639" s="732"/>
      <c r="M639" s="732"/>
      <c r="N639" s="732"/>
      <c r="O639" s="733"/>
      <c r="P639" s="732"/>
      <c r="Q639" s="732"/>
    </row>
    <row r="640" spans="2:17">
      <c r="B640" s="732"/>
      <c r="C640" s="732"/>
      <c r="D640" s="732"/>
      <c r="E640" s="732"/>
      <c r="F640" s="732"/>
      <c r="G640" s="732"/>
      <c r="H640" s="732"/>
      <c r="I640" s="732"/>
      <c r="J640" s="732"/>
      <c r="K640" s="732"/>
      <c r="L640" s="732"/>
      <c r="M640" s="732"/>
      <c r="N640" s="732"/>
      <c r="O640" s="733"/>
      <c r="P640" s="732"/>
      <c r="Q640" s="732"/>
    </row>
    <row r="641" spans="2:17">
      <c r="B641" s="732"/>
      <c r="C641" s="732"/>
      <c r="D641" s="732"/>
      <c r="E641" s="732"/>
      <c r="F641" s="732"/>
      <c r="G641" s="732"/>
      <c r="H641" s="732"/>
      <c r="I641" s="732"/>
      <c r="J641" s="732"/>
      <c r="K641" s="732"/>
      <c r="L641" s="732"/>
      <c r="M641" s="732"/>
      <c r="N641" s="732"/>
      <c r="O641" s="733"/>
      <c r="P641" s="732"/>
      <c r="Q641" s="732"/>
    </row>
    <row r="642" spans="2:17">
      <c r="B642" s="732"/>
      <c r="C642" s="732"/>
      <c r="D642" s="732"/>
      <c r="E642" s="732"/>
      <c r="F642" s="732"/>
      <c r="G642" s="732"/>
      <c r="H642" s="732"/>
      <c r="I642" s="732"/>
      <c r="J642" s="732"/>
      <c r="K642" s="732"/>
      <c r="L642" s="732"/>
      <c r="M642" s="732"/>
      <c r="N642" s="732"/>
      <c r="O642" s="733"/>
      <c r="P642" s="732"/>
      <c r="Q642" s="732"/>
    </row>
    <row r="643" spans="2:17">
      <c r="B643" s="732"/>
      <c r="C643" s="732"/>
      <c r="D643" s="732"/>
      <c r="E643" s="732"/>
      <c r="F643" s="732"/>
      <c r="G643" s="732"/>
      <c r="H643" s="732"/>
      <c r="I643" s="732"/>
      <c r="J643" s="732"/>
      <c r="K643" s="732"/>
      <c r="L643" s="732"/>
      <c r="M643" s="732"/>
      <c r="N643" s="732"/>
      <c r="O643" s="733"/>
      <c r="P643" s="732"/>
      <c r="Q643" s="732"/>
    </row>
    <row r="644" spans="2:17">
      <c r="B644" s="732"/>
      <c r="C644" s="732"/>
      <c r="D644" s="732"/>
      <c r="E644" s="732"/>
      <c r="F644" s="732"/>
      <c r="G644" s="732"/>
      <c r="H644" s="732"/>
      <c r="I644" s="732"/>
      <c r="J644" s="732"/>
      <c r="K644" s="732"/>
      <c r="L644" s="732"/>
      <c r="M644" s="732"/>
      <c r="N644" s="732"/>
      <c r="O644" s="733"/>
      <c r="P644" s="732"/>
      <c r="Q644" s="732"/>
    </row>
    <row r="645" spans="2:17">
      <c r="B645" s="732"/>
      <c r="C645" s="732"/>
      <c r="D645" s="732"/>
      <c r="E645" s="732"/>
      <c r="F645" s="732"/>
      <c r="G645" s="732"/>
      <c r="H645" s="732"/>
      <c r="I645" s="732"/>
      <c r="J645" s="732"/>
      <c r="K645" s="732"/>
      <c r="L645" s="732"/>
      <c r="M645" s="732"/>
      <c r="N645" s="732"/>
      <c r="O645" s="733"/>
      <c r="P645" s="732"/>
      <c r="Q645" s="732"/>
    </row>
    <row r="646" spans="2:17">
      <c r="B646" s="732"/>
      <c r="C646" s="732"/>
      <c r="D646" s="732"/>
      <c r="E646" s="732"/>
      <c r="F646" s="732"/>
      <c r="G646" s="732"/>
      <c r="H646" s="732"/>
      <c r="I646" s="732"/>
      <c r="J646" s="732"/>
      <c r="K646" s="732"/>
      <c r="L646" s="732"/>
      <c r="M646" s="732"/>
      <c r="N646" s="732"/>
      <c r="O646" s="733"/>
      <c r="P646" s="732"/>
      <c r="Q646" s="732"/>
    </row>
    <row r="647" spans="2:17">
      <c r="B647" s="732"/>
      <c r="C647" s="732"/>
      <c r="D647" s="732"/>
      <c r="E647" s="732"/>
      <c r="F647" s="732"/>
      <c r="G647" s="732"/>
      <c r="H647" s="732"/>
      <c r="I647" s="732"/>
      <c r="J647" s="732"/>
      <c r="K647" s="732"/>
      <c r="L647" s="732"/>
      <c r="M647" s="732"/>
      <c r="N647" s="732"/>
      <c r="O647" s="733"/>
      <c r="P647" s="732"/>
      <c r="Q647" s="732"/>
    </row>
    <row r="648" spans="2:17">
      <c r="B648" s="732"/>
      <c r="C648" s="732"/>
      <c r="D648" s="732"/>
      <c r="E648" s="732"/>
      <c r="F648" s="732"/>
      <c r="G648" s="732"/>
      <c r="H648" s="732"/>
      <c r="I648" s="732"/>
      <c r="J648" s="732"/>
      <c r="K648" s="732"/>
      <c r="L648" s="732"/>
      <c r="M648" s="732"/>
      <c r="N648" s="732"/>
      <c r="O648" s="733"/>
      <c r="P648" s="732"/>
      <c r="Q648" s="732"/>
    </row>
    <row r="649" spans="2:17">
      <c r="B649" s="732"/>
      <c r="C649" s="732"/>
      <c r="D649" s="732"/>
      <c r="E649" s="732"/>
      <c r="F649" s="732"/>
      <c r="G649" s="732"/>
      <c r="H649" s="732"/>
      <c r="I649" s="732"/>
      <c r="J649" s="732"/>
      <c r="K649" s="732"/>
      <c r="L649" s="732"/>
      <c r="M649" s="732"/>
      <c r="N649" s="732"/>
      <c r="O649" s="733"/>
      <c r="P649" s="732"/>
      <c r="Q649" s="732"/>
    </row>
    <row r="650" spans="2:17">
      <c r="B650" s="732"/>
      <c r="C650" s="732"/>
      <c r="D650" s="732"/>
      <c r="E650" s="732"/>
      <c r="F650" s="732"/>
      <c r="G650" s="732"/>
      <c r="H650" s="732"/>
      <c r="I650" s="732"/>
      <c r="J650" s="732"/>
      <c r="K650" s="732"/>
      <c r="L650" s="732"/>
      <c r="M650" s="732"/>
      <c r="N650" s="732"/>
      <c r="O650" s="733"/>
      <c r="P650" s="732"/>
      <c r="Q650" s="732"/>
    </row>
    <row r="651" spans="2:17">
      <c r="B651" s="732"/>
      <c r="C651" s="732"/>
      <c r="D651" s="732"/>
      <c r="E651" s="732"/>
      <c r="F651" s="732"/>
      <c r="G651" s="732"/>
      <c r="H651" s="732"/>
      <c r="I651" s="732"/>
      <c r="J651" s="732"/>
      <c r="K651" s="732"/>
      <c r="L651" s="732"/>
      <c r="M651" s="732"/>
      <c r="N651" s="732"/>
      <c r="O651" s="733"/>
      <c r="P651" s="732"/>
      <c r="Q651" s="732"/>
    </row>
    <row r="652" spans="2:17">
      <c r="B652" s="732"/>
      <c r="C652" s="732"/>
      <c r="D652" s="732"/>
      <c r="E652" s="732"/>
      <c r="F652" s="732"/>
      <c r="G652" s="732"/>
      <c r="H652" s="732"/>
      <c r="I652" s="732"/>
      <c r="J652" s="732"/>
      <c r="K652" s="732"/>
      <c r="L652" s="732"/>
      <c r="M652" s="732"/>
      <c r="N652" s="732"/>
      <c r="O652" s="733"/>
      <c r="P652" s="732"/>
      <c r="Q652" s="732"/>
    </row>
    <row r="653" spans="2:17">
      <c r="B653" s="732"/>
      <c r="C653" s="732"/>
      <c r="D653" s="732"/>
      <c r="E653" s="732"/>
      <c r="F653" s="732"/>
      <c r="G653" s="732"/>
      <c r="H653" s="732"/>
      <c r="I653" s="732"/>
      <c r="J653" s="732"/>
      <c r="K653" s="732"/>
      <c r="L653" s="732"/>
      <c r="M653" s="732"/>
      <c r="N653" s="732"/>
      <c r="O653" s="733"/>
      <c r="P653" s="732"/>
      <c r="Q653" s="732"/>
    </row>
    <row r="654" spans="2:17">
      <c r="B654" s="732"/>
      <c r="C654" s="732"/>
      <c r="D654" s="732"/>
      <c r="E654" s="732"/>
      <c r="F654" s="732"/>
      <c r="G654" s="732"/>
      <c r="H654" s="732"/>
      <c r="I654" s="732"/>
      <c r="J654" s="732"/>
      <c r="K654" s="732"/>
      <c r="L654" s="732"/>
      <c r="M654" s="732"/>
      <c r="N654" s="732"/>
      <c r="O654" s="733"/>
      <c r="P654" s="732"/>
      <c r="Q654" s="732"/>
    </row>
    <row r="655" spans="2:17">
      <c r="B655" s="732"/>
      <c r="C655" s="732"/>
      <c r="D655" s="732"/>
      <c r="E655" s="732"/>
      <c r="F655" s="732"/>
      <c r="G655" s="732"/>
      <c r="H655" s="732"/>
      <c r="I655" s="732"/>
      <c r="J655" s="732"/>
      <c r="K655" s="732"/>
      <c r="L655" s="732"/>
      <c r="M655" s="732"/>
      <c r="N655" s="732"/>
      <c r="O655" s="733"/>
      <c r="P655" s="732"/>
      <c r="Q655" s="732"/>
    </row>
    <row r="656" spans="2:17">
      <c r="B656" s="732"/>
      <c r="C656" s="732"/>
      <c r="D656" s="732"/>
      <c r="E656" s="732"/>
      <c r="F656" s="732"/>
      <c r="G656" s="732"/>
      <c r="H656" s="732"/>
      <c r="I656" s="732"/>
      <c r="J656" s="732"/>
      <c r="K656" s="732"/>
      <c r="L656" s="732"/>
      <c r="M656" s="732"/>
      <c r="N656" s="732"/>
      <c r="O656" s="733"/>
      <c r="P656" s="732"/>
      <c r="Q656" s="732"/>
    </row>
    <row r="657" spans="2:17">
      <c r="B657" s="732"/>
      <c r="C657" s="732"/>
      <c r="D657" s="732"/>
      <c r="E657" s="732"/>
      <c r="F657" s="732"/>
      <c r="G657" s="732"/>
      <c r="H657" s="732"/>
      <c r="I657" s="732"/>
      <c r="J657" s="732"/>
      <c r="K657" s="732"/>
      <c r="L657" s="732"/>
      <c r="M657" s="732"/>
      <c r="N657" s="732"/>
      <c r="O657" s="733"/>
      <c r="P657" s="732"/>
      <c r="Q657" s="732"/>
    </row>
    <row r="658" spans="2:17">
      <c r="B658" s="732"/>
      <c r="C658" s="732"/>
      <c r="D658" s="732"/>
      <c r="E658" s="732"/>
      <c r="F658" s="732"/>
      <c r="G658" s="732"/>
      <c r="H658" s="732"/>
      <c r="I658" s="732"/>
      <c r="J658" s="732"/>
      <c r="K658" s="732"/>
      <c r="L658" s="732"/>
      <c r="M658" s="732"/>
      <c r="N658" s="732"/>
      <c r="O658" s="733"/>
      <c r="P658" s="732"/>
      <c r="Q658" s="732"/>
    </row>
    <row r="659" spans="2:17">
      <c r="B659" s="732"/>
      <c r="C659" s="732"/>
      <c r="D659" s="732"/>
      <c r="E659" s="732"/>
      <c r="F659" s="732"/>
      <c r="G659" s="732"/>
      <c r="H659" s="732"/>
      <c r="I659" s="732"/>
      <c r="J659" s="732"/>
      <c r="K659" s="732"/>
      <c r="L659" s="732"/>
      <c r="M659" s="732"/>
      <c r="N659" s="732"/>
      <c r="O659" s="733"/>
      <c r="P659" s="732"/>
      <c r="Q659" s="732"/>
    </row>
    <row r="660" spans="2:17">
      <c r="B660" s="732"/>
      <c r="C660" s="732"/>
      <c r="D660" s="732"/>
      <c r="E660" s="732"/>
      <c r="F660" s="732"/>
      <c r="G660" s="732"/>
      <c r="H660" s="732"/>
      <c r="I660" s="732"/>
      <c r="J660" s="732"/>
      <c r="K660" s="732"/>
      <c r="L660" s="732"/>
      <c r="M660" s="732"/>
      <c r="N660" s="732"/>
      <c r="O660" s="733"/>
      <c r="P660" s="732"/>
      <c r="Q660" s="732"/>
    </row>
    <row r="661" spans="2:17">
      <c r="B661" s="732"/>
      <c r="C661" s="732"/>
      <c r="D661" s="732"/>
      <c r="E661" s="732"/>
      <c r="F661" s="732"/>
      <c r="G661" s="732"/>
      <c r="H661" s="732"/>
      <c r="I661" s="732"/>
      <c r="J661" s="732"/>
      <c r="K661" s="732"/>
      <c r="L661" s="732"/>
      <c r="M661" s="732"/>
      <c r="N661" s="732"/>
      <c r="O661" s="733"/>
      <c r="P661" s="732"/>
      <c r="Q661" s="732"/>
    </row>
    <row r="662" spans="2:17">
      <c r="B662" s="732"/>
      <c r="C662" s="732"/>
      <c r="D662" s="732"/>
      <c r="E662" s="732"/>
      <c r="F662" s="732"/>
      <c r="G662" s="732"/>
      <c r="H662" s="732"/>
      <c r="I662" s="732"/>
      <c r="J662" s="732"/>
      <c r="K662" s="732"/>
      <c r="L662" s="732"/>
      <c r="M662" s="732"/>
      <c r="N662" s="732"/>
      <c r="O662" s="733"/>
      <c r="P662" s="732"/>
      <c r="Q662" s="732"/>
    </row>
    <row r="663" spans="2:17">
      <c r="B663" s="732"/>
      <c r="C663" s="732"/>
      <c r="D663" s="732"/>
      <c r="E663" s="732"/>
      <c r="F663" s="732"/>
      <c r="G663" s="732"/>
      <c r="H663" s="732"/>
      <c r="I663" s="732"/>
      <c r="J663" s="732"/>
      <c r="K663" s="732"/>
      <c r="L663" s="732"/>
      <c r="M663" s="732"/>
      <c r="N663" s="732"/>
      <c r="O663" s="733"/>
      <c r="P663" s="732"/>
      <c r="Q663" s="732"/>
    </row>
    <row r="664" spans="2:17">
      <c r="B664" s="732"/>
      <c r="C664" s="732"/>
      <c r="D664" s="732"/>
      <c r="E664" s="732"/>
      <c r="F664" s="732"/>
      <c r="G664" s="732"/>
      <c r="H664" s="732"/>
      <c r="I664" s="732"/>
      <c r="J664" s="732"/>
      <c r="K664" s="732"/>
      <c r="L664" s="732"/>
      <c r="M664" s="732"/>
      <c r="N664" s="732"/>
      <c r="O664" s="733"/>
      <c r="P664" s="732"/>
      <c r="Q664" s="732"/>
    </row>
    <row r="665" spans="2:17">
      <c r="B665" s="732"/>
      <c r="C665" s="732"/>
      <c r="D665" s="732"/>
      <c r="E665" s="732"/>
      <c r="F665" s="732"/>
      <c r="G665" s="732"/>
      <c r="H665" s="732"/>
      <c r="I665" s="732"/>
      <c r="J665" s="732"/>
      <c r="K665" s="732"/>
      <c r="L665" s="732"/>
      <c r="M665" s="732"/>
      <c r="N665" s="732"/>
      <c r="O665" s="733"/>
      <c r="P665" s="732"/>
      <c r="Q665" s="732"/>
    </row>
    <row r="667" spans="2:17">
      <c r="B667" s="732"/>
      <c r="C667" s="732"/>
      <c r="D667" s="732"/>
      <c r="E667" s="732"/>
      <c r="F667" s="732"/>
      <c r="G667" s="732"/>
      <c r="H667" s="732"/>
      <c r="I667" s="732"/>
      <c r="J667" s="732"/>
      <c r="K667" s="732"/>
      <c r="L667" s="732"/>
      <c r="M667" s="732"/>
      <c r="N667" s="732"/>
      <c r="O667" s="733"/>
      <c r="P667" s="732"/>
      <c r="Q667" s="732"/>
    </row>
    <row r="669" spans="2:17">
      <c r="B669" s="732"/>
      <c r="C669" s="732"/>
      <c r="D669" s="732"/>
      <c r="E669" s="732"/>
      <c r="F669" s="732"/>
      <c r="G669" s="732"/>
      <c r="H669" s="732"/>
      <c r="I669" s="732"/>
      <c r="J669" s="732"/>
      <c r="K669" s="732"/>
      <c r="L669" s="732"/>
      <c r="M669" s="732"/>
      <c r="N669" s="732"/>
      <c r="O669" s="733"/>
      <c r="P669" s="732"/>
      <c r="Q669" s="732"/>
    </row>
    <row r="670" spans="2:17">
      <c r="B670" s="732"/>
      <c r="C670" s="732"/>
      <c r="D670" s="732"/>
      <c r="E670" s="732"/>
      <c r="F670" s="732"/>
      <c r="G670" s="732"/>
      <c r="H670" s="732"/>
      <c r="I670" s="732"/>
      <c r="J670" s="732"/>
      <c r="K670" s="732"/>
      <c r="L670" s="732"/>
      <c r="M670" s="732"/>
      <c r="N670" s="732"/>
      <c r="O670" s="733"/>
      <c r="P670" s="732"/>
      <c r="Q670" s="732"/>
    </row>
    <row r="671" spans="2:17">
      <c r="B671" s="732"/>
      <c r="C671" s="732"/>
      <c r="D671" s="732"/>
      <c r="E671" s="732"/>
      <c r="F671" s="732"/>
      <c r="G671" s="732"/>
      <c r="H671" s="732"/>
      <c r="I671" s="732"/>
      <c r="J671" s="732"/>
      <c r="K671" s="732"/>
      <c r="L671" s="732"/>
      <c r="M671" s="732"/>
      <c r="N671" s="732"/>
      <c r="O671" s="733"/>
      <c r="P671" s="732"/>
      <c r="Q671" s="732"/>
    </row>
    <row r="672" spans="2:17">
      <c r="B672" s="732"/>
      <c r="C672" s="732"/>
      <c r="D672" s="732"/>
      <c r="E672" s="732"/>
      <c r="F672" s="732"/>
      <c r="G672" s="732"/>
      <c r="H672" s="732"/>
      <c r="I672" s="732"/>
      <c r="J672" s="732"/>
      <c r="K672" s="732"/>
      <c r="L672" s="732"/>
      <c r="M672" s="732"/>
      <c r="N672" s="732"/>
      <c r="O672" s="733"/>
      <c r="P672" s="732"/>
      <c r="Q672" s="732"/>
    </row>
    <row r="673" spans="2:17">
      <c r="B673" s="732"/>
      <c r="C673" s="732"/>
      <c r="D673" s="732"/>
      <c r="E673" s="732"/>
      <c r="F673" s="732"/>
      <c r="G673" s="732"/>
      <c r="H673" s="732"/>
      <c r="I673" s="732"/>
      <c r="J673" s="732"/>
      <c r="K673" s="732"/>
      <c r="L673" s="732"/>
      <c r="M673" s="732"/>
      <c r="N673" s="732"/>
      <c r="O673" s="733"/>
      <c r="P673" s="732"/>
      <c r="Q673" s="732"/>
    </row>
    <row r="674" spans="2:17">
      <c r="B674" s="732"/>
      <c r="C674" s="732"/>
      <c r="D674" s="732"/>
      <c r="E674" s="732"/>
      <c r="F674" s="732"/>
      <c r="G674" s="732"/>
      <c r="H674" s="732"/>
      <c r="I674" s="732"/>
      <c r="J674" s="732"/>
      <c r="K674" s="732"/>
      <c r="L674" s="732"/>
      <c r="M674" s="732"/>
      <c r="N674" s="732"/>
      <c r="O674" s="733"/>
      <c r="P674" s="732"/>
      <c r="Q674" s="732"/>
    </row>
    <row r="675" spans="2:17">
      <c r="B675" s="732"/>
      <c r="C675" s="732"/>
      <c r="D675" s="732"/>
      <c r="E675" s="732"/>
      <c r="F675" s="732"/>
      <c r="G675" s="732"/>
      <c r="H675" s="732"/>
      <c r="I675" s="732"/>
      <c r="J675" s="732"/>
      <c r="K675" s="732"/>
      <c r="L675" s="732"/>
      <c r="M675" s="732"/>
      <c r="N675" s="732"/>
      <c r="O675" s="733"/>
      <c r="P675" s="732"/>
      <c r="Q675" s="732"/>
    </row>
    <row r="676" spans="2:17">
      <c r="B676" s="732"/>
      <c r="C676" s="732"/>
      <c r="D676" s="732"/>
      <c r="E676" s="732"/>
      <c r="F676" s="732"/>
      <c r="G676" s="732"/>
      <c r="H676" s="732"/>
      <c r="I676" s="732"/>
      <c r="J676" s="732"/>
      <c r="K676" s="732"/>
      <c r="L676" s="732"/>
      <c r="M676" s="732"/>
      <c r="N676" s="732"/>
      <c r="O676" s="733"/>
      <c r="P676" s="732"/>
      <c r="Q676" s="732"/>
    </row>
    <row r="677" spans="2:17">
      <c r="B677" s="732"/>
      <c r="C677" s="732"/>
      <c r="D677" s="732"/>
      <c r="E677" s="732"/>
      <c r="F677" s="732"/>
      <c r="G677" s="732"/>
      <c r="H677" s="732"/>
      <c r="I677" s="732"/>
      <c r="J677" s="732"/>
      <c r="K677" s="732"/>
      <c r="L677" s="732"/>
      <c r="M677" s="732"/>
      <c r="N677" s="732"/>
      <c r="O677" s="733"/>
      <c r="P677" s="732"/>
      <c r="Q677" s="732"/>
    </row>
    <row r="678" spans="2:17">
      <c r="B678" s="732"/>
      <c r="C678" s="732"/>
      <c r="D678" s="732"/>
      <c r="E678" s="732"/>
      <c r="F678" s="732"/>
      <c r="G678" s="732"/>
      <c r="H678" s="732"/>
      <c r="I678" s="732"/>
      <c r="J678" s="732"/>
      <c r="K678" s="732"/>
      <c r="L678" s="732"/>
      <c r="M678" s="732"/>
      <c r="N678" s="732"/>
      <c r="O678" s="733"/>
      <c r="P678" s="732"/>
      <c r="Q678" s="732"/>
    </row>
    <row r="679" spans="2:17">
      <c r="B679" s="732"/>
      <c r="C679" s="732"/>
      <c r="D679" s="732"/>
      <c r="E679" s="732"/>
      <c r="F679" s="732"/>
      <c r="G679" s="732"/>
      <c r="H679" s="732"/>
      <c r="I679" s="732"/>
      <c r="J679" s="732"/>
      <c r="K679" s="732"/>
      <c r="L679" s="732"/>
      <c r="M679" s="732"/>
      <c r="N679" s="732"/>
      <c r="O679" s="733"/>
      <c r="P679" s="732"/>
      <c r="Q679" s="732"/>
    </row>
    <row r="680" spans="2:17">
      <c r="B680" s="732"/>
      <c r="C680" s="732"/>
      <c r="D680" s="732"/>
      <c r="E680" s="732"/>
      <c r="F680" s="732"/>
      <c r="G680" s="732"/>
      <c r="H680" s="732"/>
      <c r="I680" s="732"/>
      <c r="J680" s="732"/>
      <c r="K680" s="732"/>
      <c r="L680" s="732"/>
      <c r="M680" s="732"/>
      <c r="N680" s="732"/>
      <c r="O680" s="733"/>
      <c r="P680" s="732"/>
      <c r="Q680" s="732"/>
    </row>
    <row r="681" spans="2:17">
      <c r="B681" s="732"/>
      <c r="C681" s="732"/>
      <c r="D681" s="732"/>
      <c r="E681" s="732"/>
      <c r="F681" s="732"/>
      <c r="G681" s="732"/>
      <c r="H681" s="732"/>
      <c r="I681" s="732"/>
      <c r="J681" s="732"/>
      <c r="K681" s="732"/>
      <c r="L681" s="732"/>
      <c r="M681" s="732"/>
      <c r="N681" s="732"/>
      <c r="O681" s="733"/>
      <c r="P681" s="732"/>
      <c r="Q681" s="732"/>
    </row>
    <row r="682" spans="2:17">
      <c r="B682" s="732"/>
      <c r="C682" s="732"/>
      <c r="D682" s="732"/>
      <c r="E682" s="732"/>
      <c r="F682" s="732"/>
      <c r="G682" s="732"/>
      <c r="H682" s="732"/>
      <c r="I682" s="732"/>
      <c r="J682" s="732"/>
      <c r="K682" s="732"/>
      <c r="L682" s="732"/>
      <c r="M682" s="732"/>
      <c r="N682" s="732"/>
      <c r="O682" s="733"/>
      <c r="P682" s="732"/>
      <c r="Q682" s="732"/>
    </row>
    <row r="683" spans="2:17">
      <c r="B683" s="732"/>
      <c r="C683" s="732"/>
      <c r="D683" s="732"/>
      <c r="E683" s="732"/>
      <c r="F683" s="732"/>
      <c r="G683" s="732"/>
      <c r="H683" s="732"/>
      <c r="I683" s="732"/>
      <c r="J683" s="732"/>
      <c r="K683" s="732"/>
      <c r="L683" s="732"/>
      <c r="M683" s="732"/>
      <c r="N683" s="732"/>
      <c r="O683" s="733"/>
      <c r="P683" s="732"/>
      <c r="Q683" s="732"/>
    </row>
    <row r="684" spans="2:17">
      <c r="B684" s="732"/>
      <c r="C684" s="732"/>
      <c r="D684" s="732"/>
      <c r="E684" s="732"/>
      <c r="F684" s="732"/>
      <c r="G684" s="732"/>
      <c r="H684" s="732"/>
      <c r="I684" s="732"/>
      <c r="J684" s="732"/>
      <c r="K684" s="732"/>
      <c r="L684" s="732"/>
      <c r="M684" s="732"/>
      <c r="N684" s="732"/>
      <c r="O684" s="733"/>
      <c r="P684" s="732"/>
      <c r="Q684" s="732"/>
    </row>
    <row r="685" spans="2:17">
      <c r="B685" s="732"/>
      <c r="C685" s="732"/>
      <c r="D685" s="732"/>
      <c r="E685" s="732"/>
      <c r="F685" s="732"/>
      <c r="G685" s="732"/>
      <c r="H685" s="732"/>
      <c r="I685" s="732"/>
      <c r="J685" s="732"/>
      <c r="K685" s="732"/>
      <c r="L685" s="732"/>
      <c r="M685" s="732"/>
      <c r="N685" s="732"/>
      <c r="O685" s="733"/>
      <c r="P685" s="732"/>
      <c r="Q685" s="732"/>
    </row>
    <row r="686" spans="2:17">
      <c r="B686" s="732"/>
      <c r="C686" s="732"/>
      <c r="D686" s="732"/>
      <c r="E686" s="732"/>
      <c r="F686" s="732"/>
      <c r="G686" s="732"/>
      <c r="H686" s="732"/>
      <c r="I686" s="732"/>
      <c r="J686" s="732"/>
      <c r="K686" s="732"/>
      <c r="L686" s="732"/>
      <c r="M686" s="732"/>
      <c r="N686" s="732"/>
      <c r="O686" s="733"/>
      <c r="P686" s="732"/>
      <c r="Q686" s="732"/>
    </row>
    <row r="687" spans="2:17">
      <c r="B687" s="732"/>
      <c r="C687" s="732"/>
      <c r="D687" s="732"/>
      <c r="E687" s="732"/>
      <c r="F687" s="732"/>
      <c r="G687" s="732"/>
      <c r="H687" s="732"/>
      <c r="I687" s="732"/>
      <c r="J687" s="732"/>
      <c r="K687" s="732"/>
      <c r="L687" s="732"/>
      <c r="M687" s="732"/>
      <c r="N687" s="732"/>
      <c r="O687" s="733"/>
      <c r="P687" s="732"/>
      <c r="Q687" s="732"/>
    </row>
    <row r="688" spans="2:17">
      <c r="B688" s="732"/>
      <c r="C688" s="732"/>
      <c r="D688" s="732"/>
      <c r="E688" s="732"/>
      <c r="F688" s="732"/>
      <c r="G688" s="732"/>
      <c r="H688" s="732"/>
      <c r="I688" s="732"/>
      <c r="J688" s="732"/>
      <c r="K688" s="732"/>
      <c r="L688" s="732"/>
      <c r="M688" s="732"/>
      <c r="N688" s="732"/>
      <c r="O688" s="733"/>
      <c r="P688" s="732"/>
      <c r="Q688" s="732"/>
    </row>
    <row r="689" spans="2:17">
      <c r="B689" s="732"/>
      <c r="C689" s="732"/>
      <c r="D689" s="732"/>
      <c r="E689" s="732"/>
      <c r="F689" s="732"/>
      <c r="G689" s="732"/>
      <c r="H689" s="732"/>
      <c r="I689" s="732"/>
      <c r="J689" s="732"/>
      <c r="K689" s="732"/>
      <c r="L689" s="732"/>
      <c r="M689" s="732"/>
      <c r="N689" s="732"/>
      <c r="O689" s="733"/>
      <c r="P689" s="732"/>
      <c r="Q689" s="732"/>
    </row>
    <row r="690" spans="2:17">
      <c r="B690" s="732"/>
      <c r="C690" s="732"/>
      <c r="D690" s="732"/>
      <c r="E690" s="732"/>
      <c r="F690" s="732"/>
      <c r="G690" s="732"/>
      <c r="H690" s="732"/>
      <c r="I690" s="732"/>
      <c r="J690" s="732"/>
      <c r="K690" s="732"/>
      <c r="L690" s="732"/>
      <c r="M690" s="732"/>
      <c r="N690" s="732"/>
      <c r="O690" s="733"/>
      <c r="P690" s="732"/>
      <c r="Q690" s="732"/>
    </row>
    <row r="691" spans="2:17">
      <c r="B691" s="732"/>
      <c r="C691" s="732"/>
      <c r="D691" s="732"/>
      <c r="E691" s="732"/>
      <c r="F691" s="732"/>
      <c r="G691" s="732"/>
      <c r="H691" s="732"/>
      <c r="I691" s="732"/>
      <c r="J691" s="732"/>
      <c r="K691" s="732"/>
      <c r="L691" s="732"/>
      <c r="M691" s="732"/>
      <c r="N691" s="732"/>
      <c r="O691" s="733"/>
      <c r="P691" s="732"/>
      <c r="Q691" s="732"/>
    </row>
    <row r="692" spans="2:17">
      <c r="B692" s="732"/>
      <c r="C692" s="732"/>
      <c r="D692" s="732"/>
      <c r="E692" s="732"/>
      <c r="F692" s="732"/>
      <c r="G692" s="732"/>
      <c r="H692" s="732"/>
      <c r="I692" s="732"/>
      <c r="J692" s="732"/>
      <c r="K692" s="732"/>
      <c r="L692" s="732"/>
      <c r="M692" s="732"/>
      <c r="N692" s="732"/>
      <c r="O692" s="733"/>
      <c r="P692" s="732"/>
      <c r="Q692" s="732"/>
    </row>
    <row r="693" spans="2:17">
      <c r="B693" s="732"/>
      <c r="C693" s="732"/>
      <c r="D693" s="732"/>
      <c r="E693" s="732"/>
      <c r="F693" s="732"/>
      <c r="G693" s="732"/>
      <c r="H693" s="732"/>
      <c r="I693" s="732"/>
      <c r="J693" s="732"/>
      <c r="K693" s="732"/>
      <c r="L693" s="732"/>
      <c r="M693" s="732"/>
      <c r="N693" s="732"/>
      <c r="O693" s="733"/>
      <c r="P693" s="732"/>
      <c r="Q693" s="732"/>
    </row>
    <row r="694" spans="2:17">
      <c r="B694" s="732"/>
      <c r="C694" s="732"/>
      <c r="D694" s="732"/>
      <c r="E694" s="732"/>
      <c r="F694" s="732"/>
      <c r="G694" s="732"/>
      <c r="H694" s="732"/>
      <c r="I694" s="732"/>
      <c r="J694" s="732"/>
      <c r="K694" s="732"/>
      <c r="L694" s="732"/>
      <c r="M694" s="732"/>
      <c r="N694" s="732"/>
      <c r="O694" s="733"/>
      <c r="P694" s="732"/>
      <c r="Q694" s="732"/>
    </row>
    <row r="695" spans="2:17">
      <c r="B695" s="732"/>
      <c r="C695" s="732"/>
      <c r="D695" s="732"/>
      <c r="E695" s="732"/>
      <c r="F695" s="732"/>
      <c r="G695" s="732"/>
      <c r="H695" s="732"/>
      <c r="I695" s="732"/>
      <c r="J695" s="732"/>
      <c r="K695" s="732"/>
      <c r="L695" s="732"/>
      <c r="M695" s="732"/>
      <c r="N695" s="732"/>
      <c r="O695" s="733"/>
      <c r="P695" s="732"/>
      <c r="Q695" s="732"/>
    </row>
    <row r="696" spans="2:17">
      <c r="B696" s="732"/>
      <c r="C696" s="732"/>
      <c r="D696" s="732"/>
      <c r="E696" s="732"/>
      <c r="F696" s="732"/>
      <c r="G696" s="732"/>
      <c r="H696" s="732"/>
      <c r="I696" s="732"/>
      <c r="J696" s="732"/>
      <c r="K696" s="732"/>
      <c r="L696" s="732"/>
      <c r="M696" s="732"/>
      <c r="N696" s="732"/>
      <c r="O696" s="733"/>
      <c r="P696" s="732"/>
      <c r="Q696" s="732"/>
    </row>
    <row r="697" spans="2:17">
      <c r="B697" s="732"/>
      <c r="C697" s="732"/>
      <c r="D697" s="732"/>
      <c r="E697" s="732"/>
      <c r="F697" s="732"/>
      <c r="G697" s="732"/>
      <c r="H697" s="732"/>
      <c r="I697" s="732"/>
      <c r="J697" s="732"/>
      <c r="K697" s="732"/>
      <c r="L697" s="732"/>
      <c r="M697" s="732"/>
      <c r="N697" s="732"/>
      <c r="O697" s="733"/>
      <c r="P697" s="732"/>
      <c r="Q697" s="732"/>
    </row>
    <row r="698" spans="2:17">
      <c r="B698" s="732"/>
      <c r="C698" s="732"/>
      <c r="D698" s="732"/>
      <c r="E698" s="732"/>
      <c r="F698" s="732"/>
      <c r="G698" s="732"/>
      <c r="H698" s="732"/>
      <c r="I698" s="732"/>
      <c r="J698" s="732"/>
      <c r="K698" s="732"/>
      <c r="L698" s="732"/>
      <c r="M698" s="732"/>
      <c r="N698" s="732"/>
      <c r="O698" s="733"/>
      <c r="P698" s="732"/>
      <c r="Q698" s="732"/>
    </row>
    <row r="699" spans="2:17">
      <c r="B699" s="732"/>
      <c r="C699" s="732"/>
      <c r="D699" s="732"/>
      <c r="E699" s="732"/>
      <c r="F699" s="732"/>
      <c r="G699" s="732"/>
      <c r="H699" s="732"/>
      <c r="I699" s="732"/>
      <c r="J699" s="732"/>
      <c r="K699" s="732"/>
      <c r="L699" s="732"/>
      <c r="M699" s="732"/>
      <c r="N699" s="732"/>
      <c r="O699" s="733"/>
      <c r="P699" s="732"/>
      <c r="Q699" s="732"/>
    </row>
    <row r="700" spans="2:17">
      <c r="B700" s="732"/>
      <c r="C700" s="732"/>
      <c r="D700" s="732"/>
      <c r="E700" s="732"/>
      <c r="F700" s="732"/>
      <c r="G700" s="732"/>
      <c r="H700" s="732"/>
      <c r="I700" s="732"/>
      <c r="J700" s="732"/>
      <c r="K700" s="732"/>
      <c r="L700" s="732"/>
      <c r="M700" s="732"/>
      <c r="N700" s="732"/>
      <c r="O700" s="733"/>
      <c r="P700" s="732"/>
      <c r="Q700" s="732"/>
    </row>
    <row r="701" spans="2:17">
      <c r="B701" s="732"/>
      <c r="C701" s="732"/>
      <c r="D701" s="732"/>
      <c r="E701" s="732"/>
      <c r="F701" s="732"/>
      <c r="G701" s="732"/>
      <c r="H701" s="732"/>
      <c r="I701" s="732"/>
      <c r="J701" s="732"/>
      <c r="K701" s="732"/>
      <c r="L701" s="732"/>
      <c r="M701" s="732"/>
      <c r="N701" s="732"/>
      <c r="O701" s="733"/>
      <c r="P701" s="732"/>
      <c r="Q701" s="732"/>
    </row>
    <row r="702" spans="2:17">
      <c r="B702" s="732"/>
      <c r="C702" s="732"/>
      <c r="D702" s="732"/>
      <c r="E702" s="732"/>
      <c r="F702" s="732"/>
      <c r="G702" s="732"/>
      <c r="H702" s="732"/>
      <c r="I702" s="732"/>
      <c r="J702" s="732"/>
      <c r="K702" s="732"/>
      <c r="L702" s="732"/>
      <c r="M702" s="732"/>
      <c r="N702" s="732"/>
      <c r="O702" s="733"/>
      <c r="P702" s="732"/>
      <c r="Q702" s="732"/>
    </row>
    <row r="703" spans="2:17">
      <c r="B703" s="732"/>
      <c r="C703" s="732"/>
      <c r="D703" s="732"/>
      <c r="E703" s="732"/>
      <c r="F703" s="732"/>
      <c r="G703" s="732"/>
      <c r="H703" s="732"/>
      <c r="I703" s="732"/>
      <c r="J703" s="732"/>
      <c r="K703" s="732"/>
      <c r="L703" s="732"/>
      <c r="M703" s="732"/>
      <c r="N703" s="732"/>
      <c r="O703" s="733"/>
      <c r="P703" s="732"/>
      <c r="Q703" s="732"/>
    </row>
  </sheetData>
  <mergeCells count="17"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  <mergeCell ref="J351:M351"/>
    <mergeCell ref="J197:M197"/>
    <mergeCell ref="J221:M221"/>
    <mergeCell ref="J247:M247"/>
    <mergeCell ref="J271:M271"/>
  </mergeCells>
  <phoneticPr fontId="0" type="noConversion"/>
  <pageMargins left="0.5" right="0.5" top="0.5" bottom="0.5" header="0.5" footer="0.5"/>
  <pageSetup scale="83" fitToHeight="0" orientation="portrait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pageSetUpPr fitToPage="1"/>
  </sheetPr>
  <dimension ref="B1:AB523"/>
  <sheetViews>
    <sheetView workbookViewId="0">
      <selection activeCell="A6" sqref="A6"/>
    </sheetView>
  </sheetViews>
  <sheetFormatPr baseColWidth="10" defaultColWidth="8.625" defaultRowHeight="16" x14ac:dyDescent="0"/>
  <cols>
    <col min="1" max="1" width="0.75" customWidth="1"/>
    <col min="2" max="2" width="4.875" customWidth="1"/>
    <col min="3" max="3" width="5.75" customWidth="1"/>
    <col min="4" max="4" width="5.375" customWidth="1"/>
    <col min="5" max="5" width="3.375" customWidth="1"/>
    <col min="6" max="6" width="5.75" customWidth="1"/>
    <col min="7" max="7" width="5.375" customWidth="1"/>
    <col min="8" max="8" width="3.375" customWidth="1"/>
    <col min="9" max="9" width="5.75" customWidth="1"/>
    <col min="10" max="10" width="5.375" customWidth="1"/>
    <col min="11" max="11" width="3.375" customWidth="1"/>
    <col min="12" max="12" width="5.75" customWidth="1"/>
    <col min="13" max="13" width="5.375" customWidth="1"/>
    <col min="14" max="14" width="3.375" style="94" customWidth="1"/>
    <col min="15" max="15" width="5.75" customWidth="1"/>
    <col min="16" max="16" width="5.375" customWidth="1"/>
    <col min="17" max="17" width="3.375" customWidth="1"/>
    <col min="18" max="18" width="5.75" customWidth="1"/>
    <col min="19" max="19" width="5.375" customWidth="1"/>
    <col min="20" max="20" width="3.375" customWidth="1"/>
    <col min="21" max="21" width="5.75" customWidth="1"/>
    <col min="22" max="22" width="5.625" customWidth="1"/>
    <col min="23" max="24" width="5.75" customWidth="1"/>
    <col min="25" max="25" width="1.125" customWidth="1"/>
    <col min="26" max="26" width="5.75" style="46" customWidth="1"/>
    <col min="27" max="27" width="5.75" style="1061" customWidth="1"/>
    <col min="28" max="28" width="3.625" style="46" customWidth="1"/>
  </cols>
  <sheetData>
    <row r="1" spans="2:28" ht="12.75" customHeight="1">
      <c r="B1" s="1089" t="str">
        <f>'Title Page'!$B$30</f>
        <v>ASHRAE Standard 140-2014, Informative Annex B16, Section B16.5.2</v>
      </c>
      <c r="C1" s="1089"/>
      <c r="D1" s="1089"/>
      <c r="E1" s="1089"/>
      <c r="F1" s="1089"/>
      <c r="G1" s="1089"/>
      <c r="H1" s="1089"/>
      <c r="I1" s="1089"/>
      <c r="J1" s="1089"/>
      <c r="K1" s="1089"/>
      <c r="L1" s="1089"/>
      <c r="M1" s="1089"/>
      <c r="N1" s="1089"/>
      <c r="O1" s="1089"/>
      <c r="P1" s="1089"/>
      <c r="Q1" s="1089"/>
      <c r="R1" s="1089"/>
      <c r="S1" s="1089"/>
      <c r="T1" s="1089"/>
      <c r="U1" s="1089"/>
      <c r="V1" s="1089"/>
      <c r="W1" s="1089"/>
      <c r="X1" s="1089"/>
      <c r="Y1" s="1089"/>
      <c r="Z1" s="1089"/>
      <c r="AA1" s="1060"/>
    </row>
    <row r="2" spans="2:28" ht="12.75" customHeight="1">
      <c r="B2" s="1089" t="str">
        <f>'Title Page'!$B$32</f>
        <v>Example Results for Section 5.3 - HVAC Equipment Performance Tests CE300-CE545</v>
      </c>
      <c r="C2" s="1089"/>
      <c r="D2" s="1089"/>
      <c r="E2" s="1089"/>
      <c r="F2" s="1089"/>
      <c r="G2" s="1089"/>
      <c r="H2" s="1089"/>
      <c r="I2" s="1089"/>
      <c r="J2" s="1089"/>
      <c r="K2" s="1089"/>
      <c r="L2" s="1089"/>
      <c r="M2" s="1089"/>
      <c r="N2" s="1089"/>
      <c r="O2" s="1089"/>
      <c r="P2" s="1089"/>
      <c r="Q2" s="1089"/>
      <c r="R2" s="1089"/>
      <c r="S2" s="1089"/>
      <c r="T2" s="1089"/>
      <c r="U2" s="1089"/>
      <c r="V2" s="1089"/>
      <c r="W2" s="1089"/>
      <c r="X2" s="1089"/>
      <c r="Y2" s="1089"/>
      <c r="Z2" s="1089"/>
      <c r="AA2" s="1060"/>
    </row>
    <row r="3" spans="2:28" ht="12.75" customHeight="1">
      <c r="B3" s="1089" t="str">
        <f>'Title Page'!$B$34</f>
        <v/>
      </c>
      <c r="C3" s="1089"/>
      <c r="D3" s="1089"/>
      <c r="E3" s="1089"/>
      <c r="F3" s="1089"/>
      <c r="G3" s="1089"/>
      <c r="H3" s="1089"/>
      <c r="I3" s="1089"/>
      <c r="J3" s="1089"/>
      <c r="K3" s="1089"/>
      <c r="L3" s="1089"/>
      <c r="M3" s="1089"/>
      <c r="N3" s="1089"/>
      <c r="O3" s="1089"/>
      <c r="P3" s="1089"/>
      <c r="Q3" s="1089"/>
      <c r="R3" s="1089"/>
      <c r="S3" s="1089"/>
      <c r="T3" s="1089"/>
      <c r="U3" s="1089"/>
      <c r="V3" s="1089"/>
      <c r="W3" s="1089"/>
      <c r="X3" s="1089"/>
      <c r="Y3" s="1089"/>
      <c r="Z3" s="1089"/>
      <c r="AA3" s="1060"/>
    </row>
    <row r="4" spans="2:28" ht="16.5" customHeight="1">
      <c r="H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813" t="s">
        <v>600</v>
      </c>
    </row>
    <row r="6" spans="2:28" ht="8.25" customHeight="1"/>
    <row r="7" spans="2:28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6" t="s">
        <v>23</v>
      </c>
      <c r="V8" s="1097"/>
      <c r="W8" s="1097"/>
      <c r="X8" s="1098"/>
      <c r="Z8" s="707"/>
      <c r="AA8" s="1062"/>
      <c r="AB8" s="708"/>
    </row>
    <row r="9" spans="2:28" ht="12" customHeight="1">
      <c r="B9" s="153"/>
      <c r="C9" s="381" t="s">
        <v>237</v>
      </c>
      <c r="D9" s="381"/>
      <c r="E9" s="381"/>
      <c r="F9" s="649" t="s">
        <v>426</v>
      </c>
      <c r="G9" s="381"/>
      <c r="H9" s="381"/>
      <c r="I9" s="938" t="s">
        <v>250</v>
      </c>
      <c r="J9" s="933"/>
      <c r="K9" s="933"/>
      <c r="L9" s="939" t="s">
        <v>357</v>
      </c>
      <c r="M9" s="933"/>
      <c r="N9" s="934"/>
      <c r="O9" s="935" t="s">
        <v>372</v>
      </c>
      <c r="P9" s="940"/>
      <c r="Q9" s="941"/>
      <c r="R9" s="937" t="s">
        <v>384</v>
      </c>
      <c r="S9" s="942"/>
      <c r="T9" s="942"/>
      <c r="U9" s="943"/>
      <c r="V9" s="944"/>
      <c r="W9" s="944"/>
      <c r="X9" s="945" t="s">
        <v>24</v>
      </c>
      <c r="Y9" s="942"/>
      <c r="Z9" s="936" t="str">
        <f>YourData!$J$4</f>
        <v>Tested Prg</v>
      </c>
      <c r="AA9" s="1063"/>
      <c r="AB9" s="709"/>
    </row>
    <row r="10" spans="2:28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7" t="s">
        <v>76</v>
      </c>
      <c r="O10" s="333" t="s">
        <v>365</v>
      </c>
      <c r="P10" s="23" t="s">
        <v>75</v>
      </c>
      <c r="Q10" s="650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10" t="str">
        <f>YourData!$J$8</f>
        <v>Org</v>
      </c>
      <c r="AA10" s="1064" t="s">
        <v>75</v>
      </c>
      <c r="AB10" s="706" t="s">
        <v>76</v>
      </c>
    </row>
    <row r="11" spans="2:28" ht="12" customHeight="1">
      <c r="B11" s="566" t="s">
        <v>445</v>
      </c>
      <c r="C11" s="567">
        <f>A!B1050</f>
        <v>11626.03706926033</v>
      </c>
      <c r="D11" s="568" t="str">
        <f>A!C1050</f>
        <v>20-Jul</v>
      </c>
      <c r="E11" s="567">
        <f>A!D1050</f>
        <v>15</v>
      </c>
      <c r="F11" s="569">
        <f>A!E1050</f>
        <v>11564</v>
      </c>
      <c r="G11" s="570">
        <f>A!F1050</f>
        <v>37457</v>
      </c>
      <c r="H11" s="567">
        <f>A!G1050</f>
        <v>15</v>
      </c>
      <c r="I11" s="569">
        <f>A!H1050</f>
        <v>11602</v>
      </c>
      <c r="J11" s="570">
        <f>A!I1050</f>
        <v>37457</v>
      </c>
      <c r="K11" s="567">
        <f>A!J1050</f>
        <v>15</v>
      </c>
      <c r="L11" s="569">
        <f>A!K1050</f>
        <v>11899.85968377415</v>
      </c>
      <c r="M11" s="570">
        <f>A!L1050</f>
        <v>40379</v>
      </c>
      <c r="N11" s="567">
        <f>A!M1050</f>
        <v>15</v>
      </c>
      <c r="O11" s="569">
        <f>A!N1050</f>
        <v>11932</v>
      </c>
      <c r="P11" s="570">
        <f>A!O1050</f>
        <v>202</v>
      </c>
      <c r="Q11" s="567">
        <f>A!P1050</f>
        <v>15</v>
      </c>
      <c r="R11" s="569">
        <f>A!Q1050</f>
        <v>11548</v>
      </c>
      <c r="S11" s="570">
        <f>A!R1050</f>
        <v>37822</v>
      </c>
      <c r="T11" s="567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11">
        <f>A!T1050</f>
        <v>11996.087101678157</v>
      </c>
      <c r="AA11" s="1065" t="str">
        <f>A!U1050</f>
        <v>20-Jul</v>
      </c>
      <c r="AB11" s="712">
        <f>A!V1050</f>
        <v>15</v>
      </c>
    </row>
    <row r="12" spans="2:28" ht="12" customHeight="1">
      <c r="B12" s="571" t="s">
        <v>446</v>
      </c>
      <c r="C12" s="567">
        <f>A!B1051</f>
        <v>12594.401556764305</v>
      </c>
      <c r="D12" s="568" t="str">
        <f>A!C1051</f>
        <v>20-Jul</v>
      </c>
      <c r="E12" s="567">
        <f>A!D1051</f>
        <v>15</v>
      </c>
      <c r="F12" s="569">
        <f>A!E1051</f>
        <v>12583</v>
      </c>
      <c r="G12" s="570">
        <f>A!F1051</f>
        <v>37457</v>
      </c>
      <c r="H12" s="567">
        <f>A!G1051</f>
        <v>15</v>
      </c>
      <c r="I12" s="569">
        <f>A!H1051</f>
        <v>12595</v>
      </c>
      <c r="J12" s="570">
        <f>A!I1051</f>
        <v>37457</v>
      </c>
      <c r="K12" s="567">
        <f>A!J1051</f>
        <v>15</v>
      </c>
      <c r="L12" s="569">
        <f>A!K1051</f>
        <v>12540.81881681465</v>
      </c>
      <c r="M12" s="570">
        <f>A!L1051</f>
        <v>40379</v>
      </c>
      <c r="N12" s="567">
        <f>A!M1051</f>
        <v>15</v>
      </c>
      <c r="O12" s="569">
        <f>A!N1051</f>
        <v>12653</v>
      </c>
      <c r="P12" s="570">
        <f>A!O1051</f>
        <v>202</v>
      </c>
      <c r="Q12" s="567">
        <f>A!P1051</f>
        <v>15</v>
      </c>
      <c r="R12" s="569">
        <f>A!Q1051</f>
        <v>12162</v>
      </c>
      <c r="S12" s="570">
        <f>A!R1051</f>
        <v>37849</v>
      </c>
      <c r="T12" s="567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11">
        <f>A!T1051</f>
        <v>12572.142915108285</v>
      </c>
      <c r="AA12" s="1065" t="str">
        <f>A!U1051</f>
        <v>20-Jul</v>
      </c>
      <c r="AB12" s="712">
        <f>A!V1051</f>
        <v>15</v>
      </c>
    </row>
    <row r="13" spans="2:28" ht="12" customHeight="1">
      <c r="B13" s="571" t="s">
        <v>447</v>
      </c>
      <c r="C13" s="567">
        <f>A!B1052</f>
        <v>13028.198604878649</v>
      </c>
      <c r="D13" s="568" t="str">
        <f>A!C1052</f>
        <v>20-Jul</v>
      </c>
      <c r="E13" s="567">
        <f>A!D1052</f>
        <v>15</v>
      </c>
      <c r="F13" s="569">
        <f>A!E1052</f>
        <v>12916</v>
      </c>
      <c r="G13" s="570">
        <f>A!F1052</f>
        <v>37457</v>
      </c>
      <c r="H13" s="567">
        <f>A!G1052</f>
        <v>15</v>
      </c>
      <c r="I13" s="569">
        <f>A!H1052</f>
        <v>12981</v>
      </c>
      <c r="J13" s="570">
        <f>A!I1052</f>
        <v>37457</v>
      </c>
      <c r="K13" s="567">
        <f>A!J1052</f>
        <v>15</v>
      </c>
      <c r="L13" s="569">
        <f>A!K1052</f>
        <v>12954.426653473351</v>
      </c>
      <c r="M13" s="570">
        <f>A!L1052</f>
        <v>40379</v>
      </c>
      <c r="N13" s="567">
        <f>A!M1052</f>
        <v>15</v>
      </c>
      <c r="O13" s="569">
        <f>A!N1052</f>
        <v>13104</v>
      </c>
      <c r="P13" s="570">
        <f>A!O1052</f>
        <v>202</v>
      </c>
      <c r="Q13" s="567">
        <f>A!P1052</f>
        <v>15</v>
      </c>
      <c r="R13" s="569">
        <f>A!Q1052</f>
        <v>12875</v>
      </c>
      <c r="S13" s="570">
        <f>A!R1052</f>
        <v>37822</v>
      </c>
      <c r="T13" s="567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11">
        <f>A!T1052</f>
        <v>12988.801615115517</v>
      </c>
      <c r="AA13" s="1065" t="str">
        <f>A!U1052</f>
        <v>20-Jul</v>
      </c>
      <c r="AB13" s="712">
        <f>A!V1052</f>
        <v>15</v>
      </c>
    </row>
    <row r="14" spans="2:28" ht="12" customHeight="1">
      <c r="B14" s="571" t="s">
        <v>448</v>
      </c>
      <c r="C14" s="567">
        <f>A!B1053</f>
        <v>13346.701022820673</v>
      </c>
      <c r="D14" s="568" t="str">
        <f>A!C1053</f>
        <v>20-Jul</v>
      </c>
      <c r="E14" s="567">
        <f>A!D1053</f>
        <v>15</v>
      </c>
      <c r="F14" s="569">
        <f>A!E1053</f>
        <v>13212</v>
      </c>
      <c r="G14" s="570">
        <f>A!F1053</f>
        <v>37457</v>
      </c>
      <c r="H14" s="567">
        <f>A!G1053</f>
        <v>15</v>
      </c>
      <c r="I14" s="569">
        <f>A!H1053</f>
        <v>13407</v>
      </c>
      <c r="J14" s="570">
        <f>A!I1053</f>
        <v>37457</v>
      </c>
      <c r="K14" s="567">
        <f>A!J1053</f>
        <v>15</v>
      </c>
      <c r="L14" s="569">
        <f>A!K1053</f>
        <v>13314.109901095449</v>
      </c>
      <c r="M14" s="570">
        <f>A!L1053</f>
        <v>40379</v>
      </c>
      <c r="N14" s="567">
        <f>A!M1053</f>
        <v>15</v>
      </c>
      <c r="O14" s="569">
        <f>A!N1053</f>
        <v>13467</v>
      </c>
      <c r="P14" s="570">
        <f>A!O1053</f>
        <v>202</v>
      </c>
      <c r="Q14" s="567">
        <f>A!P1053</f>
        <v>15</v>
      </c>
      <c r="R14" s="569">
        <f>A!Q1053</f>
        <v>13335</v>
      </c>
      <c r="S14" s="570">
        <f>A!R1053</f>
        <v>37822</v>
      </c>
      <c r="T14" s="567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11">
        <f>A!T1053</f>
        <v>13356.234896114123</v>
      </c>
      <c r="AA14" s="1065" t="str">
        <f>A!U1053</f>
        <v>20-Jul</v>
      </c>
      <c r="AB14" s="712">
        <f>A!V1053</f>
        <v>15</v>
      </c>
    </row>
    <row r="15" spans="2:28" ht="12" customHeight="1">
      <c r="B15" s="572" t="s">
        <v>449</v>
      </c>
      <c r="C15" s="567">
        <f>A!B1054</f>
        <v>13180.901834486</v>
      </c>
      <c r="D15" s="568" t="str">
        <f>A!C1054</f>
        <v>20-Jul</v>
      </c>
      <c r="E15" s="567">
        <f>A!D1054</f>
        <v>15</v>
      </c>
      <c r="F15" s="569">
        <f>A!E1054</f>
        <v>13158</v>
      </c>
      <c r="G15" s="570">
        <f>A!F1054</f>
        <v>37457</v>
      </c>
      <c r="H15" s="567">
        <f>A!G1054</f>
        <v>15</v>
      </c>
      <c r="I15" s="569">
        <f>A!H1054</f>
        <v>13190</v>
      </c>
      <c r="J15" s="570">
        <f>A!I1054</f>
        <v>37457</v>
      </c>
      <c r="K15" s="567">
        <f>A!J1054</f>
        <v>15</v>
      </c>
      <c r="L15" s="569">
        <f>A!K1054</f>
        <v>13134.17030812735</v>
      </c>
      <c r="M15" s="570">
        <f>A!L1054</f>
        <v>40379</v>
      </c>
      <c r="N15" s="567">
        <f>A!M1054</f>
        <v>15</v>
      </c>
      <c r="O15" s="569">
        <f>A!N1054</f>
        <v>13277</v>
      </c>
      <c r="P15" s="570">
        <f>A!O1054</f>
        <v>202</v>
      </c>
      <c r="Q15" s="567">
        <f>A!P1054</f>
        <v>15</v>
      </c>
      <c r="R15" s="569">
        <f>A!Q1054</f>
        <v>13101</v>
      </c>
      <c r="S15" s="570">
        <f>A!R1054</f>
        <v>37822</v>
      </c>
      <c r="T15" s="567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11">
        <f>A!T1054</f>
        <v>13356.234896114123</v>
      </c>
      <c r="AA15" s="1065" t="str">
        <f>A!U1054</f>
        <v>20-Jul</v>
      </c>
      <c r="AB15" s="712">
        <f>A!V1054</f>
        <v>15</v>
      </c>
    </row>
    <row r="16" spans="2:28" ht="12" customHeight="1">
      <c r="B16" s="571" t="s">
        <v>450</v>
      </c>
      <c r="C16" s="567">
        <f>A!B1055</f>
        <v>11626.889010941171</v>
      </c>
      <c r="D16" s="568" t="str">
        <f>A!C1055</f>
        <v>20-Jul</v>
      </c>
      <c r="E16" s="567">
        <f>A!D1055</f>
        <v>15</v>
      </c>
      <c r="F16" s="569">
        <f>A!E1055</f>
        <v>11654</v>
      </c>
      <c r="G16" s="570">
        <f>A!F1055</f>
        <v>37457</v>
      </c>
      <c r="H16" s="567">
        <f>A!G1055</f>
        <v>15</v>
      </c>
      <c r="I16" s="569">
        <f>A!H1055</f>
        <v>11602</v>
      </c>
      <c r="J16" s="570">
        <f>A!I1055</f>
        <v>37457</v>
      </c>
      <c r="K16" s="567">
        <f>A!J1055</f>
        <v>15</v>
      </c>
      <c r="L16" s="569">
        <f>A!K1055</f>
        <v>11899.861867467051</v>
      </c>
      <c r="M16" s="570">
        <f>A!L1055</f>
        <v>40379</v>
      </c>
      <c r="N16" s="567">
        <f>A!M1055</f>
        <v>15</v>
      </c>
      <c r="O16" s="569">
        <f>A!N1055</f>
        <v>11932</v>
      </c>
      <c r="P16" s="570">
        <f>A!O1055</f>
        <v>202</v>
      </c>
      <c r="Q16" s="567">
        <f>A!P1055</f>
        <v>15</v>
      </c>
      <c r="R16" s="569">
        <f>A!Q1055</f>
        <v>11546</v>
      </c>
      <c r="S16" s="570">
        <f>A!R1055</f>
        <v>37822</v>
      </c>
      <c r="T16" s="567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11">
        <f>A!T1055</f>
        <v>11996.07787695876</v>
      </c>
      <c r="AA16" s="1065" t="str">
        <f>A!U1055</f>
        <v>20-Jul</v>
      </c>
      <c r="AB16" s="712">
        <f>A!V1055</f>
        <v>15</v>
      </c>
    </row>
    <row r="17" spans="2:28" ht="12" customHeight="1">
      <c r="B17" s="571" t="s">
        <v>451</v>
      </c>
      <c r="C17" s="567">
        <f>A!B1056</f>
        <v>12769.502182177162</v>
      </c>
      <c r="D17" s="568" t="str">
        <f>A!C1056</f>
        <v>20-Jul</v>
      </c>
      <c r="E17" s="567">
        <f>A!D1056</f>
        <v>15</v>
      </c>
      <c r="F17" s="569">
        <f>A!E1056</f>
        <v>12736</v>
      </c>
      <c r="G17" s="570">
        <f>A!F1056</f>
        <v>37457</v>
      </c>
      <c r="H17" s="567">
        <f>A!G1056</f>
        <v>15</v>
      </c>
      <c r="I17" s="569">
        <f>A!H1056</f>
        <v>12726</v>
      </c>
      <c r="J17" s="570">
        <f>A!I1056</f>
        <v>37457</v>
      </c>
      <c r="K17" s="567">
        <f>A!J1056</f>
        <v>15</v>
      </c>
      <c r="L17" s="569">
        <f>A!K1056</f>
        <v>12744.278282333151</v>
      </c>
      <c r="M17" s="570">
        <f>A!L1056</f>
        <v>40379</v>
      </c>
      <c r="N17" s="567">
        <f>A!M1056</f>
        <v>15</v>
      </c>
      <c r="O17" s="569">
        <f>A!N1056</f>
        <v>12863</v>
      </c>
      <c r="P17" s="570">
        <f>A!O1056</f>
        <v>202</v>
      </c>
      <c r="Q17" s="567">
        <f>A!P1056</f>
        <v>15</v>
      </c>
      <c r="R17" s="569">
        <f>A!Q1056</f>
        <v>12762</v>
      </c>
      <c r="S17" s="570">
        <f>A!R1056</f>
        <v>37822</v>
      </c>
      <c r="T17" s="567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11">
        <f>A!T1056</f>
        <v>12776.503103472951</v>
      </c>
      <c r="AA17" s="1065" t="str">
        <f>A!U1056</f>
        <v>20-Jul</v>
      </c>
      <c r="AB17" s="712">
        <f>A!V1056</f>
        <v>15</v>
      </c>
    </row>
    <row r="18" spans="2:28" ht="12" customHeight="1">
      <c r="B18" s="571" t="s">
        <v>462</v>
      </c>
      <c r="C18" s="567">
        <f>A!B1057</f>
        <v>11627.867729678333</v>
      </c>
      <c r="D18" s="568" t="str">
        <f>A!C1057</f>
        <v>20-Jul</v>
      </c>
      <c r="E18" s="567">
        <f>A!D1057</f>
        <v>15</v>
      </c>
      <c r="F18" s="569">
        <f>A!E1057</f>
        <v>11564</v>
      </c>
      <c r="G18" s="570">
        <f>A!F1057</f>
        <v>37457</v>
      </c>
      <c r="H18" s="567">
        <f>A!G1057</f>
        <v>15</v>
      </c>
      <c r="I18" s="569">
        <f>A!H1057</f>
        <v>11677</v>
      </c>
      <c r="J18" s="570">
        <f>A!I1057</f>
        <v>38248</v>
      </c>
      <c r="K18" s="567">
        <f>A!J1057</f>
        <v>15</v>
      </c>
      <c r="L18" s="569">
        <f>A!K1057</f>
        <v>11899.85968201855</v>
      </c>
      <c r="M18" s="570">
        <f>A!L1057</f>
        <v>40379</v>
      </c>
      <c r="N18" s="567">
        <f>A!M1057</f>
        <v>15</v>
      </c>
      <c r="O18" s="569"/>
      <c r="P18" s="570"/>
      <c r="Q18" s="567"/>
      <c r="R18" s="569">
        <f>A!Q1057</f>
        <v>11519</v>
      </c>
      <c r="S18" s="570">
        <f>A!R1057</f>
        <v>37822</v>
      </c>
      <c r="T18" s="567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11">
        <f>A!T1057</f>
        <v>11996.087101562398</v>
      </c>
      <c r="AA18" s="1065" t="str">
        <f>A!U1057</f>
        <v>20-Jul</v>
      </c>
      <c r="AB18" s="712">
        <f>A!V1057</f>
        <v>15</v>
      </c>
    </row>
    <row r="19" spans="2:28" ht="12" customHeight="1">
      <c r="B19" s="571" t="s">
        <v>463</v>
      </c>
      <c r="C19" s="567">
        <f>A!B1058</f>
        <v>11627.867729678333</v>
      </c>
      <c r="D19" s="568" t="str">
        <f>A!C1058</f>
        <v>20-Jul</v>
      </c>
      <c r="E19" s="567">
        <f>A!D1058</f>
        <v>15</v>
      </c>
      <c r="F19" s="569">
        <f>A!E1058</f>
        <v>11564</v>
      </c>
      <c r="G19" s="570">
        <f>A!F1058</f>
        <v>37457</v>
      </c>
      <c r="H19" s="567">
        <f>A!G1058</f>
        <v>15</v>
      </c>
      <c r="I19" s="569">
        <f>A!H1058</f>
        <v>11602</v>
      </c>
      <c r="J19" s="570">
        <f>A!I1058</f>
        <v>37457</v>
      </c>
      <c r="K19" s="567">
        <f>A!J1058</f>
        <v>15</v>
      </c>
      <c r="L19" s="569"/>
      <c r="M19" s="570"/>
      <c r="N19" s="567"/>
      <c r="O19" s="569"/>
      <c r="P19" s="570"/>
      <c r="Q19" s="567"/>
      <c r="R19" s="569">
        <f>A!Q1058</f>
        <v>11549</v>
      </c>
      <c r="S19" s="570">
        <f>A!R1058</f>
        <v>37822</v>
      </c>
      <c r="T19" s="567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11">
        <f>A!T1058</f>
        <v>11996.087101678157</v>
      </c>
      <c r="AA19" s="1065" t="str">
        <f>A!U1058</f>
        <v>20-Jul</v>
      </c>
      <c r="AB19" s="712">
        <f>A!V1058</f>
        <v>15</v>
      </c>
    </row>
    <row r="20" spans="2:28" ht="12" customHeight="1">
      <c r="B20" s="571" t="s">
        <v>464</v>
      </c>
      <c r="C20" s="567">
        <f>A!B1059</f>
        <v>11626.03706926033</v>
      </c>
      <c r="D20" s="568" t="str">
        <f>A!C1059</f>
        <v>20-Jul</v>
      </c>
      <c r="E20" s="567">
        <f>A!D1059</f>
        <v>15</v>
      </c>
      <c r="F20" s="569">
        <f>A!E1059</f>
        <v>11564</v>
      </c>
      <c r="G20" s="570">
        <f>A!F1059</f>
        <v>37457</v>
      </c>
      <c r="H20" s="567">
        <f>A!G1059</f>
        <v>15</v>
      </c>
      <c r="I20" s="569">
        <f>A!H1059</f>
        <v>11602</v>
      </c>
      <c r="J20" s="570">
        <f>A!I1059</f>
        <v>37457</v>
      </c>
      <c r="K20" s="567">
        <f>A!J1059</f>
        <v>15</v>
      </c>
      <c r="L20" s="569">
        <f>A!K1059</f>
        <v>11899.85968377415</v>
      </c>
      <c r="M20" s="570">
        <f>A!L1059</f>
        <v>40379</v>
      </c>
      <c r="N20" s="567">
        <f>A!M1059</f>
        <v>15</v>
      </c>
      <c r="O20" s="569"/>
      <c r="P20" s="570"/>
      <c r="Q20" s="567"/>
      <c r="R20" s="569">
        <f>A!Q1059</f>
        <v>11548</v>
      </c>
      <c r="S20" s="570">
        <f>A!R1059</f>
        <v>37822</v>
      </c>
      <c r="T20" s="567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11">
        <f>A!T1059</f>
        <v>11996.087101678157</v>
      </c>
      <c r="AA20" s="1065" t="str">
        <f>A!U1059</f>
        <v>20-Jul</v>
      </c>
      <c r="AB20" s="712">
        <f>A!V1059</f>
        <v>15</v>
      </c>
    </row>
    <row r="21" spans="2:28" ht="12" customHeight="1">
      <c r="B21" s="571" t="s">
        <v>465</v>
      </c>
      <c r="C21" s="567">
        <f>A!B1060</f>
        <v>11626.03706926033</v>
      </c>
      <c r="D21" s="568" t="str">
        <f>A!C1060</f>
        <v>20-Jul</v>
      </c>
      <c r="E21" s="567">
        <f>A!D1060</f>
        <v>15</v>
      </c>
      <c r="F21" s="569">
        <f>A!E1060</f>
        <v>11564</v>
      </c>
      <c r="G21" s="570">
        <f>A!F1060</f>
        <v>37457</v>
      </c>
      <c r="H21" s="567">
        <f>A!G1060</f>
        <v>15</v>
      </c>
      <c r="I21" s="569">
        <f>A!H1060</f>
        <v>11602</v>
      </c>
      <c r="J21" s="570">
        <f>A!I1060</f>
        <v>37457</v>
      </c>
      <c r="K21" s="567">
        <f>A!J1060</f>
        <v>15</v>
      </c>
      <c r="L21" s="569">
        <f>A!K1060</f>
        <v>11899.85968377405</v>
      </c>
      <c r="M21" s="570">
        <f>A!L1060</f>
        <v>40379</v>
      </c>
      <c r="N21" s="567">
        <f>A!M1060</f>
        <v>15</v>
      </c>
      <c r="O21" s="569"/>
      <c r="P21" s="570"/>
      <c r="Q21" s="567"/>
      <c r="R21" s="569">
        <f>A!Q1060</f>
        <v>11548</v>
      </c>
      <c r="S21" s="570">
        <f>A!R1060</f>
        <v>37822</v>
      </c>
      <c r="T21" s="567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11">
        <f>A!T1060</f>
        <v>11996.0871016781</v>
      </c>
      <c r="AA21" s="1065" t="str">
        <f>A!U1060</f>
        <v>20-Jul</v>
      </c>
      <c r="AB21" s="712">
        <f>A!V1060</f>
        <v>15</v>
      </c>
    </row>
    <row r="22" spans="2:28" ht="12" customHeight="1">
      <c r="B22" s="571" t="s">
        <v>466</v>
      </c>
      <c r="C22" s="567">
        <f>A!B1061</f>
        <v>11626.03706926033</v>
      </c>
      <c r="D22" s="568" t="str">
        <f>A!C1061</f>
        <v>20-Jul</v>
      </c>
      <c r="E22" s="567">
        <f>A!D1061</f>
        <v>15</v>
      </c>
      <c r="F22" s="569">
        <f>A!E1061</f>
        <v>11564</v>
      </c>
      <c r="G22" s="570">
        <f>A!F1061</f>
        <v>37457</v>
      </c>
      <c r="H22" s="567">
        <f>A!G1061</f>
        <v>15</v>
      </c>
      <c r="I22" s="569">
        <f>A!H1061</f>
        <v>11602</v>
      </c>
      <c r="J22" s="570">
        <f>A!I1061</f>
        <v>37457</v>
      </c>
      <c r="K22" s="567">
        <f>A!J1061</f>
        <v>15</v>
      </c>
      <c r="L22" s="569">
        <f>A!K1061</f>
        <v>11899.85968377415</v>
      </c>
      <c r="M22" s="570">
        <f>A!L1061</f>
        <v>40379</v>
      </c>
      <c r="N22" s="567">
        <f>A!M1061</f>
        <v>15</v>
      </c>
      <c r="O22" s="569"/>
      <c r="P22" s="570"/>
      <c r="Q22" s="567"/>
      <c r="R22" s="569">
        <f>A!Q1061</f>
        <v>11461</v>
      </c>
      <c r="S22" s="570">
        <f>A!R1061</f>
        <v>37849</v>
      </c>
      <c r="T22" s="567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11">
        <f>A!T1061</f>
        <v>11996.087101678171</v>
      </c>
      <c r="AA22" s="1065" t="str">
        <f>A!U1061</f>
        <v>20-Jul</v>
      </c>
      <c r="AB22" s="712">
        <f>A!V1061</f>
        <v>15</v>
      </c>
    </row>
    <row r="23" spans="2:28" ht="12" customHeight="1">
      <c r="B23" s="571" t="s">
        <v>473</v>
      </c>
      <c r="C23" s="567">
        <f>A!B1062</f>
        <v>10166.483125274943</v>
      </c>
      <c r="D23" s="568" t="str">
        <f>A!C1062</f>
        <v>20-Jul</v>
      </c>
      <c r="E23" s="567">
        <f>A!D1062</f>
        <v>15</v>
      </c>
      <c r="F23" s="569">
        <f>A!E1062</f>
        <v>10431</v>
      </c>
      <c r="G23" s="570">
        <f>A!F1062</f>
        <v>37457</v>
      </c>
      <c r="H23" s="567">
        <f>A!G1062</f>
        <v>15</v>
      </c>
      <c r="I23" s="569">
        <f>A!H1062</f>
        <v>10425</v>
      </c>
      <c r="J23" s="570">
        <f>A!I1062</f>
        <v>37457</v>
      </c>
      <c r="K23" s="567">
        <f>A!J1062</f>
        <v>15</v>
      </c>
      <c r="L23" s="569">
        <f>A!K1062</f>
        <v>10398.687242940161</v>
      </c>
      <c r="M23" s="570">
        <f>A!L1062</f>
        <v>40379</v>
      </c>
      <c r="N23" s="567">
        <f>A!M1062</f>
        <v>15</v>
      </c>
      <c r="O23" s="569">
        <f>A!N1062</f>
        <v>10177</v>
      </c>
      <c r="P23" s="570">
        <f>A!O1062</f>
        <v>202</v>
      </c>
      <c r="Q23" s="567">
        <f>A!P1062</f>
        <v>15</v>
      </c>
      <c r="R23" s="569">
        <f>A!Q1062</f>
        <v>10274</v>
      </c>
      <c r="S23" s="570">
        <f>A!R1062</f>
        <v>37776</v>
      </c>
      <c r="T23" s="567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11">
        <f>A!T1062</f>
        <v>10438.48225727353</v>
      </c>
      <c r="AA23" s="1065" t="str">
        <f>A!U1062</f>
        <v>20-Jul</v>
      </c>
      <c r="AB23" s="712">
        <f>A!V1062</f>
        <v>15</v>
      </c>
    </row>
    <row r="24" spans="2:28" ht="12" customHeight="1">
      <c r="B24" s="571" t="s">
        <v>476</v>
      </c>
      <c r="C24" s="567">
        <f>A!B1063</f>
        <v>11204.896753388282</v>
      </c>
      <c r="D24" s="568" t="str">
        <f>A!C1063</f>
        <v>20-Jul</v>
      </c>
      <c r="E24" s="567">
        <f>A!D1063</f>
        <v>15</v>
      </c>
      <c r="F24" s="569">
        <f>A!E1063</f>
        <v>11590</v>
      </c>
      <c r="G24" s="570">
        <f>A!F1063</f>
        <v>37457</v>
      </c>
      <c r="H24" s="567">
        <f>A!G1063</f>
        <v>15</v>
      </c>
      <c r="I24" s="569">
        <f>A!H1063</f>
        <v>11587</v>
      </c>
      <c r="J24" s="570">
        <f>A!I1063</f>
        <v>37457</v>
      </c>
      <c r="K24" s="567">
        <f>A!J1063</f>
        <v>15</v>
      </c>
      <c r="L24" s="569">
        <f>A!K1063</f>
        <v>11409.80343697233</v>
      </c>
      <c r="M24" s="570">
        <f>A!L1063</f>
        <v>40379</v>
      </c>
      <c r="N24" s="567">
        <f>A!M1063</f>
        <v>15</v>
      </c>
      <c r="O24" s="569">
        <f>A!N1063</f>
        <v>11186</v>
      </c>
      <c r="P24" s="570">
        <f>A!O1063</f>
        <v>202</v>
      </c>
      <c r="Q24" s="567">
        <f>A!P1063</f>
        <v>15</v>
      </c>
      <c r="R24" s="569">
        <f>A!Q1063</f>
        <v>11344</v>
      </c>
      <c r="S24" s="570">
        <f>A!R1063</f>
        <v>37822</v>
      </c>
      <c r="T24" s="567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11">
        <f>A!T1063</f>
        <v>11450.749929493639</v>
      </c>
      <c r="AA24" s="1065" t="str">
        <f>A!U1063</f>
        <v>20-Jul</v>
      </c>
      <c r="AB24" s="712">
        <f>A!V1063</f>
        <v>15</v>
      </c>
    </row>
    <row r="25" spans="2:28" ht="12" customHeight="1">
      <c r="B25" s="571" t="s">
        <v>478</v>
      </c>
      <c r="C25" s="567">
        <f>A!B1064</f>
        <v>11035.389839962188</v>
      </c>
      <c r="D25" s="568" t="str">
        <f>A!C1064</f>
        <v>20-Jul</v>
      </c>
      <c r="E25" s="567">
        <f>A!D1064</f>
        <v>15</v>
      </c>
      <c r="F25" s="569">
        <f>A!E1064</f>
        <v>10989</v>
      </c>
      <c r="G25" s="570">
        <f>A!F1064</f>
        <v>37457</v>
      </c>
      <c r="H25" s="567">
        <f>A!G1064</f>
        <v>15</v>
      </c>
      <c r="I25" s="569">
        <f>A!H1064</f>
        <v>11014</v>
      </c>
      <c r="J25" s="570">
        <f>A!I1064</f>
        <v>37457</v>
      </c>
      <c r="K25" s="567">
        <f>A!J1064</f>
        <v>15</v>
      </c>
      <c r="L25" s="569">
        <f>A!K1064</f>
        <v>11100.525257695599</v>
      </c>
      <c r="M25" s="570">
        <f>A!L1064</f>
        <v>40379</v>
      </c>
      <c r="N25" s="567">
        <f>A!M1064</f>
        <v>15</v>
      </c>
      <c r="O25" s="569">
        <f>A!N1064</f>
        <v>11044</v>
      </c>
      <c r="P25" s="570">
        <f>A!O1064</f>
        <v>202</v>
      </c>
      <c r="Q25" s="567">
        <f>A!P1064</f>
        <v>15</v>
      </c>
      <c r="R25" s="569">
        <f>A!Q1064</f>
        <v>10684</v>
      </c>
      <c r="S25" s="570">
        <f>A!R1064</f>
        <v>37776</v>
      </c>
      <c r="T25" s="567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11">
        <f>A!T1064</f>
        <v>11261.829833117608</v>
      </c>
      <c r="AA25" s="1065" t="str">
        <f>A!U1064</f>
        <v>20-Jul</v>
      </c>
      <c r="AB25" s="712">
        <f>A!V1064</f>
        <v>15</v>
      </c>
    </row>
    <row r="26" spans="2:28" ht="12" customHeight="1">
      <c r="B26" s="571" t="s">
        <v>479</v>
      </c>
      <c r="C26" s="567">
        <f>A!B1065</f>
        <v>10430.779128711938</v>
      </c>
      <c r="D26" s="568" t="str">
        <f>A!C1065</f>
        <v>20-Jul</v>
      </c>
      <c r="E26" s="567">
        <f>A!D1065</f>
        <v>15</v>
      </c>
      <c r="F26" s="569">
        <f>A!E1065</f>
        <v>10972</v>
      </c>
      <c r="G26" s="570">
        <f>A!F1065</f>
        <v>37457</v>
      </c>
      <c r="H26" s="567">
        <f>A!G1065</f>
        <v>15</v>
      </c>
      <c r="I26" s="569">
        <f>A!H1065</f>
        <v>10966</v>
      </c>
      <c r="J26" s="570">
        <f>A!I1065</f>
        <v>37457</v>
      </c>
      <c r="K26" s="567">
        <f>A!J1065</f>
        <v>15</v>
      </c>
      <c r="L26" s="569">
        <f>A!K1065</f>
        <v>10762.38715226553</v>
      </c>
      <c r="M26" s="570">
        <f>A!L1065</f>
        <v>40379</v>
      </c>
      <c r="N26" s="567">
        <f>A!M1065</f>
        <v>15</v>
      </c>
      <c r="O26" s="569">
        <f>A!N1065</f>
        <v>10639</v>
      </c>
      <c r="P26" s="570">
        <f>A!O1065</f>
        <v>202</v>
      </c>
      <c r="Q26" s="567">
        <f>A!P1065</f>
        <v>15</v>
      </c>
      <c r="R26" s="569">
        <f>A!Q1065</f>
        <v>10747</v>
      </c>
      <c r="S26" s="570">
        <f>A!R1065</f>
        <v>37849</v>
      </c>
      <c r="T26" s="567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11">
        <f>A!T1065</f>
        <v>10902.650610782122</v>
      </c>
      <c r="AA26" s="1065" t="str">
        <f>A!U1065</f>
        <v>20-Jul</v>
      </c>
      <c r="AB26" s="712">
        <f>A!V1065</f>
        <v>15</v>
      </c>
    </row>
    <row r="27" spans="2:28" ht="12" customHeight="1">
      <c r="B27" s="571" t="s">
        <v>480</v>
      </c>
      <c r="C27" s="567">
        <f>A!B1066</f>
        <v>9366.7480928703299</v>
      </c>
      <c r="D27" s="568" t="str">
        <f>A!C1066</f>
        <v>20-Jul</v>
      </c>
      <c r="E27" s="567">
        <f>A!D1066</f>
        <v>15</v>
      </c>
      <c r="F27" s="569">
        <f>A!E1066</f>
        <v>9538</v>
      </c>
      <c r="G27" s="570">
        <f>A!F1066</f>
        <v>37457</v>
      </c>
      <c r="H27" s="567">
        <f>A!G1066</f>
        <v>15</v>
      </c>
      <c r="I27" s="569">
        <f>A!H1066</f>
        <v>9531</v>
      </c>
      <c r="J27" s="570">
        <f>A!I1066</f>
        <v>37457</v>
      </c>
      <c r="K27" s="567">
        <f>A!J1066</f>
        <v>15</v>
      </c>
      <c r="L27" s="569">
        <f>A!K1066</f>
        <v>9569.5705257615919</v>
      </c>
      <c r="M27" s="570">
        <f>A!L1066</f>
        <v>40379</v>
      </c>
      <c r="N27" s="567">
        <f>A!M1066</f>
        <v>15</v>
      </c>
      <c r="O27" s="569">
        <f>A!N1066</f>
        <v>9419</v>
      </c>
      <c r="P27" s="570">
        <f>A!O1066</f>
        <v>202</v>
      </c>
      <c r="Q27" s="567">
        <f>A!P1066</f>
        <v>15</v>
      </c>
      <c r="R27" s="569">
        <f>A!Q1066</f>
        <v>9585</v>
      </c>
      <c r="S27" s="570">
        <f>A!R1066</f>
        <v>37849</v>
      </c>
      <c r="T27" s="567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11">
        <f>A!T1066</f>
        <v>9588.252809248972</v>
      </c>
      <c r="AA27" s="1065" t="str">
        <f>A!U1066</f>
        <v>20-Jul</v>
      </c>
      <c r="AB27" s="712">
        <f>A!V1066</f>
        <v>15</v>
      </c>
    </row>
    <row r="28" spans="2:28" ht="12" customHeight="1">
      <c r="B28" s="571" t="s">
        <v>481</v>
      </c>
      <c r="C28" s="567">
        <f>A!B1067</f>
        <v>8028.3285466124171</v>
      </c>
      <c r="D28" s="568" t="str">
        <f>A!C1067</f>
        <v>20-Jul</v>
      </c>
      <c r="E28" s="567">
        <f>A!D1067</f>
        <v>15</v>
      </c>
      <c r="F28" s="569">
        <f>A!E1067</f>
        <v>8059</v>
      </c>
      <c r="G28" s="570">
        <f>A!F1067</f>
        <v>37457</v>
      </c>
      <c r="H28" s="567">
        <f>A!G1067</f>
        <v>15</v>
      </c>
      <c r="I28" s="569">
        <f>A!H1067</f>
        <v>8055</v>
      </c>
      <c r="J28" s="570">
        <f>A!I1067</f>
        <v>37457</v>
      </c>
      <c r="K28" s="567">
        <f>A!J1067</f>
        <v>15</v>
      </c>
      <c r="L28" s="569">
        <f>A!K1067</f>
        <v>8171.0478515555824</v>
      </c>
      <c r="M28" s="570">
        <f>A!L1067</f>
        <v>40379</v>
      </c>
      <c r="N28" s="567">
        <f>A!M1067</f>
        <v>15</v>
      </c>
      <c r="O28" s="569">
        <f>A!N1067</f>
        <v>7992</v>
      </c>
      <c r="P28" s="570">
        <f>A!O1067</f>
        <v>202</v>
      </c>
      <c r="Q28" s="567">
        <f>A!P1067</f>
        <v>15</v>
      </c>
      <c r="R28" s="569">
        <f>A!Q1067</f>
        <v>8089</v>
      </c>
      <c r="S28" s="570">
        <f>A!R1067</f>
        <v>37849</v>
      </c>
      <c r="T28" s="567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11">
        <f>A!T1067</f>
        <v>8466.7977177859902</v>
      </c>
      <c r="AA28" s="1065" t="str">
        <f>A!U1067</f>
        <v>20-Jul</v>
      </c>
      <c r="AB28" s="712">
        <f>A!V1067</f>
        <v>15</v>
      </c>
    </row>
    <row r="29" spans="2:28" ht="12" customHeight="1">
      <c r="B29" s="571" t="s">
        <v>482</v>
      </c>
      <c r="C29" s="567">
        <f>A!B1068</f>
        <v>8698.956160670863</v>
      </c>
      <c r="D29" s="568" t="str">
        <f>A!C1068</f>
        <v>20-Jul</v>
      </c>
      <c r="E29" s="567">
        <f>A!D1068</f>
        <v>15</v>
      </c>
      <c r="F29" s="569">
        <f>A!E1068</f>
        <v>8943</v>
      </c>
      <c r="G29" s="570">
        <f>A!F1068</f>
        <v>37457</v>
      </c>
      <c r="H29" s="567">
        <f>A!G1068</f>
        <v>15</v>
      </c>
      <c r="I29" s="569">
        <f>A!H1068</f>
        <v>8939</v>
      </c>
      <c r="J29" s="570">
        <f>A!I1068</f>
        <v>37457</v>
      </c>
      <c r="K29" s="567">
        <f>A!J1068</f>
        <v>15</v>
      </c>
      <c r="L29" s="569">
        <f>A!K1068</f>
        <v>8677.4024795092264</v>
      </c>
      <c r="M29" s="570">
        <f>A!L1068</f>
        <v>40379</v>
      </c>
      <c r="N29" s="567">
        <f>A!M1068</f>
        <v>15</v>
      </c>
      <c r="O29" s="569">
        <f>A!N1068</f>
        <v>8846</v>
      </c>
      <c r="P29" s="570">
        <f>A!O1068</f>
        <v>202</v>
      </c>
      <c r="Q29" s="567">
        <f>A!P1068</f>
        <v>15</v>
      </c>
      <c r="R29" s="569">
        <f>A!Q1068</f>
        <v>8985</v>
      </c>
      <c r="S29" s="570">
        <f>A!R1068</f>
        <v>37849</v>
      </c>
      <c r="T29" s="567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11">
        <f>A!T1068</f>
        <v>9126.9658205244796</v>
      </c>
      <c r="AA29" s="1065" t="str">
        <f>A!U1068</f>
        <v>20-Jul</v>
      </c>
      <c r="AB29" s="712">
        <f>A!V1068</f>
        <v>15</v>
      </c>
    </row>
    <row r="30" spans="2:28" ht="12" customHeight="1" thickBot="1">
      <c r="B30" s="573" t="s">
        <v>483</v>
      </c>
      <c r="C30" s="567">
        <f>A!B1069</f>
        <v>7204.8270241150658</v>
      </c>
      <c r="D30" s="568" t="str">
        <f>A!C1069</f>
        <v>20-Jul</v>
      </c>
      <c r="E30" s="567">
        <f>A!D1069</f>
        <v>15</v>
      </c>
      <c r="F30" s="574">
        <f>A!E1069</f>
        <v>7350</v>
      </c>
      <c r="G30" s="570">
        <f>A!F1069</f>
        <v>37457</v>
      </c>
      <c r="H30" s="567">
        <f>A!G1069</f>
        <v>15</v>
      </c>
      <c r="I30" s="574">
        <f>A!H1069</f>
        <v>7346</v>
      </c>
      <c r="J30" s="570">
        <f>A!I1069</f>
        <v>37457</v>
      </c>
      <c r="K30" s="567">
        <f>A!J1069</f>
        <v>15</v>
      </c>
      <c r="L30" s="569">
        <f>A!K1069</f>
        <v>7762.7560256616516</v>
      </c>
      <c r="M30" s="570">
        <f>A!L1069</f>
        <v>40379</v>
      </c>
      <c r="N30" s="567">
        <f>A!M1069</f>
        <v>15</v>
      </c>
      <c r="O30" s="569">
        <f>A!N1069</f>
        <v>7351</v>
      </c>
      <c r="P30" s="570">
        <f>A!O1069</f>
        <v>202</v>
      </c>
      <c r="Q30" s="567">
        <f>A!P1069</f>
        <v>15</v>
      </c>
      <c r="R30" s="569">
        <f>A!Q1069</f>
        <v>7471</v>
      </c>
      <c r="S30" s="570">
        <f>A!R1069</f>
        <v>37776</v>
      </c>
      <c r="T30" s="567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13">
        <f>A!T1069</f>
        <v>7932.8215101565011</v>
      </c>
      <c r="AA30" s="1066" t="str">
        <f>A!U1069</f>
        <v>20-Jul</v>
      </c>
      <c r="AB30" s="714">
        <f>A!V1069</f>
        <v>15</v>
      </c>
    </row>
    <row r="31" spans="2:28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6" t="s">
        <v>23</v>
      </c>
      <c r="V31" s="1097"/>
      <c r="W31" s="1097"/>
      <c r="X31" s="1098"/>
      <c r="Z31" s="711"/>
      <c r="AA31" s="1065"/>
      <c r="AB31" s="712"/>
    </row>
    <row r="32" spans="2:28" ht="12" customHeight="1">
      <c r="B32" s="153"/>
      <c r="C32" s="381" t="s">
        <v>237</v>
      </c>
      <c r="D32" s="381"/>
      <c r="E32" s="381"/>
      <c r="F32" s="649" t="s">
        <v>426</v>
      </c>
      <c r="G32" s="381"/>
      <c r="H32" s="381"/>
      <c r="I32" s="938" t="s">
        <v>250</v>
      </c>
      <c r="J32" s="933"/>
      <c r="K32" s="933"/>
      <c r="L32" s="939" t="s">
        <v>357</v>
      </c>
      <c r="M32" s="933"/>
      <c r="N32" s="934"/>
      <c r="O32" s="935" t="s">
        <v>372</v>
      </c>
      <c r="P32" s="940"/>
      <c r="Q32" s="941"/>
      <c r="R32" s="937" t="s">
        <v>384</v>
      </c>
      <c r="S32" s="942"/>
      <c r="T32" s="942"/>
      <c r="U32" s="943"/>
      <c r="V32" s="944"/>
      <c r="W32" s="944"/>
      <c r="X32" s="945" t="s">
        <v>24</v>
      </c>
      <c r="Y32" s="942"/>
      <c r="Z32" s="936" t="str">
        <f>YourData!$J$4</f>
        <v>Tested Prg</v>
      </c>
      <c r="AA32" s="1063"/>
      <c r="AB32" s="709"/>
    </row>
    <row r="33" spans="2:28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7" t="s">
        <v>76</v>
      </c>
      <c r="O33" s="325" t="s">
        <v>365</v>
      </c>
      <c r="P33" s="23" t="s">
        <v>75</v>
      </c>
      <c r="Q33" s="651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10" t="str">
        <f>YourData!$J$8</f>
        <v>Org</v>
      </c>
      <c r="AA33" s="1064" t="s">
        <v>75</v>
      </c>
      <c r="AB33" s="706" t="s">
        <v>76</v>
      </c>
    </row>
    <row r="34" spans="2:28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11">
        <f>A!T1140</f>
        <v>33059.131596184387</v>
      </c>
      <c r="AA34" s="1065" t="str">
        <f>A!U1140</f>
        <v>20-Jul</v>
      </c>
      <c r="AB34" s="712">
        <f>A!V1140</f>
        <v>15</v>
      </c>
    </row>
    <row r="35" spans="2:28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11">
        <f>A!T1141</f>
        <v>37373.129739375217</v>
      </c>
      <c r="AA35" s="1065" t="str">
        <f>A!U1141</f>
        <v>17-Sep</v>
      </c>
      <c r="AB35" s="712">
        <f>A!V1141</f>
        <v>15</v>
      </c>
    </row>
    <row r="36" spans="2:28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11">
        <f>A!T1142</f>
        <v>40096.66450346692</v>
      </c>
      <c r="AA36" s="1065" t="str">
        <f>A!U1142</f>
        <v>02-Oct</v>
      </c>
      <c r="AB36" s="712">
        <f>A!V1142</f>
        <v>10</v>
      </c>
    </row>
    <row r="37" spans="2:28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11">
        <f>A!T1143</f>
        <v>43597.944904315256</v>
      </c>
      <c r="AA37" s="1065" t="str">
        <f>A!U1143</f>
        <v>02-Oct</v>
      </c>
      <c r="AB37" s="712">
        <f>A!V1143</f>
        <v>9</v>
      </c>
    </row>
    <row r="38" spans="2:28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11">
        <f>A!T1144</f>
        <v>43597.944904315256</v>
      </c>
      <c r="AA38" s="1065" t="str">
        <f>A!U1144</f>
        <v>02-Oct</v>
      </c>
      <c r="AB38" s="712">
        <f>A!V1144</f>
        <v>9</v>
      </c>
    </row>
    <row r="39" spans="2:28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11">
        <f>A!T1145</f>
        <v>33059.098195552026</v>
      </c>
      <c r="AA39" s="1065" t="str">
        <f>A!U1145</f>
        <v>20-Jul</v>
      </c>
      <c r="AB39" s="712">
        <f>A!V1145</f>
        <v>15</v>
      </c>
    </row>
    <row r="40" spans="2:28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11">
        <f>A!T1146</f>
        <v>38692.080186578118</v>
      </c>
      <c r="AA40" s="1065" t="str">
        <f>A!U1146</f>
        <v>02-Oct</v>
      </c>
      <c r="AB40" s="712">
        <f>A!V1146</f>
        <v>11</v>
      </c>
    </row>
    <row r="41" spans="2:28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11">
        <f>A!T1147</f>
        <v>39122.29538524407</v>
      </c>
      <c r="AA41" s="1065" t="str">
        <f>A!U1147</f>
        <v>25-Oct</v>
      </c>
      <c r="AB41" s="712">
        <f>A!V1147</f>
        <v>15</v>
      </c>
    </row>
    <row r="42" spans="2:28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11">
        <f>A!T1148</f>
        <v>33059.131596184387</v>
      </c>
      <c r="AA42" s="1065" t="str">
        <f>A!U1148</f>
        <v>20-Jul</v>
      </c>
      <c r="AB42" s="712">
        <f>A!V1148</f>
        <v>15</v>
      </c>
    </row>
    <row r="43" spans="2:28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11">
        <f>A!T1149</f>
        <v>33059.131596184387</v>
      </c>
      <c r="AA43" s="1065" t="str">
        <f>A!U1149</f>
        <v>20-Jul</v>
      </c>
      <c r="AB43" s="712">
        <f>A!V1149</f>
        <v>15</v>
      </c>
    </row>
    <row r="44" spans="2:28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11">
        <f>A!T1150</f>
        <v>33059.131596184176</v>
      </c>
      <c r="AA44" s="1065" t="str">
        <f>A!U1150</f>
        <v>20-Jul</v>
      </c>
      <c r="AB44" s="712">
        <f>A!V1150</f>
        <v>15</v>
      </c>
    </row>
    <row r="45" spans="2:28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11">
        <f>A!T1151</f>
        <v>33059.131596184452</v>
      </c>
      <c r="AA45" s="1065" t="str">
        <f>A!U1151</f>
        <v>20-Jul</v>
      </c>
      <c r="AB45" s="712">
        <f>A!V1151</f>
        <v>15</v>
      </c>
    </row>
    <row r="46" spans="2:28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11">
        <f>A!T1152</f>
        <v>27656.384975967103</v>
      </c>
      <c r="AA46" s="1065" t="str">
        <f>A!U1152</f>
        <v>29-Jun</v>
      </c>
      <c r="AB46" s="712">
        <f>A!V1152</f>
        <v>16</v>
      </c>
    </row>
    <row r="47" spans="2:28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11">
        <f>A!T1153</f>
        <v>31194.489709234629</v>
      </c>
      <c r="AA47" s="1065" t="str">
        <f>A!U1153</f>
        <v>17-Jun</v>
      </c>
      <c r="AB47" s="712">
        <f>A!V1153</f>
        <v>14</v>
      </c>
    </row>
    <row r="48" spans="2:28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11">
        <f>A!T1154</f>
        <v>27731.138064104824</v>
      </c>
      <c r="AA48" s="1065" t="str">
        <f>A!U1154</f>
        <v>29-Jun</v>
      </c>
      <c r="AB48" s="712">
        <f>A!V1154</f>
        <v>16</v>
      </c>
    </row>
    <row r="49" spans="2:28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11">
        <f>A!T1155</f>
        <v>27698.350646599745</v>
      </c>
      <c r="AA49" s="1065" t="str">
        <f>A!U1155</f>
        <v>29-Jun</v>
      </c>
      <c r="AB49" s="712">
        <f>A!V1155</f>
        <v>16</v>
      </c>
    </row>
    <row r="50" spans="2:28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11">
        <f>A!T1156</f>
        <v>27564.79756733809</v>
      </c>
      <c r="AA50" s="1065" t="str">
        <f>A!U1156</f>
        <v>29-Jun</v>
      </c>
      <c r="AB50" s="712">
        <f>A!V1156</f>
        <v>16</v>
      </c>
    </row>
    <row r="51" spans="2:28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11">
        <f>A!T1157</f>
        <v>19688.516857994</v>
      </c>
      <c r="AA51" s="1065" t="str">
        <f>A!U1157</f>
        <v>20-Jul</v>
      </c>
      <c r="AB51" s="712">
        <f>A!V1157</f>
        <v>15</v>
      </c>
    </row>
    <row r="52" spans="2:28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11">
        <f>A!T1158</f>
        <v>19820.563697124348</v>
      </c>
      <c r="AA52" s="1065" t="str">
        <f>A!U1158</f>
        <v>20-Jul</v>
      </c>
      <c r="AB52" s="712">
        <f>A!V1158</f>
        <v>15</v>
      </c>
    </row>
    <row r="53" spans="2:28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8">
        <f>A!P1159</f>
        <v>15</v>
      </c>
      <c r="R53" s="619">
        <f>A!Q1159</f>
        <v>19497</v>
      </c>
      <c r="S53" s="563">
        <f>A!R1159</f>
        <v>37776</v>
      </c>
      <c r="T53" s="620">
        <f>A!S1159</f>
        <v>15</v>
      </c>
      <c r="U53" s="135">
        <f t="shared" si="4"/>
        <v>18764</v>
      </c>
      <c r="V53" s="28">
        <f t="shared" si="5"/>
        <v>20075.2</v>
      </c>
      <c r="W53" s="620">
        <f t="shared" si="6"/>
        <v>19470.818018054099</v>
      </c>
      <c r="X53" s="29">
        <f t="shared" si="7"/>
        <v>6.7341803450897908E-2</v>
      </c>
      <c r="Z53" s="713">
        <f>A!T1159</f>
        <v>19570.147792494645</v>
      </c>
      <c r="AA53" s="1066" t="str">
        <f>A!U1159</f>
        <v>20-Jul</v>
      </c>
      <c r="AB53" s="714">
        <f>A!V1159</f>
        <v>15</v>
      </c>
    </row>
    <row r="54" spans="2:28" ht="12" customHeight="1" thickTop="1">
      <c r="B54" s="774" t="s">
        <v>807</v>
      </c>
      <c r="C54" s="643"/>
      <c r="D54" s="643"/>
      <c r="E54" s="643"/>
      <c r="F54" s="643"/>
      <c r="G54" s="644"/>
      <c r="H54" s="643"/>
      <c r="I54" s="643"/>
      <c r="J54" s="644"/>
      <c r="K54" s="643"/>
      <c r="L54" s="643"/>
      <c r="M54" s="644"/>
      <c r="N54" s="928"/>
      <c r="O54" s="643"/>
      <c r="P54" s="644"/>
      <c r="Q54" s="643"/>
      <c r="R54" s="643"/>
      <c r="S54" s="644"/>
      <c r="T54" s="643"/>
      <c r="U54" s="180"/>
      <c r="V54" s="180"/>
      <c r="W54" s="180"/>
      <c r="X54" s="622"/>
      <c r="Z54" s="690"/>
      <c r="AA54" s="1067"/>
      <c r="AB54" s="689"/>
    </row>
    <row r="55" spans="2:28" ht="15.75" customHeight="1" thickBot="1">
      <c r="B55" s="648" t="s">
        <v>2194</v>
      </c>
      <c r="C55" s="646"/>
      <c r="D55" s="646"/>
      <c r="E55" s="646"/>
      <c r="F55" s="646"/>
      <c r="G55" s="647"/>
      <c r="H55" s="646"/>
      <c r="I55" s="646"/>
      <c r="J55" s="647"/>
      <c r="K55" s="646"/>
      <c r="L55" s="646"/>
      <c r="M55" s="647"/>
      <c r="N55" s="929"/>
      <c r="O55" s="646"/>
      <c r="P55" s="647"/>
      <c r="Q55" s="646"/>
      <c r="R55" s="646"/>
      <c r="S55" s="647"/>
      <c r="T55" s="646"/>
      <c r="U55" s="28"/>
      <c r="V55" s="28"/>
      <c r="W55" s="28"/>
      <c r="X55" s="556"/>
      <c r="Z55" s="690"/>
      <c r="AA55" s="1067"/>
      <c r="AB55" s="689"/>
    </row>
    <row r="56" spans="2:28" ht="12" customHeight="1" thickTop="1">
      <c r="B56" s="575" t="s">
        <v>233</v>
      </c>
      <c r="C56" s="576"/>
      <c r="D56" s="576"/>
      <c r="E56" s="576"/>
      <c r="F56" s="576"/>
      <c r="G56" s="577"/>
      <c r="H56" s="576"/>
      <c r="I56" s="576"/>
      <c r="J56" s="577"/>
      <c r="K56" s="576"/>
      <c r="L56" s="576"/>
      <c r="M56" s="577"/>
      <c r="N56" s="930"/>
      <c r="O56" s="576"/>
      <c r="P56" s="577"/>
      <c r="Q56" s="576"/>
      <c r="R56" s="20"/>
      <c r="S56" s="20"/>
      <c r="T56" s="20"/>
      <c r="U56" s="1096" t="s">
        <v>23</v>
      </c>
      <c r="V56" s="1097"/>
      <c r="W56" s="1097"/>
      <c r="X56" s="1098"/>
      <c r="Z56" s="715"/>
      <c r="AA56" s="1068"/>
      <c r="AB56" s="716"/>
    </row>
    <row r="57" spans="2:28" ht="12" customHeight="1">
      <c r="B57" s="578"/>
      <c r="C57" s="381" t="s">
        <v>237</v>
      </c>
      <c r="D57" s="381"/>
      <c r="E57" s="381"/>
      <c r="F57" s="649" t="s">
        <v>426</v>
      </c>
      <c r="G57" s="381"/>
      <c r="H57" s="381"/>
      <c r="I57" s="938" t="s">
        <v>250</v>
      </c>
      <c r="J57" s="933"/>
      <c r="K57" s="933"/>
      <c r="L57" s="939" t="s">
        <v>357</v>
      </c>
      <c r="M57" s="933"/>
      <c r="N57" s="934"/>
      <c r="O57" s="935" t="s">
        <v>372</v>
      </c>
      <c r="P57" s="940"/>
      <c r="Q57" s="941"/>
      <c r="R57" s="937" t="s">
        <v>384</v>
      </c>
      <c r="S57" s="942"/>
      <c r="T57" s="942"/>
      <c r="U57" s="943"/>
      <c r="V57" s="944"/>
      <c r="W57" s="944"/>
      <c r="X57" s="945" t="s">
        <v>24</v>
      </c>
      <c r="Y57" s="942"/>
      <c r="Z57" s="936" t="str">
        <f>YourData!$J$4</f>
        <v>Tested Prg</v>
      </c>
      <c r="AA57" s="1063"/>
      <c r="AB57" s="709"/>
    </row>
    <row r="58" spans="2:28" ht="12" customHeight="1">
      <c r="B58" s="579" t="s">
        <v>803</v>
      </c>
      <c r="C58" s="580" t="s">
        <v>25</v>
      </c>
      <c r="D58" s="580" t="s">
        <v>75</v>
      </c>
      <c r="E58" s="580" t="s">
        <v>76</v>
      </c>
      <c r="F58" s="581" t="s">
        <v>13</v>
      </c>
      <c r="G58" s="582" t="s">
        <v>75</v>
      </c>
      <c r="H58" s="580" t="s">
        <v>76</v>
      </c>
      <c r="I58" s="581" t="s">
        <v>13</v>
      </c>
      <c r="J58" s="582" t="s">
        <v>75</v>
      </c>
      <c r="K58" s="583" t="s">
        <v>76</v>
      </c>
      <c r="L58" s="584" t="s">
        <v>355</v>
      </c>
      <c r="M58" s="582" t="s">
        <v>75</v>
      </c>
      <c r="N58" s="931" t="s">
        <v>76</v>
      </c>
      <c r="O58" s="584" t="s">
        <v>365</v>
      </c>
      <c r="P58" s="580" t="s">
        <v>75</v>
      </c>
      <c r="Q58" s="652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10" t="str">
        <f>YourData!$J$8</f>
        <v>Org</v>
      </c>
      <c r="AA58" s="1064" t="s">
        <v>75</v>
      </c>
      <c r="AB58" s="706" t="s">
        <v>76</v>
      </c>
    </row>
    <row r="59" spans="2:28" ht="12" customHeight="1">
      <c r="B59" s="566" t="s">
        <v>445</v>
      </c>
      <c r="C59" s="567">
        <f>A!B1080</f>
        <v>23277.4</v>
      </c>
      <c r="D59" s="567" t="str">
        <f>A!C1080</f>
        <v>20-Jul</v>
      </c>
      <c r="E59" s="567">
        <f>A!D1080</f>
        <v>16</v>
      </c>
      <c r="F59" s="569">
        <f>A!E1080</f>
        <v>23203</v>
      </c>
      <c r="G59" s="570">
        <f>A!F1080</f>
        <v>37457</v>
      </c>
      <c r="H59" s="567">
        <f>A!G1080</f>
        <v>15</v>
      </c>
      <c r="I59" s="569">
        <f>A!H1080</f>
        <v>23205</v>
      </c>
      <c r="J59" s="570">
        <f>A!I1080</f>
        <v>37457</v>
      </c>
      <c r="K59" s="567">
        <f>A!J1080</f>
        <v>15</v>
      </c>
      <c r="L59" s="569">
        <f>A!K1080</f>
        <v>23530.807464313915</v>
      </c>
      <c r="M59" s="570">
        <f>A!L1080</f>
        <v>40379</v>
      </c>
      <c r="N59" s="25">
        <f>A!M1080</f>
        <v>15</v>
      </c>
      <c r="O59" s="569">
        <f>A!N1080</f>
        <v>23457</v>
      </c>
      <c r="P59" s="570">
        <f>A!O1080</f>
        <v>202</v>
      </c>
      <c r="Q59" s="567">
        <f>A!P1080</f>
        <v>15</v>
      </c>
      <c r="R59" s="569">
        <f>A!Q1080</f>
        <v>22908</v>
      </c>
      <c r="S59" s="570">
        <f>A!R1080</f>
        <v>37776</v>
      </c>
      <c r="T59" s="567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11">
        <f>A!T1080</f>
        <v>23463.694086696138</v>
      </c>
      <c r="AA59" s="1065" t="str">
        <f>A!U1080</f>
        <v>20-Jul</v>
      </c>
      <c r="AB59" s="712">
        <f>A!V1080</f>
        <v>15</v>
      </c>
    </row>
    <row r="60" spans="2:28" ht="12" customHeight="1">
      <c r="B60" s="571" t="s">
        <v>446</v>
      </c>
      <c r="C60" s="567">
        <f>A!B1081</f>
        <v>23094.3</v>
      </c>
      <c r="D60" s="567" t="str">
        <f>A!C1081</f>
        <v>10-Sep</v>
      </c>
      <c r="E60" s="567">
        <f>A!D1081</f>
        <v>15</v>
      </c>
      <c r="F60" s="569">
        <f>A!E1081</f>
        <v>23080</v>
      </c>
      <c r="G60" s="570">
        <f>A!F1081</f>
        <v>38240</v>
      </c>
      <c r="H60" s="567">
        <f>A!G1081</f>
        <v>16</v>
      </c>
      <c r="I60" s="569">
        <f>A!H1081</f>
        <v>23119</v>
      </c>
      <c r="J60" s="570">
        <f>A!I1081</f>
        <v>38142</v>
      </c>
      <c r="K60" s="567">
        <f>A!J1081</f>
        <v>16</v>
      </c>
      <c r="L60" s="569">
        <f>A!K1081</f>
        <v>23276.459069933499</v>
      </c>
      <c r="M60" s="570">
        <f>A!L1081</f>
        <v>40370</v>
      </c>
      <c r="N60" s="25">
        <f>A!M1081</f>
        <v>16</v>
      </c>
      <c r="O60" s="569">
        <f>A!N1081</f>
        <v>23078</v>
      </c>
      <c r="P60" s="570">
        <f>A!O1081</f>
        <v>254</v>
      </c>
      <c r="Q60" s="567">
        <f>A!P1081</f>
        <v>15</v>
      </c>
      <c r="R60" s="569">
        <f>A!Q1081</f>
        <v>22649</v>
      </c>
      <c r="S60" s="570">
        <f>A!R1081</f>
        <v>37785</v>
      </c>
      <c r="T60" s="567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11">
        <f>A!T1081</f>
        <v>23145.345087517955</v>
      </c>
      <c r="AA60" s="1065" t="str">
        <f>A!U1081</f>
        <v>11-Jul</v>
      </c>
      <c r="AB60" s="712">
        <f>A!V1081</f>
        <v>16</v>
      </c>
    </row>
    <row r="61" spans="2:28" ht="12" customHeight="1">
      <c r="B61" s="571" t="s">
        <v>447</v>
      </c>
      <c r="C61" s="567">
        <f>A!B1082</f>
        <v>31315.599999999999</v>
      </c>
      <c r="D61" s="567" t="str">
        <f>A!C1082</f>
        <v>24-Apr</v>
      </c>
      <c r="E61" s="567">
        <f>A!D1082</f>
        <v>16</v>
      </c>
      <c r="F61" s="569">
        <f>A!E1082</f>
        <v>31119</v>
      </c>
      <c r="G61" s="570">
        <f>A!F1082</f>
        <v>38101</v>
      </c>
      <c r="H61" s="567">
        <f>A!G1082</f>
        <v>16</v>
      </c>
      <c r="I61" s="569">
        <f>A!H1082</f>
        <v>31072</v>
      </c>
      <c r="J61" s="570">
        <f>A!I1082</f>
        <v>37370</v>
      </c>
      <c r="K61" s="567">
        <f>A!J1082</f>
        <v>16</v>
      </c>
      <c r="L61" s="569">
        <f>A!K1082</f>
        <v>31972.084926899999</v>
      </c>
      <c r="M61" s="570">
        <f>A!L1082</f>
        <v>40292</v>
      </c>
      <c r="N61" s="25">
        <f>A!M1082</f>
        <v>15</v>
      </c>
      <c r="O61" s="569">
        <f>A!N1082</f>
        <v>31134</v>
      </c>
      <c r="P61" s="570">
        <f>A!O1082</f>
        <v>155</v>
      </c>
      <c r="Q61" s="567">
        <f>A!P1082</f>
        <v>16</v>
      </c>
      <c r="R61" s="569">
        <f>A!Q1082</f>
        <v>30967</v>
      </c>
      <c r="S61" s="570">
        <f>A!R1082</f>
        <v>37735</v>
      </c>
      <c r="T61" s="567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11">
        <f>A!T1082</f>
        <v>31528.634540023773</v>
      </c>
      <c r="AA61" s="1065" t="str">
        <f>A!U1082</f>
        <v>24-Apr</v>
      </c>
      <c r="AB61" s="712">
        <f>A!V1082</f>
        <v>15</v>
      </c>
    </row>
    <row r="62" spans="2:28" ht="12" customHeight="1">
      <c r="B62" s="571" t="s">
        <v>448</v>
      </c>
      <c r="C62" s="567">
        <f>A!B1083</f>
        <v>33226.1</v>
      </c>
      <c r="D62" s="567" t="str">
        <f>A!C1083</f>
        <v>14-Jun</v>
      </c>
      <c r="E62" s="567">
        <f>A!D1083</f>
        <v>14</v>
      </c>
      <c r="F62" s="569">
        <f>A!E1083</f>
        <v>33410</v>
      </c>
      <c r="G62" s="570">
        <f>A!F1083</f>
        <v>37421</v>
      </c>
      <c r="H62" s="567">
        <f>A!G1083</f>
        <v>14</v>
      </c>
      <c r="I62" s="569">
        <f>A!H1083</f>
        <v>34490</v>
      </c>
      <c r="J62" s="570">
        <f>A!I1083</f>
        <v>37421</v>
      </c>
      <c r="K62" s="567">
        <f>A!J1083</f>
        <v>15</v>
      </c>
      <c r="L62" s="569">
        <f>A!K1083</f>
        <v>34764.779406125555</v>
      </c>
      <c r="M62" s="570">
        <f>A!L1083</f>
        <v>40343</v>
      </c>
      <c r="N62" s="25">
        <f>A!M1083</f>
        <v>15</v>
      </c>
      <c r="O62" s="569">
        <f>A!N1083</f>
        <v>33997</v>
      </c>
      <c r="P62" s="570">
        <f>A!O1083</f>
        <v>115</v>
      </c>
      <c r="Q62" s="567">
        <f>A!P1083</f>
        <v>16</v>
      </c>
      <c r="R62" s="569">
        <f>A!Q1083</f>
        <v>33421</v>
      </c>
      <c r="S62" s="570">
        <f>A!R1083</f>
        <v>37873</v>
      </c>
      <c r="T62" s="567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11">
        <f>A!T1083</f>
        <v>34692.601542825563</v>
      </c>
      <c r="AA62" s="1065" t="str">
        <f>A!U1083</f>
        <v>14-Jun</v>
      </c>
      <c r="AB62" s="712">
        <f>A!V1083</f>
        <v>14</v>
      </c>
    </row>
    <row r="63" spans="2:28" ht="12" customHeight="1">
      <c r="B63" s="572" t="s">
        <v>449</v>
      </c>
      <c r="C63" s="567">
        <f>A!B1084</f>
        <v>32828.9</v>
      </c>
      <c r="D63" s="567" t="str">
        <f>A!C1084</f>
        <v>24-Apr</v>
      </c>
      <c r="E63" s="567">
        <f>A!D1084</f>
        <v>15</v>
      </c>
      <c r="F63" s="569">
        <f>A!E1084</f>
        <v>32086</v>
      </c>
      <c r="G63" s="570">
        <f>A!F1084</f>
        <v>37392</v>
      </c>
      <c r="H63" s="567">
        <f>A!G1084</f>
        <v>16</v>
      </c>
      <c r="I63" s="569">
        <f>A!H1084</f>
        <v>32086</v>
      </c>
      <c r="J63" s="570">
        <f>A!I1084</f>
        <v>37392</v>
      </c>
      <c r="K63" s="567">
        <f>A!J1084</f>
        <v>16</v>
      </c>
      <c r="L63" s="569">
        <f>A!K1084</f>
        <v>32887.784255231389</v>
      </c>
      <c r="M63" s="570">
        <f>A!L1084</f>
        <v>40292</v>
      </c>
      <c r="N63" s="25">
        <f>A!M1084</f>
        <v>15</v>
      </c>
      <c r="O63" s="569">
        <f>A!N1084</f>
        <v>32940</v>
      </c>
      <c r="P63" s="570">
        <f>A!O1084</f>
        <v>115</v>
      </c>
      <c r="Q63" s="567">
        <f>A!P1084</f>
        <v>16</v>
      </c>
      <c r="R63" s="569">
        <f>A!Q1084</f>
        <v>32180</v>
      </c>
      <c r="S63" s="570">
        <f>A!R1084</f>
        <v>37735</v>
      </c>
      <c r="T63" s="567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11">
        <f>A!T1084</f>
        <v>34808.528343332022</v>
      </c>
      <c r="AA63" s="1065" t="str">
        <f>A!U1084</f>
        <v>14-Jun</v>
      </c>
      <c r="AB63" s="712">
        <f>A!V1084</f>
        <v>14</v>
      </c>
    </row>
    <row r="64" spans="2:28" ht="12" customHeight="1">
      <c r="B64" s="571" t="s">
        <v>450</v>
      </c>
      <c r="C64" s="567">
        <f>A!B1085</f>
        <v>23277.5</v>
      </c>
      <c r="D64" s="567" t="str">
        <f>A!C1085</f>
        <v>29-Jul</v>
      </c>
      <c r="E64" s="567">
        <f>A!D1085</f>
        <v>15</v>
      </c>
      <c r="F64" s="569">
        <f>A!E1085</f>
        <v>23203</v>
      </c>
      <c r="G64" s="570">
        <f>A!F1085</f>
        <v>37457</v>
      </c>
      <c r="H64" s="567">
        <f>A!G1085</f>
        <v>15</v>
      </c>
      <c r="I64" s="569">
        <f>A!H1085</f>
        <v>23205</v>
      </c>
      <c r="J64" s="570">
        <f>A!I1085</f>
        <v>37457</v>
      </c>
      <c r="K64" s="567">
        <f>A!J1085</f>
        <v>15</v>
      </c>
      <c r="L64" s="569">
        <f>A!K1085</f>
        <v>23530.80708457439</v>
      </c>
      <c r="M64" s="570">
        <f>A!L1085</f>
        <v>40379</v>
      </c>
      <c r="N64" s="25">
        <f>A!M1085</f>
        <v>15</v>
      </c>
      <c r="O64" s="569">
        <f>A!N1085</f>
        <v>23457</v>
      </c>
      <c r="P64" s="570">
        <f>A!O1085</f>
        <v>202</v>
      </c>
      <c r="Q64" s="567">
        <f>A!P1085</f>
        <v>15</v>
      </c>
      <c r="R64" s="569">
        <f>A!Q1085</f>
        <v>22876</v>
      </c>
      <c r="S64" s="570">
        <f>A!R1085</f>
        <v>37812</v>
      </c>
      <c r="T64" s="567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11">
        <f>A!T1085</f>
        <v>23463.645735348247</v>
      </c>
      <c r="AA64" s="1065" t="str">
        <f>A!U1085</f>
        <v>20-Jul</v>
      </c>
      <c r="AB64" s="712">
        <f>A!V1085</f>
        <v>15</v>
      </c>
    </row>
    <row r="65" spans="2:28" ht="12" customHeight="1">
      <c r="B65" s="571" t="s">
        <v>451</v>
      </c>
      <c r="C65" s="567">
        <f>A!B1086</f>
        <v>32060.7</v>
      </c>
      <c r="D65" s="567" t="str">
        <f>A!C1086</f>
        <v>24-Apr</v>
      </c>
      <c r="E65" s="567">
        <f>A!D1086</f>
        <v>16</v>
      </c>
      <c r="F65" s="569">
        <f>A!E1086</f>
        <v>32111</v>
      </c>
      <c r="G65" s="570">
        <f>A!F1086</f>
        <v>37735</v>
      </c>
      <c r="H65" s="567">
        <f>A!G1086</f>
        <v>16</v>
      </c>
      <c r="I65" s="569">
        <f>A!H1086</f>
        <v>32065</v>
      </c>
      <c r="J65" s="570">
        <f>A!I1086</f>
        <v>38101</v>
      </c>
      <c r="K65" s="567">
        <f>A!J1086</f>
        <v>16</v>
      </c>
      <c r="L65" s="569">
        <f>A!K1086</f>
        <v>32620.913103262777</v>
      </c>
      <c r="M65" s="570">
        <f>A!L1086</f>
        <v>40292</v>
      </c>
      <c r="N65" s="25">
        <f>A!M1086</f>
        <v>16</v>
      </c>
      <c r="O65" s="569">
        <f>A!N1086</f>
        <v>31981</v>
      </c>
      <c r="P65" s="570">
        <f>A!O1086</f>
        <v>115</v>
      </c>
      <c r="Q65" s="567">
        <f>A!P1086</f>
        <v>16</v>
      </c>
      <c r="R65" s="569">
        <f>A!Q1086</f>
        <v>32179</v>
      </c>
      <c r="S65" s="570">
        <f>A!R1086</f>
        <v>37735</v>
      </c>
      <c r="T65" s="567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11">
        <f>A!T1086</f>
        <v>32409.637699776766</v>
      </c>
      <c r="AA65" s="1065" t="str">
        <f>A!U1086</f>
        <v>24-Apr</v>
      </c>
      <c r="AB65" s="712">
        <f>A!V1086</f>
        <v>16</v>
      </c>
    </row>
    <row r="66" spans="2:28" ht="12" customHeight="1">
      <c r="B66" s="571" t="s">
        <v>462</v>
      </c>
      <c r="C66" s="567">
        <f>A!B1087</f>
        <v>23277.5</v>
      </c>
      <c r="D66" s="567" t="str">
        <f>A!C1087</f>
        <v>29-Jul</v>
      </c>
      <c r="E66" s="567">
        <f>A!D1087</f>
        <v>15</v>
      </c>
      <c r="F66" s="569">
        <f>A!E1087</f>
        <v>23203</v>
      </c>
      <c r="G66" s="570">
        <f>A!F1087</f>
        <v>37457</v>
      </c>
      <c r="H66" s="567">
        <f>A!G1087</f>
        <v>15</v>
      </c>
      <c r="I66" s="569">
        <f>A!H1087</f>
        <v>23205</v>
      </c>
      <c r="J66" s="570">
        <f>A!I1087</f>
        <v>37457</v>
      </c>
      <c r="K66" s="567">
        <f>A!J1087</f>
        <v>15</v>
      </c>
      <c r="L66" s="569">
        <f>A!K1087</f>
        <v>23530.807456945582</v>
      </c>
      <c r="M66" s="570">
        <f>A!L1087</f>
        <v>40379</v>
      </c>
      <c r="N66" s="25">
        <f>A!M1087</f>
        <v>15</v>
      </c>
      <c r="O66" s="569"/>
      <c r="P66" s="570"/>
      <c r="Q66" s="567"/>
      <c r="R66" s="569">
        <f>A!Q1087</f>
        <v>22877</v>
      </c>
      <c r="S66" s="570">
        <f>A!R1087</f>
        <v>37810</v>
      </c>
      <c r="T66" s="567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11">
        <f>A!T1087</f>
        <v>23463.694086185722</v>
      </c>
      <c r="AA66" s="1065" t="str">
        <f>A!U1087</f>
        <v>20-Jul</v>
      </c>
      <c r="AB66" s="712">
        <f>A!V1087</f>
        <v>15</v>
      </c>
    </row>
    <row r="67" spans="2:28" ht="12" customHeight="1">
      <c r="B67" s="571" t="s">
        <v>463</v>
      </c>
      <c r="C67" s="567">
        <f>A!B1088</f>
        <v>23265.7</v>
      </c>
      <c r="D67" s="567" t="str">
        <f>A!C1088</f>
        <v>10-Sep</v>
      </c>
      <c r="E67" s="567">
        <f>A!D1088</f>
        <v>16</v>
      </c>
      <c r="F67" s="569">
        <f>A!E1088</f>
        <v>23203</v>
      </c>
      <c r="G67" s="570">
        <f>A!F1088</f>
        <v>37457</v>
      </c>
      <c r="H67" s="567">
        <f>A!G1088</f>
        <v>15</v>
      </c>
      <c r="I67" s="569">
        <f>A!H1088</f>
        <v>23205</v>
      </c>
      <c r="J67" s="570">
        <f>A!I1088</f>
        <v>37457</v>
      </c>
      <c r="K67" s="567">
        <f>A!J1088</f>
        <v>15</v>
      </c>
      <c r="L67" s="569"/>
      <c r="M67" s="570"/>
      <c r="N67" s="25"/>
      <c r="O67" s="569"/>
      <c r="P67" s="570"/>
      <c r="Q67" s="567"/>
      <c r="R67" s="569">
        <f>A!Q1088</f>
        <v>22893</v>
      </c>
      <c r="S67" s="570">
        <f>A!R1088</f>
        <v>37831</v>
      </c>
      <c r="T67" s="567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11">
        <f>A!T1088</f>
        <v>23463.694086696138</v>
      </c>
      <c r="AA67" s="1065" t="str">
        <f>A!U1088</f>
        <v>20-Jul</v>
      </c>
      <c r="AB67" s="712">
        <f>A!V1088</f>
        <v>15</v>
      </c>
    </row>
    <row r="68" spans="2:28" ht="12" customHeight="1">
      <c r="B68" s="571" t="s">
        <v>464</v>
      </c>
      <c r="C68" s="567">
        <f>A!B1089</f>
        <v>23277.4</v>
      </c>
      <c r="D68" s="567" t="str">
        <f>A!C1089</f>
        <v>20-Jul</v>
      </c>
      <c r="E68" s="567">
        <f>A!D1089</f>
        <v>16</v>
      </c>
      <c r="F68" s="569">
        <f>A!E1089</f>
        <v>23203</v>
      </c>
      <c r="G68" s="570">
        <f>A!F1089</f>
        <v>37457</v>
      </c>
      <c r="H68" s="567">
        <f>A!G1089</f>
        <v>15</v>
      </c>
      <c r="I68" s="569">
        <f>A!H1089</f>
        <v>23205</v>
      </c>
      <c r="J68" s="570">
        <f>A!I1089</f>
        <v>37457</v>
      </c>
      <c r="K68" s="567">
        <f>A!J1089</f>
        <v>15</v>
      </c>
      <c r="L68" s="569">
        <f>A!K1089</f>
        <v>23530.807464313886</v>
      </c>
      <c r="M68" s="570">
        <f>A!L1089</f>
        <v>40379</v>
      </c>
      <c r="N68" s="25">
        <f>A!M1089</f>
        <v>15</v>
      </c>
      <c r="O68" s="569"/>
      <c r="P68" s="570"/>
      <c r="Q68" s="567"/>
      <c r="R68" s="569">
        <f>A!Q1089</f>
        <v>22893</v>
      </c>
      <c r="S68" s="570">
        <f>A!R1089</f>
        <v>37831</v>
      </c>
      <c r="T68" s="567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11">
        <f>A!T1089</f>
        <v>23463.694086696138</v>
      </c>
      <c r="AA68" s="1065" t="str">
        <f>A!U1089</f>
        <v>20-Jul</v>
      </c>
      <c r="AB68" s="712">
        <f>A!V1089</f>
        <v>15</v>
      </c>
    </row>
    <row r="69" spans="2:28" ht="12" customHeight="1">
      <c r="B69" s="571" t="s">
        <v>465</v>
      </c>
      <c r="C69" s="567">
        <f>A!B1090</f>
        <v>23277.4</v>
      </c>
      <c r="D69" s="567" t="str">
        <f>A!C1090</f>
        <v>20-Jul</v>
      </c>
      <c r="E69" s="567">
        <f>A!D1090</f>
        <v>16</v>
      </c>
      <c r="F69" s="569">
        <f>A!E1090</f>
        <v>23203</v>
      </c>
      <c r="G69" s="570">
        <f>A!F1090</f>
        <v>37457</v>
      </c>
      <c r="H69" s="567">
        <f>A!G1090</f>
        <v>15</v>
      </c>
      <c r="I69" s="569">
        <f>A!H1090</f>
        <v>23205</v>
      </c>
      <c r="J69" s="570">
        <f>A!I1090</f>
        <v>37457</v>
      </c>
      <c r="K69" s="567">
        <f>A!J1090</f>
        <v>15</v>
      </c>
      <c r="L69" s="569">
        <f>A!K1090</f>
        <v>23530.807464313501</v>
      </c>
      <c r="M69" s="570">
        <f>A!L1090</f>
        <v>40379</v>
      </c>
      <c r="N69" s="25">
        <f>A!M1090</f>
        <v>15</v>
      </c>
      <c r="O69" s="569"/>
      <c r="P69" s="570"/>
      <c r="Q69" s="567"/>
      <c r="R69" s="569">
        <f>A!Q1090</f>
        <v>22893</v>
      </c>
      <c r="S69" s="570">
        <f>A!R1090</f>
        <v>37831</v>
      </c>
      <c r="T69" s="567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11">
        <f>A!T1090</f>
        <v>23463.694086696014</v>
      </c>
      <c r="AA69" s="1065" t="str">
        <f>A!U1090</f>
        <v>20-Jul</v>
      </c>
      <c r="AB69" s="712">
        <f>A!V1090</f>
        <v>15</v>
      </c>
    </row>
    <row r="70" spans="2:28" ht="12" customHeight="1">
      <c r="B70" s="571" t="s">
        <v>466</v>
      </c>
      <c r="C70" s="567">
        <f>A!B1091</f>
        <v>23277.4</v>
      </c>
      <c r="D70" s="567" t="str">
        <f>A!C1091</f>
        <v>20-Jul</v>
      </c>
      <c r="E70" s="567">
        <f>A!D1091</f>
        <v>16</v>
      </c>
      <c r="F70" s="569">
        <f>A!E1091</f>
        <v>23203</v>
      </c>
      <c r="G70" s="570">
        <f>A!F1091</f>
        <v>37457</v>
      </c>
      <c r="H70" s="567">
        <f>A!G1091</f>
        <v>15</v>
      </c>
      <c r="I70" s="569">
        <f>A!H1091</f>
        <v>23205</v>
      </c>
      <c r="J70" s="570">
        <f>A!I1091</f>
        <v>37457</v>
      </c>
      <c r="K70" s="567">
        <f>A!J1091</f>
        <v>15</v>
      </c>
      <c r="L70" s="569">
        <f>A!K1091</f>
        <v>23530.807464313752</v>
      </c>
      <c r="M70" s="570">
        <f>A!L1091</f>
        <v>40379</v>
      </c>
      <c r="N70" s="25">
        <f>A!M1091</f>
        <v>15</v>
      </c>
      <c r="O70" s="569"/>
      <c r="P70" s="570"/>
      <c r="Q70" s="567"/>
      <c r="R70" s="569">
        <f>A!Q1091</f>
        <v>22875</v>
      </c>
      <c r="S70" s="570">
        <f>A!R1091</f>
        <v>37849</v>
      </c>
      <c r="T70" s="567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11">
        <f>A!T1091</f>
        <v>23463.694086696527</v>
      </c>
      <c r="AA70" s="1065" t="str">
        <f>A!U1091</f>
        <v>20-Jul</v>
      </c>
      <c r="AB70" s="712">
        <f>A!V1091</f>
        <v>15</v>
      </c>
    </row>
    <row r="71" spans="2:28" ht="12" customHeight="1">
      <c r="B71" s="571" t="s">
        <v>473</v>
      </c>
      <c r="C71" s="567">
        <f>A!B1092</f>
        <v>19549.2</v>
      </c>
      <c r="D71" s="567" t="str">
        <f>A!C1092</f>
        <v>28-Oct</v>
      </c>
      <c r="E71" s="567">
        <f>A!D1092</f>
        <v>15</v>
      </c>
      <c r="F71" s="569">
        <f>A!E1092</f>
        <v>20009</v>
      </c>
      <c r="G71" s="570">
        <f>A!F1092</f>
        <v>37776</v>
      </c>
      <c r="H71" s="567">
        <f>A!G1092</f>
        <v>16</v>
      </c>
      <c r="I71" s="569">
        <f>A!H1092</f>
        <v>20008</v>
      </c>
      <c r="J71" s="570">
        <f>A!I1092</f>
        <v>37509</v>
      </c>
      <c r="K71" s="567">
        <f>A!J1092</f>
        <v>16</v>
      </c>
      <c r="L71" s="569">
        <f>A!K1092</f>
        <v>19849.290091316332</v>
      </c>
      <c r="M71" s="570">
        <f>A!L1092</f>
        <v>40379</v>
      </c>
      <c r="N71" s="25">
        <f>A!M1092</f>
        <v>15</v>
      </c>
      <c r="O71" s="569">
        <f>A!N1092</f>
        <v>18776</v>
      </c>
      <c r="P71" s="570">
        <f>A!O1092</f>
        <v>156</v>
      </c>
      <c r="Q71" s="567">
        <f>A!P1092</f>
        <v>15</v>
      </c>
      <c r="R71" s="569">
        <f>A!Q1092</f>
        <v>19818</v>
      </c>
      <c r="S71" s="570">
        <f>A!R1092</f>
        <v>37831</v>
      </c>
      <c r="T71" s="567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11">
        <f>A!T1092</f>
        <v>19795.778871156166</v>
      </c>
      <c r="AA71" s="1065" t="str">
        <f>A!U1092</f>
        <v>20-Jul</v>
      </c>
      <c r="AB71" s="712">
        <f>A!V1092</f>
        <v>15</v>
      </c>
    </row>
    <row r="72" spans="2:28" ht="12" customHeight="1">
      <c r="B72" s="571" t="s">
        <v>476</v>
      </c>
      <c r="C72" s="567">
        <f>A!B1093</f>
        <v>21729.200000000001</v>
      </c>
      <c r="D72" s="567" t="str">
        <f>A!C1093</f>
        <v>29-Apr</v>
      </c>
      <c r="E72" s="567">
        <f>A!D1093</f>
        <v>19</v>
      </c>
      <c r="F72" s="569">
        <f>A!E1093</f>
        <v>22513</v>
      </c>
      <c r="G72" s="570">
        <f>A!F1093</f>
        <v>37448</v>
      </c>
      <c r="H72" s="567">
        <f>A!G1093</f>
        <v>15</v>
      </c>
      <c r="I72" s="569">
        <f>A!H1093</f>
        <v>22513</v>
      </c>
      <c r="J72" s="570">
        <f>A!I1093</f>
        <v>37813</v>
      </c>
      <c r="K72" s="567">
        <f>A!J1093</f>
        <v>15</v>
      </c>
      <c r="L72" s="569">
        <f>A!K1093</f>
        <v>22290.311677514888</v>
      </c>
      <c r="M72" s="570">
        <f>A!L1093</f>
        <v>40379</v>
      </c>
      <c r="N72" s="25">
        <f>A!M1093</f>
        <v>15</v>
      </c>
      <c r="O72" s="569">
        <f>A!N1093</f>
        <v>21121</v>
      </c>
      <c r="P72" s="570">
        <f>A!O1093</f>
        <v>156</v>
      </c>
      <c r="Q72" s="567">
        <f>A!P1093</f>
        <v>13</v>
      </c>
      <c r="R72" s="569">
        <f>A!Q1093</f>
        <v>22269</v>
      </c>
      <c r="S72" s="570">
        <f>A!R1093</f>
        <v>37822</v>
      </c>
      <c r="T72" s="567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11">
        <f>A!T1093</f>
        <v>22227.948962597715</v>
      </c>
      <c r="AA72" s="1065" t="str">
        <f>A!U1093</f>
        <v>20-Jul</v>
      </c>
      <c r="AB72" s="712">
        <f>A!V1093</f>
        <v>16</v>
      </c>
    </row>
    <row r="73" spans="2:28" ht="12" customHeight="1">
      <c r="B73" s="571" t="s">
        <v>478</v>
      </c>
      <c r="C73" s="567">
        <f>A!B1094</f>
        <v>19415.900000000001</v>
      </c>
      <c r="D73" s="567" t="str">
        <f>A!C1094</f>
        <v>28-Sep</v>
      </c>
      <c r="E73" s="567">
        <f>A!D1094</f>
        <v>15</v>
      </c>
      <c r="F73" s="569">
        <f>A!E1094</f>
        <v>20159</v>
      </c>
      <c r="G73" s="570">
        <f>A!F1094</f>
        <v>38133</v>
      </c>
      <c r="H73" s="567">
        <f>A!G1094</f>
        <v>16</v>
      </c>
      <c r="I73" s="569">
        <f>A!H1094</f>
        <v>20154</v>
      </c>
      <c r="J73" s="570">
        <f>A!I1094</f>
        <v>38133</v>
      </c>
      <c r="K73" s="567">
        <f>A!J1094</f>
        <v>16</v>
      </c>
      <c r="L73" s="569">
        <f>A!K1094</f>
        <v>19999.293649496391</v>
      </c>
      <c r="M73" s="570">
        <f>A!L1094</f>
        <v>40379</v>
      </c>
      <c r="N73" s="25">
        <f>A!M1094</f>
        <v>15</v>
      </c>
      <c r="O73" s="569">
        <f>A!N1094</f>
        <v>18969</v>
      </c>
      <c r="P73" s="570">
        <f>A!O1094</f>
        <v>202</v>
      </c>
      <c r="Q73" s="567">
        <f>A!P1094</f>
        <v>16</v>
      </c>
      <c r="R73" s="569">
        <f>A!Q1094</f>
        <v>20378</v>
      </c>
      <c r="S73" s="570">
        <f>A!R1094</f>
        <v>37764</v>
      </c>
      <c r="T73" s="567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11">
        <f>A!T1094</f>
        <v>20012.46101380371</v>
      </c>
      <c r="AA73" s="1065" t="str">
        <f>A!U1094</f>
        <v>30-Jul</v>
      </c>
      <c r="AB73" s="712">
        <f>A!V1094</f>
        <v>16</v>
      </c>
    </row>
    <row r="74" spans="2:28" ht="12" customHeight="1">
      <c r="B74" s="571" t="s">
        <v>479</v>
      </c>
      <c r="C74" s="567">
        <f>A!B1095</f>
        <v>19488.8</v>
      </c>
      <c r="D74" s="567" t="str">
        <f>A!C1095</f>
        <v>12-Mai</v>
      </c>
      <c r="E74" s="567">
        <f>A!D1095</f>
        <v>15</v>
      </c>
      <c r="F74" s="569">
        <f>A!E1095</f>
        <v>20137</v>
      </c>
      <c r="G74" s="570">
        <f>A!F1095</f>
        <v>37448</v>
      </c>
      <c r="H74" s="567">
        <f>A!G1095</f>
        <v>16</v>
      </c>
      <c r="I74" s="569">
        <f>A!H1095</f>
        <v>20135</v>
      </c>
      <c r="J74" s="570">
        <f>A!I1095</f>
        <v>37448</v>
      </c>
      <c r="K74" s="567">
        <f>A!J1095</f>
        <v>16</v>
      </c>
      <c r="L74" s="569">
        <f>A!K1095</f>
        <v>19933.506201421638</v>
      </c>
      <c r="M74" s="570">
        <f>A!L1095</f>
        <v>40379</v>
      </c>
      <c r="N74" s="25">
        <f>A!M1095</f>
        <v>15</v>
      </c>
      <c r="O74" s="569">
        <f>A!N1095</f>
        <v>18785</v>
      </c>
      <c r="P74" s="570">
        <f>A!O1095</f>
        <v>156</v>
      </c>
      <c r="Q74" s="567">
        <f>A!P1095</f>
        <v>15</v>
      </c>
      <c r="R74" s="569">
        <f>A!Q1095</f>
        <v>19920</v>
      </c>
      <c r="S74" s="570">
        <f>A!R1095</f>
        <v>37849</v>
      </c>
      <c r="T74" s="567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11">
        <f>A!T1095</f>
        <v>19901.788214683849</v>
      </c>
      <c r="AA74" s="1065" t="str">
        <f>A!U1095</f>
        <v>20-Jul</v>
      </c>
      <c r="AB74" s="712">
        <f>A!V1095</f>
        <v>15</v>
      </c>
    </row>
    <row r="75" spans="2:28" ht="12" customHeight="1">
      <c r="B75" s="571" t="s">
        <v>480</v>
      </c>
      <c r="C75" s="567">
        <f>A!B1096</f>
        <v>19702.7</v>
      </c>
      <c r="D75" s="567" t="str">
        <f>A!C1096</f>
        <v>26-Jul</v>
      </c>
      <c r="E75" s="567">
        <f>A!D1096</f>
        <v>16</v>
      </c>
      <c r="F75" s="569">
        <f>A!E1096</f>
        <v>19850</v>
      </c>
      <c r="G75" s="570">
        <f>A!F1096</f>
        <v>37370</v>
      </c>
      <c r="H75" s="567">
        <f>A!G1096</f>
        <v>16</v>
      </c>
      <c r="I75" s="569">
        <f>A!H1096</f>
        <v>19850</v>
      </c>
      <c r="J75" s="570">
        <f>A!I1096</f>
        <v>37370</v>
      </c>
      <c r="K75" s="567">
        <f>A!J1096</f>
        <v>16</v>
      </c>
      <c r="L75" s="569">
        <f>A!K1096</f>
        <v>19663.672191737052</v>
      </c>
      <c r="M75" s="570">
        <f>A!L1096</f>
        <v>40379</v>
      </c>
      <c r="N75" s="25">
        <f>A!M1096</f>
        <v>15</v>
      </c>
      <c r="O75" s="569">
        <f>A!N1096</f>
        <v>18759</v>
      </c>
      <c r="P75" s="570">
        <f>A!O1096</f>
        <v>156</v>
      </c>
      <c r="Q75" s="567">
        <f>A!P1096</f>
        <v>15</v>
      </c>
      <c r="R75" s="569">
        <f>A!Q1096</f>
        <v>19661</v>
      </c>
      <c r="S75" s="570">
        <f>A!R1096</f>
        <v>37776</v>
      </c>
      <c r="T75" s="567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11">
        <f>A!T1096</f>
        <v>19599.061322804799</v>
      </c>
      <c r="AA75" s="1065" t="str">
        <f>A!U1096</f>
        <v>20-Jul</v>
      </c>
      <c r="AB75" s="712">
        <f>A!V1096</f>
        <v>15</v>
      </c>
    </row>
    <row r="76" spans="2:28" ht="12" customHeight="1">
      <c r="B76" s="571" t="s">
        <v>481</v>
      </c>
      <c r="C76" s="567">
        <f>A!B1097</f>
        <v>19834.099999999999</v>
      </c>
      <c r="D76" s="567" t="str">
        <f>A!C1097</f>
        <v>29-Mai</v>
      </c>
      <c r="E76" s="567">
        <f>A!D1097</f>
        <v>15</v>
      </c>
      <c r="F76" s="569">
        <f>A!E1097</f>
        <v>19576</v>
      </c>
      <c r="G76" s="570">
        <f>A!F1097</f>
        <v>37370</v>
      </c>
      <c r="H76" s="567">
        <f>A!G1097</f>
        <v>16</v>
      </c>
      <c r="I76" s="569">
        <f>A!H1097</f>
        <v>19575</v>
      </c>
      <c r="J76" s="570">
        <f>A!I1097</f>
        <v>37370</v>
      </c>
      <c r="K76" s="567">
        <f>A!J1097</f>
        <v>16</v>
      </c>
      <c r="L76" s="569">
        <f>A!K1097</f>
        <v>19638.765670699806</v>
      </c>
      <c r="M76" s="570">
        <f>A!L1097</f>
        <v>40379</v>
      </c>
      <c r="N76" s="25">
        <f>A!M1097</f>
        <v>15</v>
      </c>
      <c r="O76" s="569">
        <f>A!N1097</f>
        <v>18776</v>
      </c>
      <c r="P76" s="570">
        <f>A!O1097</f>
        <v>156</v>
      </c>
      <c r="Q76" s="567">
        <f>A!P1097</f>
        <v>15</v>
      </c>
      <c r="R76" s="569">
        <f>A!Q1097</f>
        <v>19626</v>
      </c>
      <c r="S76" s="570">
        <f>A!R1097</f>
        <v>37810</v>
      </c>
      <c r="T76" s="567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11">
        <f>A!T1097</f>
        <v>19688.516857994</v>
      </c>
      <c r="AA76" s="1065" t="str">
        <f>A!U1097</f>
        <v>20-Jul</v>
      </c>
      <c r="AB76" s="712">
        <f>A!V1097</f>
        <v>15</v>
      </c>
    </row>
    <row r="77" spans="2:28" ht="12" customHeight="1">
      <c r="B77" s="571" t="s">
        <v>482</v>
      </c>
      <c r="C77" s="567">
        <f>A!B1098</f>
        <v>19575</v>
      </c>
      <c r="D77" s="567" t="str">
        <f>A!C1098</f>
        <v>30-Aug</v>
      </c>
      <c r="E77" s="567">
        <f>A!D1098</f>
        <v>16</v>
      </c>
      <c r="F77" s="569">
        <f>A!E1098</f>
        <v>19766</v>
      </c>
      <c r="G77" s="570">
        <f>A!F1098</f>
        <v>37370</v>
      </c>
      <c r="H77" s="567">
        <f>A!G1098</f>
        <v>16</v>
      </c>
      <c r="I77" s="569">
        <f>A!H1098</f>
        <v>19766</v>
      </c>
      <c r="J77" s="570">
        <f>A!I1098</f>
        <v>37370</v>
      </c>
      <c r="K77" s="567">
        <f>A!J1098</f>
        <v>16</v>
      </c>
      <c r="L77" s="569">
        <f>A!K1098</f>
        <v>19726.320024435558</v>
      </c>
      <c r="M77" s="570">
        <f>A!L1098</f>
        <v>40379</v>
      </c>
      <c r="N77" s="25">
        <f>A!M1098</f>
        <v>15</v>
      </c>
      <c r="O77" s="569">
        <f>A!N1098</f>
        <v>18794</v>
      </c>
      <c r="P77" s="570">
        <f>A!O1098</f>
        <v>156</v>
      </c>
      <c r="Q77" s="567">
        <f>A!P1098</f>
        <v>15</v>
      </c>
      <c r="R77" s="569">
        <f>A!Q1098</f>
        <v>19799</v>
      </c>
      <c r="S77" s="570">
        <f>A!R1098</f>
        <v>37849</v>
      </c>
      <c r="T77" s="567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11">
        <f>A!T1098</f>
        <v>19820.563697124348</v>
      </c>
      <c r="AA77" s="1065" t="str">
        <f>A!U1098</f>
        <v>20-Jul</v>
      </c>
      <c r="AB77" s="712">
        <f>A!V1098</f>
        <v>15</v>
      </c>
    </row>
    <row r="78" spans="2:28" ht="12" customHeight="1" thickBot="1">
      <c r="B78" s="573" t="s">
        <v>483</v>
      </c>
      <c r="C78" s="646">
        <f>A!B1099</f>
        <v>20075.2</v>
      </c>
      <c r="D78" s="646" t="str">
        <f>A!C1099</f>
        <v>17-Jun</v>
      </c>
      <c r="E78" s="646">
        <f>A!D1099</f>
        <v>16</v>
      </c>
      <c r="F78" s="574">
        <f>A!E1099</f>
        <v>19475</v>
      </c>
      <c r="G78" s="647">
        <f>A!F1099</f>
        <v>37370</v>
      </c>
      <c r="H78" s="646">
        <f>A!G1099</f>
        <v>16</v>
      </c>
      <c r="I78" s="574">
        <f>A!H1099</f>
        <v>19474</v>
      </c>
      <c r="J78" s="647">
        <f>A!I1099</f>
        <v>37370</v>
      </c>
      <c r="K78" s="646">
        <f>A!J1099</f>
        <v>16</v>
      </c>
      <c r="L78" s="574">
        <f>A!K1099</f>
        <v>19539.708108324583</v>
      </c>
      <c r="M78" s="647">
        <f>A!L1099</f>
        <v>40379</v>
      </c>
      <c r="N78" s="28">
        <f>A!M1099</f>
        <v>15</v>
      </c>
      <c r="O78" s="574">
        <f>A!N1099</f>
        <v>18759</v>
      </c>
      <c r="P78" s="647">
        <f>A!O1099</f>
        <v>156</v>
      </c>
      <c r="Q78" s="646">
        <f>A!P1099</f>
        <v>15</v>
      </c>
      <c r="R78" s="574">
        <f>A!Q1099</f>
        <v>19497</v>
      </c>
      <c r="S78" s="647">
        <f>A!R1099</f>
        <v>37776</v>
      </c>
      <c r="T78" s="646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13">
        <f>A!T1099</f>
        <v>19570.147792494641</v>
      </c>
      <c r="AA78" s="1066" t="str">
        <f>A!U1099</f>
        <v>20-Jul</v>
      </c>
      <c r="AB78" s="714">
        <f>A!V1099</f>
        <v>15</v>
      </c>
    </row>
    <row r="79" spans="2:28" ht="12" customHeight="1" thickTop="1">
      <c r="B79" s="575" t="s">
        <v>234</v>
      </c>
      <c r="C79" s="576"/>
      <c r="D79" s="585"/>
      <c r="E79" s="576"/>
      <c r="F79" s="576"/>
      <c r="G79" s="577"/>
      <c r="H79" s="576"/>
      <c r="I79" s="576"/>
      <c r="J79" s="577"/>
      <c r="K79" s="576"/>
      <c r="L79" s="576"/>
      <c r="M79" s="577"/>
      <c r="N79" s="930"/>
      <c r="O79" s="576"/>
      <c r="P79" s="577"/>
      <c r="Q79" s="576"/>
      <c r="R79" s="20"/>
      <c r="S79" s="20"/>
      <c r="T79" s="20"/>
      <c r="U79" s="1096" t="s">
        <v>23</v>
      </c>
      <c r="V79" s="1097"/>
      <c r="W79" s="1097"/>
      <c r="X79" s="1098"/>
      <c r="Z79" s="711"/>
      <c r="AA79" s="1065"/>
      <c r="AB79" s="712"/>
    </row>
    <row r="80" spans="2:28" ht="12" customHeight="1">
      <c r="B80" s="578"/>
      <c r="C80" s="381" t="s">
        <v>237</v>
      </c>
      <c r="D80" s="381"/>
      <c r="E80" s="381"/>
      <c r="F80" s="649" t="s">
        <v>426</v>
      </c>
      <c r="G80" s="381"/>
      <c r="H80" s="381"/>
      <c r="I80" s="938" t="s">
        <v>250</v>
      </c>
      <c r="J80" s="933"/>
      <c r="K80" s="933"/>
      <c r="L80" s="939" t="s">
        <v>357</v>
      </c>
      <c r="M80" s="933"/>
      <c r="N80" s="934"/>
      <c r="O80" s="935" t="s">
        <v>372</v>
      </c>
      <c r="P80" s="940"/>
      <c r="Q80" s="941"/>
      <c r="R80" s="937" t="s">
        <v>384</v>
      </c>
      <c r="S80" s="942"/>
      <c r="T80" s="942"/>
      <c r="U80" s="943"/>
      <c r="V80" s="944"/>
      <c r="W80" s="944"/>
      <c r="X80" s="945" t="s">
        <v>24</v>
      </c>
      <c r="Y80" s="942"/>
      <c r="Z80" s="936" t="str">
        <f>YourData!$J$4</f>
        <v>Tested Prg</v>
      </c>
      <c r="AA80" s="1063"/>
      <c r="AB80" s="709"/>
    </row>
    <row r="81" spans="2:28" ht="12" customHeight="1">
      <c r="B81" s="579" t="s">
        <v>803</v>
      </c>
      <c r="C81" s="580" t="s">
        <v>25</v>
      </c>
      <c r="D81" s="580" t="s">
        <v>75</v>
      </c>
      <c r="E81" s="580" t="s">
        <v>76</v>
      </c>
      <c r="F81" s="581" t="s">
        <v>13</v>
      </c>
      <c r="G81" s="582" t="s">
        <v>75</v>
      </c>
      <c r="H81" s="580" t="s">
        <v>76</v>
      </c>
      <c r="I81" s="581" t="s">
        <v>13</v>
      </c>
      <c r="J81" s="582" t="s">
        <v>75</v>
      </c>
      <c r="K81" s="583" t="s">
        <v>76</v>
      </c>
      <c r="L81" s="584" t="s">
        <v>355</v>
      </c>
      <c r="M81" s="582" t="s">
        <v>75</v>
      </c>
      <c r="N81" s="931" t="s">
        <v>76</v>
      </c>
      <c r="O81" s="653" t="s">
        <v>365</v>
      </c>
      <c r="P81" s="580" t="s">
        <v>75</v>
      </c>
      <c r="Q81" s="654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10" t="str">
        <f>YourData!$J$8</f>
        <v>Org</v>
      </c>
      <c r="AA81" s="1064" t="s">
        <v>75</v>
      </c>
      <c r="AB81" s="706" t="s">
        <v>76</v>
      </c>
    </row>
    <row r="82" spans="2:28" ht="12" customHeight="1">
      <c r="B82" s="566" t="s">
        <v>445</v>
      </c>
      <c r="C82" s="567">
        <f>A!B1110</f>
        <v>9635.7000000000007</v>
      </c>
      <c r="D82" s="567" t="str">
        <f>A!C1110</f>
        <v>03-Sep</v>
      </c>
      <c r="E82" s="567">
        <f>A!D1110</f>
        <v>16</v>
      </c>
      <c r="F82" s="569">
        <f>A!E1110</f>
        <v>9304</v>
      </c>
      <c r="G82" s="570">
        <f>A!F1110</f>
        <v>37137</v>
      </c>
      <c r="H82" s="567">
        <f>A!G1110</f>
        <v>15</v>
      </c>
      <c r="I82" s="569">
        <f>A!H1110</f>
        <v>9394</v>
      </c>
      <c r="J82" s="570">
        <f>A!I1110</f>
        <v>37137</v>
      </c>
      <c r="K82" s="567">
        <f>A!J1110</f>
        <v>15</v>
      </c>
      <c r="L82" s="569">
        <f>A!K1110</f>
        <v>10234.821717834529</v>
      </c>
      <c r="M82" s="570">
        <f>A!L1110</f>
        <v>40369</v>
      </c>
      <c r="N82" s="25">
        <f>A!M1110</f>
        <v>13</v>
      </c>
      <c r="O82" s="569">
        <f>A!N1110</f>
        <v>10375</v>
      </c>
      <c r="P82" s="570">
        <f>A!O1110</f>
        <v>247</v>
      </c>
      <c r="Q82" s="567">
        <f>A!P1110</f>
        <v>15</v>
      </c>
      <c r="R82" s="569">
        <f>A!Q1110</f>
        <v>10392</v>
      </c>
      <c r="S82" s="570">
        <f>A!R1110</f>
        <v>37867</v>
      </c>
      <c r="T82" s="567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11">
        <f>A!T1110</f>
        <v>10596.29529817346</v>
      </c>
      <c r="AA82" s="1065" t="str">
        <f>A!U1110</f>
        <v>10-Jul</v>
      </c>
      <c r="AB82" s="712">
        <f>A!V1110</f>
        <v>13</v>
      </c>
    </row>
    <row r="83" spans="2:28" ht="12" customHeight="1">
      <c r="B83" s="571" t="s">
        <v>446</v>
      </c>
      <c r="C83" s="567">
        <f>A!B1111</f>
        <v>15907</v>
      </c>
      <c r="D83" s="567" t="str">
        <f>A!C1111</f>
        <v>03-Sep</v>
      </c>
      <c r="E83" s="567">
        <f>A!D1111</f>
        <v>15</v>
      </c>
      <c r="F83" s="569">
        <f>A!E1111</f>
        <v>15139</v>
      </c>
      <c r="G83" s="570">
        <f>A!F1111</f>
        <v>37137</v>
      </c>
      <c r="H83" s="567">
        <f>A!G1111</f>
        <v>15</v>
      </c>
      <c r="I83" s="569">
        <f>A!H1111</f>
        <v>15270</v>
      </c>
      <c r="J83" s="570">
        <f>A!I1111</f>
        <v>37137</v>
      </c>
      <c r="K83" s="567">
        <f>A!J1111</f>
        <v>15</v>
      </c>
      <c r="L83" s="569">
        <f>A!K1111</f>
        <v>16274.837923311194</v>
      </c>
      <c r="M83" s="570">
        <f>A!L1111</f>
        <v>40394</v>
      </c>
      <c r="N83" s="25">
        <f>A!M1111</f>
        <v>15</v>
      </c>
      <c r="O83" s="569">
        <f>A!N1111</f>
        <v>16112</v>
      </c>
      <c r="P83" s="570">
        <f>A!O1111</f>
        <v>217</v>
      </c>
      <c r="Q83" s="567">
        <f>A!P1111</f>
        <v>15</v>
      </c>
      <c r="R83" s="569">
        <f>A!Q1111</f>
        <v>16077</v>
      </c>
      <c r="S83" s="570">
        <f>A!R1111</f>
        <v>37867</v>
      </c>
      <c r="T83" s="567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11">
        <f>A!T1111</f>
        <v>16645.113848390782</v>
      </c>
      <c r="AA83" s="1065" t="str">
        <f>A!U1111</f>
        <v>04-Aug</v>
      </c>
      <c r="AB83" s="712">
        <f>A!V1111</f>
        <v>15</v>
      </c>
    </row>
    <row r="84" spans="2:28" ht="12" customHeight="1">
      <c r="B84" s="571" t="s">
        <v>447</v>
      </c>
      <c r="C84" s="567">
        <f>A!B1112</f>
        <v>23147.3</v>
      </c>
      <c r="D84" s="567" t="str">
        <f>A!C1112</f>
        <v>02-Oct</v>
      </c>
      <c r="E84" s="567">
        <f>A!D1112</f>
        <v>10</v>
      </c>
      <c r="F84" s="569">
        <f>A!E1112</f>
        <v>31497</v>
      </c>
      <c r="G84" s="570">
        <f>A!F1112</f>
        <v>37531</v>
      </c>
      <c r="H84" s="567">
        <f>A!G1112</f>
        <v>9</v>
      </c>
      <c r="I84" s="569">
        <f>A!H1112</f>
        <v>31503</v>
      </c>
      <c r="J84" s="570">
        <f>A!I1112</f>
        <v>37531</v>
      </c>
      <c r="K84" s="567">
        <f>A!J1112</f>
        <v>9</v>
      </c>
      <c r="L84" s="569">
        <f>A!K1112</f>
        <v>22195.471166755364</v>
      </c>
      <c r="M84" s="570">
        <f>A!L1112</f>
        <v>40453</v>
      </c>
      <c r="N84" s="25">
        <f>A!M1112</f>
        <v>10</v>
      </c>
      <c r="O84" s="569">
        <f>A!N1112</f>
        <v>21697</v>
      </c>
      <c r="P84" s="570">
        <f>A!O1112</f>
        <v>261</v>
      </c>
      <c r="Q84" s="567">
        <f>A!P1112</f>
        <v>12</v>
      </c>
      <c r="R84" s="569">
        <f>A!Q1112</f>
        <v>21929</v>
      </c>
      <c r="S84" s="570">
        <f>A!R1112</f>
        <v>37895</v>
      </c>
      <c r="T84" s="567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11">
        <f>A!T1112</f>
        <v>22755.867250174771</v>
      </c>
      <c r="AA84" s="1065" t="str">
        <f>A!U1112</f>
        <v>02-Oct</v>
      </c>
      <c r="AB84" s="712">
        <f>A!V1112</f>
        <v>10</v>
      </c>
    </row>
    <row r="85" spans="2:28" ht="12" customHeight="1">
      <c r="B85" s="571" t="s">
        <v>448</v>
      </c>
      <c r="C85" s="567">
        <f>A!B1113</f>
        <v>27825.200000000001</v>
      </c>
      <c r="D85" s="567" t="str">
        <f>A!C1113</f>
        <v>18-Sep</v>
      </c>
      <c r="E85" s="567">
        <f>A!D1113</f>
        <v>16</v>
      </c>
      <c r="F85" s="569">
        <f>A!E1113</f>
        <v>26941</v>
      </c>
      <c r="G85" s="570">
        <f>A!F1113</f>
        <v>37882</v>
      </c>
      <c r="H85" s="567">
        <f>A!G1113</f>
        <v>15</v>
      </c>
      <c r="I85" s="569">
        <f>A!H1113</f>
        <v>40809</v>
      </c>
      <c r="J85" s="570">
        <f>A!I1113</f>
        <v>37531</v>
      </c>
      <c r="K85" s="567">
        <f>A!J1113</f>
        <v>9</v>
      </c>
      <c r="L85" s="569">
        <f>A!K1113</f>
        <v>27134.314868476751</v>
      </c>
      <c r="M85" s="570">
        <f>A!L1113</f>
        <v>40439</v>
      </c>
      <c r="N85" s="25">
        <f>A!M1113</f>
        <v>16</v>
      </c>
      <c r="O85" s="569">
        <f>A!N1113</f>
        <v>28184</v>
      </c>
      <c r="P85" s="570">
        <f>A!O1113</f>
        <v>262</v>
      </c>
      <c r="Q85" s="567">
        <f>A!P1113</f>
        <v>15</v>
      </c>
      <c r="R85" s="569">
        <f>A!Q1113</f>
        <v>27488</v>
      </c>
      <c r="S85" s="570">
        <f>A!R1113</f>
        <v>37882</v>
      </c>
      <c r="T85" s="567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11">
        <f>A!T1113</f>
        <v>27596.700484402732</v>
      </c>
      <c r="AA85" s="1065" t="str">
        <f>A!U1113</f>
        <v>18-Sep</v>
      </c>
      <c r="AB85" s="712">
        <f>A!V1113</f>
        <v>16</v>
      </c>
    </row>
    <row r="86" spans="2:28" ht="12" customHeight="1">
      <c r="B86" s="572" t="s">
        <v>449</v>
      </c>
      <c r="C86" s="567">
        <f>A!B1114</f>
        <v>24848.3</v>
      </c>
      <c r="D86" s="567" t="str">
        <f>A!C1114</f>
        <v>02-Oct</v>
      </c>
      <c r="E86" s="567">
        <f>A!D1114</f>
        <v>9</v>
      </c>
      <c r="F86" s="569">
        <f>A!E1114</f>
        <v>30451</v>
      </c>
      <c r="G86" s="570">
        <f>A!F1114</f>
        <v>37531</v>
      </c>
      <c r="H86" s="567">
        <f>A!G1114</f>
        <v>9</v>
      </c>
      <c r="I86" s="569">
        <f>A!H1114</f>
        <v>36011</v>
      </c>
      <c r="J86" s="570">
        <f>A!I1114</f>
        <v>37531</v>
      </c>
      <c r="K86" s="567">
        <f>A!J1114</f>
        <v>9</v>
      </c>
      <c r="L86" s="569">
        <f>A!K1114</f>
        <v>23911.241495511138</v>
      </c>
      <c r="M86" s="570">
        <f>A!L1114</f>
        <v>40453</v>
      </c>
      <c r="N86" s="25">
        <f>A!M1114</f>
        <v>10</v>
      </c>
      <c r="O86" s="569">
        <f>A!N1114</f>
        <v>24225</v>
      </c>
      <c r="P86" s="570">
        <f>A!O1114</f>
        <v>247</v>
      </c>
      <c r="Q86" s="567">
        <f>A!P1114</f>
        <v>17</v>
      </c>
      <c r="R86" s="569">
        <f>A!Q1114</f>
        <v>23794</v>
      </c>
      <c r="S86" s="570">
        <f>A!R1114</f>
        <v>37895</v>
      </c>
      <c r="T86" s="567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11">
        <f>A!T1114</f>
        <v>27596.700484402732</v>
      </c>
      <c r="AA86" s="1065" t="str">
        <f>A!U1114</f>
        <v>18-Sep</v>
      </c>
      <c r="AB86" s="712">
        <f>A!V1114</f>
        <v>16</v>
      </c>
    </row>
    <row r="87" spans="2:28" ht="12" customHeight="1">
      <c r="B87" s="571" t="s">
        <v>450</v>
      </c>
      <c r="C87" s="567">
        <f>A!B1115</f>
        <v>9751.26</v>
      </c>
      <c r="D87" s="567" t="str">
        <f>A!C1115</f>
        <v>01-Oct</v>
      </c>
      <c r="E87" s="567">
        <f>A!D1115</f>
        <v>13</v>
      </c>
      <c r="F87" s="569">
        <f>A!E1115</f>
        <v>9303</v>
      </c>
      <c r="G87" s="570">
        <f>A!F1115</f>
        <v>37137</v>
      </c>
      <c r="H87" s="567">
        <f>A!G1115</f>
        <v>15</v>
      </c>
      <c r="I87" s="569">
        <f>A!H1115</f>
        <v>9393</v>
      </c>
      <c r="J87" s="570">
        <f>A!I1115</f>
        <v>37137</v>
      </c>
      <c r="K87" s="567">
        <f>A!J1115</f>
        <v>15</v>
      </c>
      <c r="L87" s="569">
        <f>A!K1115</f>
        <v>10235.353160549585</v>
      </c>
      <c r="M87" s="570">
        <f>A!L1115</f>
        <v>40369</v>
      </c>
      <c r="N87" s="25">
        <f>A!M1115</f>
        <v>13</v>
      </c>
      <c r="O87" s="569">
        <f>A!N1115</f>
        <v>10755</v>
      </c>
      <c r="P87" s="570">
        <f>A!O1115</f>
        <v>276</v>
      </c>
      <c r="Q87" s="567">
        <f>A!P1115</f>
        <v>8</v>
      </c>
      <c r="R87" s="569">
        <f>A!Q1115</f>
        <v>11603</v>
      </c>
      <c r="S87" s="570">
        <f>A!R1115</f>
        <v>37836</v>
      </c>
      <c r="T87" s="567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11">
        <f>A!T1115</f>
        <v>10596.867715247454</v>
      </c>
      <c r="AA87" s="1065" t="str">
        <f>A!U1115</f>
        <v>10-Jul</v>
      </c>
      <c r="AB87" s="712">
        <f>A!V1115</f>
        <v>13</v>
      </c>
    </row>
    <row r="88" spans="2:28" ht="12" customHeight="1">
      <c r="B88" s="571" t="s">
        <v>451</v>
      </c>
      <c r="C88" s="567">
        <f>A!B1116</f>
        <v>9275.16</v>
      </c>
      <c r="D88" s="567" t="str">
        <f>A!C1116</f>
        <v>02-Oct</v>
      </c>
      <c r="E88" s="567">
        <f>A!D1116</f>
        <v>10</v>
      </c>
      <c r="F88" s="569">
        <f>A!E1116</f>
        <v>10026</v>
      </c>
      <c r="G88" s="570">
        <f>A!F1116</f>
        <v>37531</v>
      </c>
      <c r="H88" s="567">
        <f>A!G1116</f>
        <v>9</v>
      </c>
      <c r="I88" s="569">
        <f>A!H1116</f>
        <v>10336</v>
      </c>
      <c r="J88" s="570">
        <f>A!I1116</f>
        <v>37531</v>
      </c>
      <c r="K88" s="567">
        <f>A!J1116</f>
        <v>9</v>
      </c>
      <c r="L88" s="569">
        <f>A!K1116</f>
        <v>8520.3176358191668</v>
      </c>
      <c r="M88" s="570">
        <f>A!L1116</f>
        <v>40453</v>
      </c>
      <c r="N88" s="25">
        <f>A!M1116</f>
        <v>11</v>
      </c>
      <c r="O88" s="569">
        <f>A!N1116</f>
        <v>8859</v>
      </c>
      <c r="P88" s="570">
        <f>A!O1116</f>
        <v>247</v>
      </c>
      <c r="Q88" s="567">
        <f>A!P1116</f>
        <v>17</v>
      </c>
      <c r="R88" s="569">
        <f>A!Q1116</f>
        <v>8934</v>
      </c>
      <c r="S88" s="570">
        <f>A!R1116</f>
        <v>37867</v>
      </c>
      <c r="T88" s="567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11">
        <f>A!T1116</f>
        <v>8908.3109457046012</v>
      </c>
      <c r="AA88" s="1065" t="str">
        <f>A!U1116</f>
        <v>02-Oct</v>
      </c>
      <c r="AB88" s="712">
        <f>A!V1116</f>
        <v>10</v>
      </c>
    </row>
    <row r="89" spans="2:28" ht="12" customHeight="1">
      <c r="B89" s="571" t="s">
        <v>462</v>
      </c>
      <c r="C89" s="567">
        <f>A!B1117</f>
        <v>27075.3</v>
      </c>
      <c r="D89" s="567" t="str">
        <f>A!C1117</f>
        <v>16-Sep</v>
      </c>
      <c r="E89" s="567">
        <f>A!D1117</f>
        <v>15</v>
      </c>
      <c r="F89" s="569">
        <f>A!E1117</f>
        <v>25578</v>
      </c>
      <c r="G89" s="570">
        <f>A!F1117</f>
        <v>37517</v>
      </c>
      <c r="H89" s="567">
        <f>A!G1117</f>
        <v>14</v>
      </c>
      <c r="I89" s="569">
        <f>A!H1117</f>
        <v>32396</v>
      </c>
      <c r="J89" s="570">
        <f>A!I1117</f>
        <v>37882</v>
      </c>
      <c r="K89" s="567">
        <f>A!J1117</f>
        <v>15</v>
      </c>
      <c r="L89" s="569">
        <f>A!K1117</f>
        <v>26317.281802013167</v>
      </c>
      <c r="M89" s="570">
        <f>A!L1117</f>
        <v>40437</v>
      </c>
      <c r="N89" s="25">
        <f>A!M1117</f>
        <v>14</v>
      </c>
      <c r="O89" s="569"/>
      <c r="P89" s="570"/>
      <c r="Q89" s="567"/>
      <c r="R89" s="569">
        <f>A!Q1117</f>
        <v>26645</v>
      </c>
      <c r="S89" s="570">
        <f>A!R1117</f>
        <v>37880</v>
      </c>
      <c r="T89" s="567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11">
        <f>A!T1117</f>
        <v>22715.837179116537</v>
      </c>
      <c r="AA89" s="1065" t="str">
        <f>A!U1117</f>
        <v>17-Jun</v>
      </c>
      <c r="AB89" s="712">
        <f>A!V1117</f>
        <v>16</v>
      </c>
    </row>
    <row r="90" spans="2:28" ht="12" customHeight="1">
      <c r="B90" s="571" t="s">
        <v>463</v>
      </c>
      <c r="C90" s="567">
        <f>A!B1118</f>
        <v>11138.9</v>
      </c>
      <c r="D90" s="567" t="str">
        <f>A!C1118</f>
        <v>16-Sep</v>
      </c>
      <c r="E90" s="567">
        <f>A!D1118</f>
        <v>15</v>
      </c>
      <c r="F90" s="569">
        <f>A!E1118</f>
        <v>9304</v>
      </c>
      <c r="G90" s="570">
        <f>A!F1118</f>
        <v>37137</v>
      </c>
      <c r="H90" s="567">
        <f>A!G1118</f>
        <v>15</v>
      </c>
      <c r="I90" s="569">
        <f>A!H1118</f>
        <v>9391</v>
      </c>
      <c r="J90" s="570">
        <f>A!I1118</f>
        <v>37867</v>
      </c>
      <c r="K90" s="567">
        <f>A!J1118</f>
        <v>15</v>
      </c>
      <c r="L90" s="569"/>
      <c r="M90" s="570"/>
      <c r="N90" s="25"/>
      <c r="O90" s="569"/>
      <c r="P90" s="570"/>
      <c r="Q90" s="567"/>
      <c r="R90" s="569">
        <f>A!Q1118</f>
        <v>10377</v>
      </c>
      <c r="S90" s="570">
        <f>A!R1118</f>
        <v>37873</v>
      </c>
      <c r="T90" s="567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11">
        <f>A!T1118</f>
        <v>10596.29529817346</v>
      </c>
      <c r="AA90" s="1065" t="str">
        <f>A!U1118</f>
        <v>10-Jul</v>
      </c>
      <c r="AB90" s="712">
        <f>A!V1118</f>
        <v>13</v>
      </c>
    </row>
    <row r="91" spans="2:28" ht="12" customHeight="1">
      <c r="B91" s="571" t="s">
        <v>464</v>
      </c>
      <c r="C91" s="567">
        <f>A!B1119</f>
        <v>9751.0400000000009</v>
      </c>
      <c r="D91" s="567" t="str">
        <f>A!C1119</f>
        <v>01-Oct</v>
      </c>
      <c r="E91" s="567">
        <f>A!D1119</f>
        <v>13</v>
      </c>
      <c r="F91" s="569">
        <f>A!E1119</f>
        <v>9304</v>
      </c>
      <c r="G91" s="570">
        <f>A!F1119</f>
        <v>37137</v>
      </c>
      <c r="H91" s="567">
        <f>A!G1119</f>
        <v>15</v>
      </c>
      <c r="I91" s="569">
        <f>A!H1119</f>
        <v>9394</v>
      </c>
      <c r="J91" s="570">
        <f>A!I1119</f>
        <v>37867</v>
      </c>
      <c r="K91" s="567">
        <f>A!J1119</f>
        <v>15</v>
      </c>
      <c r="L91" s="569">
        <f>A!K1119</f>
        <v>10234.821717834473</v>
      </c>
      <c r="M91" s="570">
        <f>A!L1119</f>
        <v>40369</v>
      </c>
      <c r="N91" s="25">
        <f>A!M1119</f>
        <v>13</v>
      </c>
      <c r="O91" s="569"/>
      <c r="P91" s="570"/>
      <c r="Q91" s="567"/>
      <c r="R91" s="569">
        <f>A!Q1119</f>
        <v>10394</v>
      </c>
      <c r="S91" s="570">
        <f>A!R1119</f>
        <v>37867</v>
      </c>
      <c r="T91" s="567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11">
        <f>A!T1119</f>
        <v>10596.29529817346</v>
      </c>
      <c r="AA91" s="1065" t="str">
        <f>A!U1119</f>
        <v>10-Jul</v>
      </c>
      <c r="AB91" s="712">
        <f>A!V1119</f>
        <v>13</v>
      </c>
    </row>
    <row r="92" spans="2:28" ht="12" customHeight="1">
      <c r="B92" s="571" t="s">
        <v>465</v>
      </c>
      <c r="C92" s="567">
        <f>A!B1120</f>
        <v>9635.7000000000007</v>
      </c>
      <c r="D92" s="567" t="str">
        <f>A!C1120</f>
        <v>03-Sep</v>
      </c>
      <c r="E92" s="567">
        <f>A!D1120</f>
        <v>16</v>
      </c>
      <c r="F92" s="569">
        <f>A!E1120</f>
        <v>11105</v>
      </c>
      <c r="G92" s="570">
        <f>A!F1120</f>
        <v>38284</v>
      </c>
      <c r="H92" s="567">
        <f>A!G1120</f>
        <v>14</v>
      </c>
      <c r="I92" s="569">
        <f>A!H1120</f>
        <v>11101</v>
      </c>
      <c r="J92" s="570">
        <f>A!I1120</f>
        <v>37762</v>
      </c>
      <c r="K92" s="567">
        <f>A!J1120</f>
        <v>15</v>
      </c>
      <c r="L92" s="569">
        <f>A!K1120</f>
        <v>11073.773911647362</v>
      </c>
      <c r="M92" s="570">
        <f>A!L1120</f>
        <v>40475</v>
      </c>
      <c r="N92" s="25">
        <f>A!M1120</f>
        <v>13</v>
      </c>
      <c r="O92" s="569"/>
      <c r="P92" s="570"/>
      <c r="Q92" s="567"/>
      <c r="R92" s="569">
        <f>A!Q1120</f>
        <v>10394</v>
      </c>
      <c r="S92" s="570">
        <f>A!R1120</f>
        <v>37867</v>
      </c>
      <c r="T92" s="567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11">
        <f>A!T1120</f>
        <v>11373.717900767882</v>
      </c>
      <c r="AA92" s="1065" t="str">
        <f>A!U1120</f>
        <v>24-Oct</v>
      </c>
      <c r="AB92" s="712">
        <f>A!V1120</f>
        <v>13</v>
      </c>
    </row>
    <row r="93" spans="2:28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9">
        <f>A!Q1121</f>
        <v>10139</v>
      </c>
      <c r="S93" s="570">
        <f>A!R1121</f>
        <v>37867</v>
      </c>
      <c r="T93" s="567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11">
        <f>A!T1121</f>
        <v>10596.295298173616</v>
      </c>
      <c r="AA93" s="1065" t="str">
        <f>A!U1121</f>
        <v>10-Jul</v>
      </c>
      <c r="AB93" s="712">
        <f>A!V1121</f>
        <v>13</v>
      </c>
    </row>
    <row r="94" spans="2:28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9">
        <f>A!Q1122</f>
        <v>7762</v>
      </c>
      <c r="S94" s="570">
        <f>A!R1122</f>
        <v>37801</v>
      </c>
      <c r="T94" s="567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11">
        <f>A!T1122</f>
        <v>7908.9775784557996</v>
      </c>
      <c r="AA94" s="1065" t="str">
        <f>A!U1122</f>
        <v>29-Jun</v>
      </c>
      <c r="AB94" s="712">
        <f>A!V1122</f>
        <v>16</v>
      </c>
    </row>
    <row r="95" spans="2:28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9">
        <f>A!Q1123</f>
        <v>8874</v>
      </c>
      <c r="S95" s="570">
        <f>A!R1123</f>
        <v>37789</v>
      </c>
      <c r="T95" s="567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11">
        <f>A!T1123</f>
        <v>9048.2118954287907</v>
      </c>
      <c r="AA95" s="1065" t="str">
        <f>A!U1123</f>
        <v>20-Apr</v>
      </c>
      <c r="AB95" s="712">
        <f>A!V1123</f>
        <v>1</v>
      </c>
    </row>
    <row r="96" spans="2:28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9">
        <f>A!Q1124</f>
        <v>7964</v>
      </c>
      <c r="S96" s="570">
        <f>A!R1124</f>
        <v>37764</v>
      </c>
      <c r="T96" s="567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11">
        <f>A!T1124</f>
        <v>7785.2374354168951</v>
      </c>
      <c r="AA96" s="1065" t="str">
        <f>A!U1124</f>
        <v>29-Jun</v>
      </c>
      <c r="AB96" s="712">
        <f>A!V1124</f>
        <v>16</v>
      </c>
    </row>
    <row r="97" spans="2:28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9">
        <f>A!Q1125</f>
        <v>7745</v>
      </c>
      <c r="S97" s="570">
        <f>A!R1125</f>
        <v>37801</v>
      </c>
      <c r="T97" s="567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11">
        <f>A!T1125</f>
        <v>7850.1813418618249</v>
      </c>
      <c r="AA97" s="1065" t="str">
        <f>A!U1125</f>
        <v>29-Jun</v>
      </c>
      <c r="AB97" s="712">
        <f>A!V1125</f>
        <v>16</v>
      </c>
    </row>
    <row r="98" spans="2:28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9">
        <f>A!Q1126</f>
        <v>7820</v>
      </c>
      <c r="S98" s="570">
        <f>A!R1126</f>
        <v>37801</v>
      </c>
      <c r="T98" s="567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11">
        <f>A!T1126</f>
        <v>8006.5357830712182</v>
      </c>
      <c r="AA98" s="1065" t="str">
        <f>A!U1126</f>
        <v>29-Jun</v>
      </c>
      <c r="AB98" s="712">
        <f>A!V1126</f>
        <v>16</v>
      </c>
    </row>
    <row r="99" spans="2:28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9">
        <f>A!Q1127</f>
        <v>35.9</v>
      </c>
      <c r="S99" s="570">
        <f>A!R1127</f>
        <v>37926</v>
      </c>
      <c r="T99" s="567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11">
        <f>A!T1127</f>
        <v>5.4569682106375694E-12</v>
      </c>
      <c r="AA99" s="1065" t="str">
        <f>A!U1127</f>
        <v>04-Jun</v>
      </c>
      <c r="AB99" s="712">
        <f>A!V1127</f>
        <v>15</v>
      </c>
    </row>
    <row r="100" spans="2:28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9">
        <f>A!Q1128</f>
        <v>1181</v>
      </c>
      <c r="S100" s="570">
        <f>A!R1128</f>
        <v>37691</v>
      </c>
      <c r="T100" s="567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11">
        <f>A!T1128</f>
        <v>3.637978807091713E-12</v>
      </c>
      <c r="AA100" s="1065" t="str">
        <f>A!U1128</f>
        <v>09-Jun</v>
      </c>
      <c r="AB100" s="712">
        <f>A!V1128</f>
        <v>13</v>
      </c>
    </row>
    <row r="101" spans="2:28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74">
        <f>A!Q1129</f>
        <v>0</v>
      </c>
      <c r="S101" s="647">
        <f>A!R1129</f>
        <v>37622</v>
      </c>
      <c r="T101" s="646">
        <f>A!S1129</f>
        <v>1</v>
      </c>
      <c r="U101" s="135">
        <f t="shared" si="12"/>
        <v>0</v>
      </c>
      <c r="V101" s="28">
        <f t="shared" si="13"/>
        <v>4</v>
      </c>
      <c r="W101" s="620">
        <f t="shared" si="14"/>
        <v>0.66666666667106622</v>
      </c>
      <c r="X101" s="29">
        <f t="shared" si="15"/>
        <v>5.9999999999604041</v>
      </c>
      <c r="Z101" s="713">
        <f>A!T1129</f>
        <v>1.2732925824820995E-11</v>
      </c>
      <c r="AA101" s="1066" t="str">
        <f>A!U1129</f>
        <v>11-Jun</v>
      </c>
      <c r="AB101" s="714">
        <f>A!V1129</f>
        <v>15</v>
      </c>
    </row>
    <row r="102" spans="2:28" ht="12" customHeight="1" thickTop="1">
      <c r="B102" s="774" t="s">
        <v>807</v>
      </c>
      <c r="J102" s="105"/>
      <c r="K102" s="30"/>
      <c r="N102" s="25"/>
      <c r="Z102" s="690"/>
      <c r="AA102" s="1067"/>
      <c r="AB102" s="689"/>
    </row>
    <row r="103" spans="2:28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90"/>
      <c r="AA103" s="1067"/>
      <c r="AB103" s="689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30"/>
      <c r="O104" s="20"/>
      <c r="P104" s="20"/>
      <c r="Q104" s="20"/>
      <c r="R104" s="20"/>
      <c r="S104" s="20"/>
      <c r="T104" s="126"/>
      <c r="U104" s="1096" t="s">
        <v>23</v>
      </c>
      <c r="V104" s="1097"/>
      <c r="W104" s="1097"/>
      <c r="X104" s="1098"/>
      <c r="Z104" s="715"/>
      <c r="AA104" s="1068"/>
      <c r="AB104" s="716"/>
    </row>
    <row r="105" spans="2:28" ht="12" customHeight="1">
      <c r="B105" s="153"/>
      <c r="C105" s="381" t="s">
        <v>237</v>
      </c>
      <c r="D105" s="381"/>
      <c r="E105" s="381"/>
      <c r="F105" s="649" t="s">
        <v>426</v>
      </c>
      <c r="G105" s="381"/>
      <c r="H105" s="381"/>
      <c r="I105" s="938" t="s">
        <v>250</v>
      </c>
      <c r="J105" s="933"/>
      <c r="K105" s="933"/>
      <c r="L105" s="939" t="s">
        <v>357</v>
      </c>
      <c r="M105" s="933"/>
      <c r="N105" s="934"/>
      <c r="O105" s="935" t="s">
        <v>372</v>
      </c>
      <c r="P105" s="940"/>
      <c r="Q105" s="941"/>
      <c r="R105" s="937" t="s">
        <v>384</v>
      </c>
      <c r="S105" s="942"/>
      <c r="T105" s="942"/>
      <c r="U105" s="943"/>
      <c r="V105" s="944"/>
      <c r="W105" s="944"/>
      <c r="X105" s="945" t="s">
        <v>24</v>
      </c>
      <c r="Y105" s="942"/>
      <c r="Z105" s="936" t="str">
        <f>YourData!$J$4</f>
        <v>Tested Prg</v>
      </c>
      <c r="AA105" s="1063"/>
      <c r="AB105" s="709"/>
    </row>
    <row r="106" spans="2:28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31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51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10" t="str">
        <f>YourData!$J$8</f>
        <v>Org</v>
      </c>
      <c r="AA106" s="1064" t="s">
        <v>75</v>
      </c>
      <c r="AB106" s="706" t="s">
        <v>76</v>
      </c>
    </row>
    <row r="107" spans="2:28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93">
        <f>AVERAGE(C107,F107,I107,L107,O107,R107)</f>
        <v>3.9283592320566343</v>
      </c>
      <c r="X107" s="26">
        <f>ABS((V107-U107)/W107)</f>
        <v>7.9253835774360459E-2</v>
      </c>
      <c r="Z107" s="717">
        <f>A!T1190</f>
        <v>4.9675135951390539</v>
      </c>
      <c r="AA107" s="1065" t="str">
        <f>A!U1190</f>
        <v>31-DEC</v>
      </c>
      <c r="AB107" s="712">
        <f>A!V1190</f>
        <v>23</v>
      </c>
    </row>
    <row r="108" spans="2:28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93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7">
        <f>A!T1191</f>
        <v>7.1412194347789546</v>
      </c>
      <c r="AA108" s="1065" t="str">
        <f>A!U1191</f>
        <v>31-DEC</v>
      </c>
      <c r="AB108" s="712">
        <f>A!V1191</f>
        <v>23</v>
      </c>
    </row>
    <row r="109" spans="2:28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93">
        <f t="shared" si="18"/>
        <v>4.4235245538875025</v>
      </c>
      <c r="X109" s="26">
        <f t="shared" si="19"/>
        <v>0.27206696804712716</v>
      </c>
      <c r="Z109" s="717">
        <f>A!T1192</f>
        <v>3.4094536225977099</v>
      </c>
      <c r="AA109" s="1065" t="str">
        <f>A!U1192</f>
        <v>31-DEC</v>
      </c>
      <c r="AB109" s="712">
        <f>A!V1192</f>
        <v>23</v>
      </c>
    </row>
    <row r="110" spans="2:28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93">
        <f t="shared" si="18"/>
        <v>4.3526253549269764</v>
      </c>
      <c r="X110" s="26">
        <f t="shared" si="19"/>
        <v>0.35495818592591005</v>
      </c>
      <c r="Z110" s="717">
        <f>A!T1193</f>
        <v>12.421947992600201</v>
      </c>
      <c r="AA110" s="1065" t="str">
        <f>A!U1193</f>
        <v>31-DEC</v>
      </c>
      <c r="AB110" s="712">
        <f>A!V1193</f>
        <v>23</v>
      </c>
    </row>
    <row r="111" spans="2:28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93">
        <f t="shared" si="18"/>
        <v>4.3470136720288624</v>
      </c>
      <c r="X111" s="26">
        <f t="shared" si="19"/>
        <v>0.31952970586166074</v>
      </c>
      <c r="Z111" s="717">
        <f>A!T1194</f>
        <v>12.461408953107739</v>
      </c>
      <c r="AA111" s="1065" t="str">
        <f>A!U1194</f>
        <v>31-DEC</v>
      </c>
      <c r="AB111" s="712">
        <f>A!V1194</f>
        <v>23</v>
      </c>
    </row>
    <row r="112" spans="2:28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93">
        <f t="shared" si="18"/>
        <v>4.0479445186532237</v>
      </c>
      <c r="X112" s="26">
        <f t="shared" si="19"/>
        <v>0.17100797845852009</v>
      </c>
      <c r="Z112" s="717">
        <f>A!T1195</f>
        <v>5.679212545526898</v>
      </c>
      <c r="AA112" s="1065" t="str">
        <f>A!U1195</f>
        <v>31-DEC</v>
      </c>
      <c r="AB112" s="712">
        <f>A!V1195</f>
        <v>23</v>
      </c>
    </row>
    <row r="113" spans="2:28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93">
        <f t="shared" si="18"/>
        <v>4.4305543472268711</v>
      </c>
      <c r="X113" s="26">
        <f t="shared" si="19"/>
        <v>1.2275251499780714E-2</v>
      </c>
      <c r="Z113" s="717">
        <f>A!T1196</f>
        <v>4.9675392627761612</v>
      </c>
      <c r="AA113" s="1065" t="str">
        <f>A!U1196</f>
        <v>31-DEC</v>
      </c>
      <c r="AB113" s="712">
        <f>A!V1196</f>
        <v>23</v>
      </c>
    </row>
    <row r="114" spans="2:28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93">
        <f t="shared" si="18"/>
        <v>4.2124788311892676</v>
      </c>
      <c r="X114" s="26">
        <f t="shared" si="19"/>
        <v>0.17234507972471771</v>
      </c>
      <c r="Z114" s="717">
        <f>A!T1197</f>
        <v>10.757010009849626</v>
      </c>
      <c r="AA114" s="1065" t="str">
        <f>A!U1197</f>
        <v>31-DEC</v>
      </c>
      <c r="AB114" s="712">
        <f>A!V1197</f>
        <v>23</v>
      </c>
    </row>
    <row r="115" spans="2:28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93">
        <f t="shared" si="18"/>
        <v>3.8714774041223072</v>
      </c>
      <c r="X115" s="26">
        <f t="shared" si="19"/>
        <v>1.6272857471134522E-2</v>
      </c>
      <c r="Z115" s="717">
        <f>A!T1198</f>
        <v>4.9675135951390539</v>
      </c>
      <c r="AA115" s="1065" t="str">
        <f>A!U1198</f>
        <v>31-DEC</v>
      </c>
      <c r="AB115" s="712">
        <f>A!V1198</f>
        <v>23</v>
      </c>
    </row>
    <row r="116" spans="2:28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93">
        <f t="shared" si="18"/>
        <v>3.8217301321704062</v>
      </c>
      <c r="X116" s="26">
        <f t="shared" si="19"/>
        <v>4.7360748598229252E-2</v>
      </c>
      <c r="Z116" s="717">
        <f>A!T1199</f>
        <v>4.9675135951390539</v>
      </c>
      <c r="AA116" s="1065" t="str">
        <f>A!U1199</f>
        <v>31-DEC</v>
      </c>
      <c r="AB116" s="712">
        <f>A!V1199</f>
        <v>23</v>
      </c>
    </row>
    <row r="117" spans="2:28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93">
        <f t="shared" si="18"/>
        <v>3.8135937287188604</v>
      </c>
      <c r="X117" s="26">
        <f t="shared" si="19"/>
        <v>4.4839595448319045E-2</v>
      </c>
      <c r="Z117" s="717">
        <f>A!T1200</f>
        <v>9.7310188938555804</v>
      </c>
      <c r="AA117" s="1065" t="str">
        <f>A!U1200</f>
        <v>31-DEC</v>
      </c>
      <c r="AB117" s="712">
        <f>A!V1200</f>
        <v>23</v>
      </c>
    </row>
    <row r="118" spans="2:28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93">
        <f t="shared" si="18"/>
        <v>3.8056607561714761</v>
      </c>
      <c r="X118" s="26">
        <f t="shared" si="19"/>
        <v>3.2707821157624946E-2</v>
      </c>
      <c r="Z118" s="717">
        <f>A!T1201</f>
        <v>9.7295837289275049</v>
      </c>
      <c r="AA118" s="1065" t="str">
        <f>A!U1201</f>
        <v>31-DEC</v>
      </c>
      <c r="AB118" s="712">
        <f>A!V1201</f>
        <v>23</v>
      </c>
    </row>
    <row r="119" spans="2:28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93">
        <f t="shared" si="18"/>
        <v>4.9109542055416462</v>
      </c>
      <c r="X119" s="26">
        <f t="shared" si="19"/>
        <v>0.65710244179401456</v>
      </c>
      <c r="Z119" s="717">
        <f>A!T1202</f>
        <v>3.7940130576400373</v>
      </c>
      <c r="AA119" s="1065" t="str">
        <f>A!U1202</f>
        <v>02-OCT</v>
      </c>
      <c r="AB119" s="712">
        <f>A!V1202</f>
        <v>23</v>
      </c>
    </row>
    <row r="120" spans="2:28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93">
        <f t="shared" si="18"/>
        <v>5.2107963419592203</v>
      </c>
      <c r="X120" s="26">
        <f t="shared" si="19"/>
        <v>0.5444465325108655</v>
      </c>
      <c r="Z120" s="717">
        <f>A!T1203</f>
        <v>4.1434285171655425</v>
      </c>
      <c r="AA120" s="1065" t="str">
        <f>A!U1203</f>
        <v>02-OCT</v>
      </c>
      <c r="AB120" s="712">
        <f>A!V1203</f>
        <v>23</v>
      </c>
    </row>
    <row r="121" spans="2:28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93">
        <f t="shared" si="18"/>
        <v>4.1568541565309971</v>
      </c>
      <c r="X121" s="26">
        <f t="shared" si="19"/>
        <v>0.2632449569231351</v>
      </c>
      <c r="Z121" s="717">
        <f>A!T1204</f>
        <v>3.3523469831006305</v>
      </c>
      <c r="AA121" s="1065" t="str">
        <f>A!U1204</f>
        <v>02-OCT</v>
      </c>
      <c r="AB121" s="712">
        <f>A!V1204</f>
        <v>23</v>
      </c>
    </row>
    <row r="122" spans="2:28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93">
        <f t="shared" si="18"/>
        <v>4.6541147936198177</v>
      </c>
      <c r="X122" s="26">
        <f t="shared" si="19"/>
        <v>0.4829041662917602</v>
      </c>
      <c r="Z122" s="717">
        <f>A!T1205</f>
        <v>3.5724701777539498</v>
      </c>
      <c r="AA122" s="1065" t="str">
        <f>A!U1205</f>
        <v>02-OCT</v>
      </c>
      <c r="AB122" s="712">
        <f>A!V1205</f>
        <v>23</v>
      </c>
    </row>
    <row r="123" spans="2:28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93">
        <f t="shared" si="18"/>
        <v>5.1359717000840623</v>
      </c>
      <c r="X123" s="26">
        <f t="shared" si="19"/>
        <v>0.3748073611792862</v>
      </c>
      <c r="Z123" s="717">
        <f>A!T1206</f>
        <v>4.2291707763607223</v>
      </c>
      <c r="AA123" s="1065" t="str">
        <f>A!U1206</f>
        <v>02-OCT</v>
      </c>
      <c r="AB123" s="712">
        <f>A!V1206</f>
        <v>23</v>
      </c>
    </row>
    <row r="124" spans="2:28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93">
        <f t="shared" si="18"/>
        <v>3.9136872196867043</v>
      </c>
      <c r="X124" s="26">
        <f t="shared" si="19"/>
        <v>4.2422271023918184E-2</v>
      </c>
      <c r="Z124" s="717">
        <f>A!T1207</f>
        <v>3.4042091199989906</v>
      </c>
      <c r="AA124" s="1065" t="str">
        <f>A!U1207</f>
        <v>02-OCT</v>
      </c>
      <c r="AB124" s="712">
        <f>A!V1207</f>
        <v>23</v>
      </c>
    </row>
    <row r="125" spans="2:28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93">
        <f t="shared" si="18"/>
        <v>3.5699215755850702</v>
      </c>
      <c r="X125" s="26">
        <f t="shared" si="19"/>
        <v>6.7476053271655137E-2</v>
      </c>
      <c r="Z125" s="717">
        <f>A!T1208</f>
        <v>3.0650924903653185</v>
      </c>
      <c r="AA125" s="1065" t="str">
        <f>A!U1208</f>
        <v>02-OCT</v>
      </c>
      <c r="AB125" s="712">
        <f>A!V1208</f>
        <v>23</v>
      </c>
    </row>
    <row r="126" spans="2:28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93">
        <f t="shared" si="18"/>
        <v>4.2410065237507411</v>
      </c>
      <c r="X126" s="26">
        <f t="shared" si="19"/>
        <v>6.4020521746699741E-2</v>
      </c>
      <c r="Z126" s="718">
        <f>A!T1209</f>
        <v>3.7154419633003037</v>
      </c>
      <c r="AA126" s="1066" t="str">
        <f>A!U1209</f>
        <v>02-OCT</v>
      </c>
      <c r="AB126" s="714">
        <f>A!V1209</f>
        <v>23</v>
      </c>
    </row>
    <row r="127" spans="2:28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30"/>
      <c r="O127" s="20"/>
      <c r="P127" s="162"/>
      <c r="Q127" s="176"/>
      <c r="R127" s="176"/>
      <c r="S127" s="176"/>
      <c r="T127" s="176"/>
      <c r="U127" s="1096" t="s">
        <v>23</v>
      </c>
      <c r="V127" s="1097"/>
      <c r="W127" s="1097"/>
      <c r="X127" s="1098"/>
      <c r="Z127" s="717"/>
      <c r="AA127" s="1065"/>
      <c r="AB127" s="712"/>
    </row>
    <row r="128" spans="2:28" ht="12" customHeight="1">
      <c r="B128" s="153"/>
      <c r="C128" s="381" t="s">
        <v>237</v>
      </c>
      <c r="D128" s="381"/>
      <c r="E128" s="381"/>
      <c r="F128" s="649" t="s">
        <v>426</v>
      </c>
      <c r="G128" s="381"/>
      <c r="H128" s="381"/>
      <c r="I128" s="938" t="s">
        <v>250</v>
      </c>
      <c r="J128" s="933"/>
      <c r="K128" s="933"/>
      <c r="L128" s="939" t="s">
        <v>357</v>
      </c>
      <c r="M128" s="933"/>
      <c r="N128" s="934"/>
      <c r="O128" s="935" t="s">
        <v>372</v>
      </c>
      <c r="P128" s="940"/>
      <c r="Q128" s="941"/>
      <c r="R128" s="937" t="s">
        <v>384</v>
      </c>
      <c r="S128" s="942"/>
      <c r="T128" s="942"/>
      <c r="U128" s="943"/>
      <c r="V128" s="944"/>
      <c r="W128" s="944"/>
      <c r="X128" s="945" t="s">
        <v>24</v>
      </c>
      <c r="Y128" s="942"/>
      <c r="Z128" s="936" t="str">
        <f>YourData!$J$4</f>
        <v>Tested Prg</v>
      </c>
      <c r="AA128" s="1063"/>
      <c r="AB128" s="709"/>
    </row>
    <row r="129" spans="2:28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31" t="s">
        <v>76</v>
      </c>
      <c r="O129" s="325" t="s">
        <v>365</v>
      </c>
      <c r="P129" s="23" t="s">
        <v>75</v>
      </c>
      <c r="Q129" s="651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10" t="str">
        <f>YourData!$J$8</f>
        <v>Org</v>
      </c>
      <c r="AA129" s="1064" t="s">
        <v>75</v>
      </c>
      <c r="AB129" s="706" t="s">
        <v>76</v>
      </c>
    </row>
    <row r="130" spans="2:28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93">
        <f>AVERAGE(C130,F130,I130,L130,O130,R130)</f>
        <v>2.794870673905701</v>
      </c>
      <c r="X130" s="26">
        <f>ABS((V130-U130)/W130)</f>
        <v>1.0186942268121705E-2</v>
      </c>
      <c r="Z130" s="717">
        <f>A!T1220</f>
        <v>0.1098321768525662</v>
      </c>
      <c r="AA130" s="1065" t="str">
        <f>A!U1220</f>
        <v>01-JAN</v>
      </c>
      <c r="AB130" s="712">
        <f>A!V1220</f>
        <v>0</v>
      </c>
    </row>
    <row r="131" spans="2:28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93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7">
        <f>A!T1221</f>
        <v>0.27505591389159728</v>
      </c>
      <c r="AA131" s="1065" t="str">
        <f>A!U1221</f>
        <v>01-JAN</v>
      </c>
      <c r="AB131" s="712">
        <f>A!V1221</f>
        <v>0</v>
      </c>
    </row>
    <row r="132" spans="2:28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93">
        <f t="shared" si="22"/>
        <v>2.8195397137365448</v>
      </c>
      <c r="X132" s="26">
        <f t="shared" si="23"/>
        <v>1.4368501848843208E-2</v>
      </c>
      <c r="Z132" s="717">
        <f>A!T1222</f>
        <v>0</v>
      </c>
      <c r="AA132" s="1065" t="str">
        <f>A!U1222</f>
        <v>01-JAN</v>
      </c>
      <c r="AB132" s="712">
        <f>A!V1222</f>
        <v>0</v>
      </c>
    </row>
    <row r="133" spans="2:28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93">
        <f t="shared" si="22"/>
        <v>2.8219361117684159</v>
      </c>
      <c r="X133" s="26">
        <f t="shared" si="23"/>
        <v>1.6332090843952745E-2</v>
      </c>
      <c r="Z133" s="717">
        <f>A!T1223</f>
        <v>0</v>
      </c>
      <c r="AA133" s="1065" t="str">
        <f>A!U1223</f>
        <v>01-JAN</v>
      </c>
      <c r="AB133" s="712">
        <f>A!V1223</f>
        <v>0</v>
      </c>
    </row>
    <row r="134" spans="2:28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93">
        <f t="shared" si="22"/>
        <v>2.8219361117684159</v>
      </c>
      <c r="X134" s="26">
        <f t="shared" si="23"/>
        <v>1.6332090843952745E-2</v>
      </c>
      <c r="Z134" s="717">
        <f>A!T1224</f>
        <v>0</v>
      </c>
      <c r="AA134" s="1065" t="str">
        <f>A!U1224</f>
        <v>01-JAN</v>
      </c>
      <c r="AB134" s="712">
        <f>A!V1224</f>
        <v>0</v>
      </c>
    </row>
    <row r="135" spans="2:28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93">
        <f t="shared" si="22"/>
        <v>2.7944776757651599</v>
      </c>
      <c r="X135" s="26">
        <f t="shared" si="23"/>
        <v>1.0188527141386391E-2</v>
      </c>
      <c r="Z135" s="717">
        <f>A!T1225</f>
        <v>0.10983217685256565</v>
      </c>
      <c r="AA135" s="1065" t="str">
        <f>A!U1225</f>
        <v>01-JAN</v>
      </c>
      <c r="AB135" s="712">
        <f>A!V1225</f>
        <v>0</v>
      </c>
    </row>
    <row r="136" spans="2:28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93">
        <f t="shared" si="22"/>
        <v>2.8221031032123243</v>
      </c>
      <c r="X136" s="26">
        <f t="shared" si="23"/>
        <v>1.5977469265866066E-2</v>
      </c>
      <c r="Z136" s="717">
        <f>A!T1226</f>
        <v>2.4791135332113912E-2</v>
      </c>
      <c r="AA136" s="1065" t="str">
        <f>A!U1226</f>
        <v>01-JAN</v>
      </c>
      <c r="AB136" s="712">
        <f>A!V1226</f>
        <v>0</v>
      </c>
    </row>
    <row r="137" spans="2:28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93">
        <f t="shared" si="22"/>
        <v>2.7684879165174952</v>
      </c>
      <c r="X137" s="26">
        <f t="shared" si="23"/>
        <v>2.7451808457087695E-2</v>
      </c>
      <c r="Z137" s="717">
        <f>A!T1227</f>
        <v>0</v>
      </c>
      <c r="AA137" s="1065" t="str">
        <f>A!U1227</f>
        <v>01-JAN</v>
      </c>
      <c r="AB137" s="712">
        <f>A!V1227</f>
        <v>0</v>
      </c>
    </row>
    <row r="138" spans="2:28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93">
        <f t="shared" si="22"/>
        <v>2.7987080391253603</v>
      </c>
      <c r="X138" s="26">
        <f t="shared" si="23"/>
        <v>8.6353571579093832E-3</v>
      </c>
      <c r="Z138" s="717">
        <f>A!T1228</f>
        <v>0.1098321768525662</v>
      </c>
      <c r="AA138" s="1065" t="str">
        <f>A!U1228</f>
        <v>01-JAN</v>
      </c>
      <c r="AB138" s="712">
        <f>A!V1228</f>
        <v>0</v>
      </c>
    </row>
    <row r="139" spans="2:28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93">
        <f t="shared" si="22"/>
        <v>2.7967189786170303</v>
      </c>
      <c r="X139" s="26">
        <f t="shared" si="23"/>
        <v>1.0180209888668435E-2</v>
      </c>
      <c r="Z139" s="717">
        <f>A!T1229</f>
        <v>0.1098321768525662</v>
      </c>
      <c r="AA139" s="1065" t="str">
        <f>A!U1229</f>
        <v>01-JAN</v>
      </c>
      <c r="AB139" s="712">
        <f>A!V1229</f>
        <v>0</v>
      </c>
    </row>
    <row r="140" spans="2:28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93">
        <f t="shared" si="22"/>
        <v>2.7663332785017607</v>
      </c>
      <c r="X140" s="26">
        <f t="shared" si="23"/>
        <v>2.747319008545546E-2</v>
      </c>
      <c r="Z140" s="717">
        <f>A!T1230</f>
        <v>0</v>
      </c>
      <c r="AA140" s="1065" t="str">
        <f>A!U1230</f>
        <v>01-JAN</v>
      </c>
      <c r="AB140" s="712">
        <f>A!V1230</f>
        <v>0</v>
      </c>
    </row>
    <row r="141" spans="2:28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93">
        <f t="shared" si="22"/>
        <v>2.7686020658547528</v>
      </c>
      <c r="X141" s="26">
        <f t="shared" si="23"/>
        <v>2.7450676620273534E-2</v>
      </c>
      <c r="Z141" s="717">
        <f>A!T1231</f>
        <v>0</v>
      </c>
      <c r="AA141" s="1065" t="str">
        <f>A!U1231</f>
        <v>01-JAN</v>
      </c>
      <c r="AB141" s="712">
        <f>A!V1231</f>
        <v>0</v>
      </c>
    </row>
    <row r="142" spans="2:28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93">
        <f t="shared" si="22"/>
        <v>2.6853527826095953</v>
      </c>
      <c r="X142" s="26">
        <f t="shared" si="23"/>
        <v>2.1598651907343096E-2</v>
      </c>
      <c r="Z142" s="717">
        <f>A!T1232</f>
        <v>0</v>
      </c>
      <c r="AA142" s="1065" t="str">
        <f>A!U1232</f>
        <v>01-JAN</v>
      </c>
      <c r="AB142" s="712">
        <f>A!V1232</f>
        <v>0</v>
      </c>
    </row>
    <row r="143" spans="2:28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93">
        <f t="shared" si="22"/>
        <v>2.8339971055968665</v>
      </c>
      <c r="X143" s="26">
        <f t="shared" si="23"/>
        <v>8.7508910827828329E-2</v>
      </c>
      <c r="Z143" s="717">
        <f>A!T1233</f>
        <v>0</v>
      </c>
      <c r="AA143" s="1065" t="str">
        <f>A!U1233</f>
        <v>01-JAN</v>
      </c>
      <c r="AB143" s="712">
        <f>A!V1233</f>
        <v>0</v>
      </c>
    </row>
    <row r="144" spans="2:28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93">
        <f t="shared" si="22"/>
        <v>2.4389459762667438</v>
      </c>
      <c r="X144" s="26">
        <f t="shared" si="23"/>
        <v>8.1312038050022836E-2</v>
      </c>
      <c r="Z144" s="717">
        <f>A!T1234</f>
        <v>0</v>
      </c>
      <c r="AA144" s="1065" t="str">
        <f>A!U1234</f>
        <v>01-JAN</v>
      </c>
      <c r="AB144" s="712">
        <f>A!V1234</f>
        <v>0</v>
      </c>
    </row>
    <row r="145" spans="2:28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93">
        <f t="shared" si="22"/>
        <v>2.5558128436044525</v>
      </c>
      <c r="X145" s="26">
        <f t="shared" si="23"/>
        <v>7.2305919403681265E-2</v>
      </c>
      <c r="Z145" s="717">
        <f>A!T1235</f>
        <v>0</v>
      </c>
      <c r="AA145" s="1065" t="str">
        <f>A!U1235</f>
        <v>01-JAN</v>
      </c>
      <c r="AB145" s="712">
        <f>A!V1235</f>
        <v>0</v>
      </c>
    </row>
    <row r="146" spans="2:28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93">
        <f t="shared" si="22"/>
        <v>2.8996261561565553</v>
      </c>
      <c r="X146" s="26">
        <f t="shared" si="23"/>
        <v>4.3317047060551402E-2</v>
      </c>
      <c r="Z146" s="717">
        <f>A!T1236</f>
        <v>0</v>
      </c>
      <c r="AA146" s="1065" t="str">
        <f>A!U1236</f>
        <v>01-JAN</v>
      </c>
      <c r="AB146" s="712">
        <f>A!V1236</f>
        <v>0</v>
      </c>
    </row>
    <row r="147" spans="2:28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93">
        <f t="shared" si="22"/>
        <v>2.5032508923872139</v>
      </c>
      <c r="X147" s="26">
        <f t="shared" si="23"/>
        <v>2.3439414840334443E-2</v>
      </c>
      <c r="Z147" s="717">
        <f>A!T1237</f>
        <v>0</v>
      </c>
      <c r="AA147" s="1065" t="str">
        <f>A!U1237</f>
        <v>01-JAN</v>
      </c>
      <c r="AB147" s="712">
        <f>A!V1237</f>
        <v>0</v>
      </c>
    </row>
    <row r="148" spans="2:28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93">
        <f t="shared" si="22"/>
        <v>2.2636187401269692</v>
      </c>
      <c r="X148" s="26">
        <f t="shared" si="23"/>
        <v>0.10600342383730463</v>
      </c>
      <c r="Z148" s="717">
        <f>A!T1238</f>
        <v>0</v>
      </c>
      <c r="AA148" s="1065" t="str">
        <f>A!U1238</f>
        <v>01-JAN</v>
      </c>
      <c r="AB148" s="712">
        <f>A!V1238</f>
        <v>0</v>
      </c>
    </row>
    <row r="149" spans="2:28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6">
        <f>A!E1239</f>
        <v>2.72</v>
      </c>
      <c r="G149" s="165">
        <f>A!F1239</f>
        <v>37831</v>
      </c>
      <c r="H149" s="151">
        <f>A!G1239</f>
        <v>12</v>
      </c>
      <c r="I149" s="656">
        <f>A!H1239</f>
        <v>2.722</v>
      </c>
      <c r="J149" s="165">
        <f>A!I1239</f>
        <v>37467</v>
      </c>
      <c r="K149" s="151">
        <f>A!J1239</f>
        <v>12</v>
      </c>
      <c r="L149" s="656">
        <f>A!K1239</f>
        <v>2.6599534760342136</v>
      </c>
      <c r="M149" s="165">
        <f>A!L1239</f>
        <v>40389</v>
      </c>
      <c r="N149" s="28">
        <f>A!M1239</f>
        <v>12</v>
      </c>
      <c r="O149" s="656">
        <f>A!N1239</f>
        <v>2.6920206659012629</v>
      </c>
      <c r="P149" s="165">
        <f>A!O1239</f>
        <v>211</v>
      </c>
      <c r="Q149" s="151">
        <f>A!P1239</f>
        <v>12</v>
      </c>
      <c r="R149" s="656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93">
        <f t="shared" si="22"/>
        <v>2.7077533918159489</v>
      </c>
      <c r="X149" s="26">
        <f t="shared" si="23"/>
        <v>2.6809211335644626E-2</v>
      </c>
      <c r="Z149" s="718">
        <f>A!T1239</f>
        <v>0</v>
      </c>
      <c r="AA149" s="1066" t="str">
        <f>A!U1239</f>
        <v>01-JAN</v>
      </c>
      <c r="AB149" s="714">
        <f>A!V1239</f>
        <v>0</v>
      </c>
    </row>
    <row r="150" spans="2:28" ht="12" customHeight="1" thickTop="1">
      <c r="B150" s="774" t="s">
        <v>807</v>
      </c>
      <c r="C150" s="657"/>
      <c r="D150" s="658"/>
      <c r="E150" s="554"/>
      <c r="F150" s="657"/>
      <c r="G150" s="659"/>
      <c r="H150" s="554"/>
      <c r="I150" s="657"/>
      <c r="J150" s="659"/>
      <c r="K150" s="554"/>
      <c r="L150" s="657"/>
      <c r="M150" s="659"/>
      <c r="N150" s="932"/>
      <c r="O150" s="657"/>
      <c r="P150" s="659"/>
      <c r="Q150" s="554"/>
      <c r="R150" s="657"/>
      <c r="S150" s="659"/>
      <c r="T150" s="554"/>
      <c r="U150" s="657"/>
      <c r="V150" s="657"/>
      <c r="W150" s="657"/>
      <c r="X150" s="555"/>
      <c r="Z150" s="691"/>
      <c r="AA150" s="1067"/>
      <c r="AB150" s="689"/>
    </row>
    <row r="151" spans="2:28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6"/>
      <c r="Z151" s="691"/>
      <c r="AA151" s="1067"/>
      <c r="AB151" s="689"/>
    </row>
    <row r="152" spans="2:28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30"/>
      <c r="O152" s="20"/>
      <c r="P152" s="162"/>
      <c r="Q152" s="176"/>
      <c r="R152" s="176"/>
      <c r="S152" s="176"/>
      <c r="T152" s="176"/>
      <c r="U152" s="1096" t="s">
        <v>23</v>
      </c>
      <c r="V152" s="1097"/>
      <c r="W152" s="1097"/>
      <c r="X152" s="1098"/>
      <c r="Z152" s="715"/>
      <c r="AA152" s="1068"/>
      <c r="AB152" s="716"/>
    </row>
    <row r="153" spans="2:28" ht="12" customHeight="1">
      <c r="B153" s="153"/>
      <c r="C153" s="381" t="s">
        <v>237</v>
      </c>
      <c r="D153" s="381"/>
      <c r="E153" s="381"/>
      <c r="F153" s="649" t="s">
        <v>426</v>
      </c>
      <c r="G153" s="381"/>
      <c r="H153" s="381"/>
      <c r="I153" s="938" t="s">
        <v>250</v>
      </c>
      <c r="J153" s="933"/>
      <c r="K153" s="933"/>
      <c r="L153" s="939" t="s">
        <v>357</v>
      </c>
      <c r="M153" s="933"/>
      <c r="N153" s="934"/>
      <c r="O153" s="935" t="s">
        <v>372</v>
      </c>
      <c r="P153" s="940"/>
      <c r="Q153" s="941"/>
      <c r="R153" s="937" t="s">
        <v>384</v>
      </c>
      <c r="S153" s="942"/>
      <c r="T153" s="942"/>
      <c r="U153" s="943"/>
      <c r="V153" s="944"/>
      <c r="W153" s="944"/>
      <c r="X153" s="945" t="s">
        <v>24</v>
      </c>
      <c r="Y153" s="942"/>
      <c r="Z153" s="936" t="str">
        <f>YourData!$J$4</f>
        <v>Tested Prg</v>
      </c>
      <c r="AA153" s="1063"/>
      <c r="AB153" s="709"/>
    </row>
    <row r="154" spans="2:28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31" t="s">
        <v>76</v>
      </c>
      <c r="O154" s="325" t="s">
        <v>365</v>
      </c>
      <c r="P154" s="23" t="s">
        <v>75</v>
      </c>
      <c r="Q154" s="651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10" t="str">
        <f>YourData!$J$8</f>
        <v>Org</v>
      </c>
      <c r="AA154" s="1064" t="s">
        <v>75</v>
      </c>
      <c r="AB154" s="706" t="s">
        <v>76</v>
      </c>
    </row>
    <row r="155" spans="2:28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92">
        <f>AVERAGE(C155,F155,I155,L155,O155,R155)</f>
        <v>25.443729271670019</v>
      </c>
      <c r="X155" s="26">
        <f>ABS((V155-U155)/W155)</f>
        <v>4.7061669191440232E-2</v>
      </c>
      <c r="Z155" s="719">
        <f>A!T1250</f>
        <v>25.003276100065396</v>
      </c>
      <c r="AA155" s="1065" t="str">
        <f>A!U1250</f>
        <v>23-Sep</v>
      </c>
      <c r="AB155" s="712">
        <f>A!V1250</f>
        <v>8</v>
      </c>
    </row>
    <row r="156" spans="2:28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92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9">
        <f>A!T1251</f>
        <v>26.557238656716102</v>
      </c>
      <c r="AA156" s="1065" t="str">
        <f>A!U1251</f>
        <v>20-Jul</v>
      </c>
      <c r="AB156" s="712">
        <f>A!V1251</f>
        <v>16</v>
      </c>
    </row>
    <row r="157" spans="2:28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92">
        <f t="shared" si="26"/>
        <v>31.858221816151868</v>
      </c>
      <c r="X157" s="26">
        <f t="shared" si="27"/>
        <v>2.7007157052431046E-2</v>
      </c>
      <c r="Z157" s="719">
        <f>A!T1252</f>
        <v>31.843651410366398</v>
      </c>
      <c r="AA157" s="1065" t="str">
        <f>A!U1252</f>
        <v>20-Jul</v>
      </c>
      <c r="AB157" s="712">
        <f>A!V1252</f>
        <v>15</v>
      </c>
    </row>
    <row r="158" spans="2:28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92">
        <f t="shared" si="26"/>
        <v>31.70345773312555</v>
      </c>
      <c r="X158" s="26">
        <f t="shared" si="27"/>
        <v>3.6698003449354338E-2</v>
      </c>
      <c r="Z158" s="719">
        <f>A!T1253</f>
        <v>31.496442257038431</v>
      </c>
      <c r="AA158" s="1065" t="str">
        <f>A!U1253</f>
        <v>20-Jul</v>
      </c>
      <c r="AB158" s="712">
        <f>A!V1253</f>
        <v>15</v>
      </c>
    </row>
    <row r="159" spans="2:28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92">
        <f t="shared" si="26"/>
        <v>31.784057240157967</v>
      </c>
      <c r="X159" s="26">
        <f t="shared" si="27"/>
        <v>2.5448499319660246E-2</v>
      </c>
      <c r="Z159" s="719">
        <f>A!T1254</f>
        <v>32.563523195021553</v>
      </c>
      <c r="AA159" s="1065" t="str">
        <f>A!U1254</f>
        <v>20-Jul</v>
      </c>
      <c r="AB159" s="712">
        <f>A!V1254</f>
        <v>15</v>
      </c>
    </row>
    <row r="160" spans="2:28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92">
        <f t="shared" si="26"/>
        <v>34.911039065407316</v>
      </c>
      <c r="X160" s="26">
        <f t="shared" si="27"/>
        <v>1.1974275290423034E-2</v>
      </c>
      <c r="Z160" s="719">
        <f>A!T1255</f>
        <v>35.002091654561404</v>
      </c>
      <c r="AA160" s="1065" t="str">
        <f>A!U1255</f>
        <v>01-Oct</v>
      </c>
      <c r="AB160" s="712">
        <f>A!V1255</f>
        <v>2</v>
      </c>
    </row>
    <row r="161" spans="2:28" ht="12" customHeight="1">
      <c r="B161" s="156" t="s">
        <v>451</v>
      </c>
      <c r="C161" s="557">
        <f>A!B1256</f>
        <v>33.758499999999998</v>
      </c>
      <c r="D161" s="558" t="str">
        <f>A!C1256</f>
        <v>10-Jul</v>
      </c>
      <c r="E161" s="559">
        <f>A!D1256</f>
        <v>13</v>
      </c>
      <c r="F161" s="560">
        <f>A!E1256</f>
        <v>32.78</v>
      </c>
      <c r="G161" s="561">
        <f>A!F1256</f>
        <v>37457</v>
      </c>
      <c r="H161" s="559">
        <f>A!G1256</f>
        <v>15</v>
      </c>
      <c r="I161" s="560">
        <f>A!H1256</f>
        <v>32.56</v>
      </c>
      <c r="J161" s="561">
        <f>A!I1256</f>
        <v>38188</v>
      </c>
      <c r="K161" s="559">
        <f>A!J1256</f>
        <v>16</v>
      </c>
      <c r="L161" s="560">
        <f>A!K1256</f>
        <v>32.510554887001398</v>
      </c>
      <c r="M161" s="561">
        <f>A!L1256</f>
        <v>40369</v>
      </c>
      <c r="N161" s="25">
        <f>A!M1256</f>
        <v>13</v>
      </c>
      <c r="O161" s="560">
        <f>A!N1256</f>
        <v>33</v>
      </c>
      <c r="P161" s="561">
        <f>A!O1256</f>
        <v>202</v>
      </c>
      <c r="Q161" s="559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92">
        <f t="shared" si="26"/>
        <v>32.956509147833565</v>
      </c>
      <c r="X161" s="26">
        <f t="shared" si="27"/>
        <v>3.786642290907305E-2</v>
      </c>
      <c r="Z161" s="719">
        <f>A!T1256</f>
        <v>32.820271589568151</v>
      </c>
      <c r="AA161" s="1065" t="str">
        <f>A!U1256</f>
        <v>10-Jul</v>
      </c>
      <c r="AB161" s="712">
        <f>A!V1256</f>
        <v>13</v>
      </c>
    </row>
    <row r="162" spans="2:28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92">
        <f t="shared" si="26"/>
        <v>27.290934785680356</v>
      </c>
      <c r="X162" s="26">
        <f t="shared" si="27"/>
        <v>0.10223174918375905</v>
      </c>
      <c r="Z162" s="719">
        <f>A!T1257</f>
        <v>25.265543940914327</v>
      </c>
      <c r="AA162" s="1065" t="str">
        <f>A!U1257</f>
        <v>16-Jun</v>
      </c>
      <c r="AB162" s="712">
        <f>A!V1257</f>
        <v>15</v>
      </c>
    </row>
    <row r="163" spans="2:28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92">
        <f t="shared" si="26"/>
        <v>25.808900000000001</v>
      </c>
      <c r="X163" s="26">
        <f t="shared" si="27"/>
        <v>6.6473193355780447E-2</v>
      </c>
      <c r="Z163" s="719">
        <f>A!T1258</f>
        <v>25.003276100065396</v>
      </c>
      <c r="AA163" s="1065" t="str">
        <f>A!U1258</f>
        <v>23-Sep</v>
      </c>
      <c r="AB163" s="712">
        <f>A!V1258</f>
        <v>8</v>
      </c>
    </row>
    <row r="164" spans="2:28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92">
        <f t="shared" si="26"/>
        <v>25.53047512600094</v>
      </c>
      <c r="X164" s="26">
        <f t="shared" si="27"/>
        <v>4.8080749141450808E-2</v>
      </c>
      <c r="Z164" s="719">
        <f>A!T1259</f>
        <v>25.003276100065396</v>
      </c>
      <c r="AA164" s="1065" t="str">
        <f>A!U1259</f>
        <v>23-Sep</v>
      </c>
      <c r="AB164" s="712">
        <f>A!V1259</f>
        <v>8</v>
      </c>
    </row>
    <row r="165" spans="2:28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92">
        <f t="shared" si="26"/>
        <v>25.774448714017858</v>
      </c>
      <c r="X165" s="26">
        <f t="shared" si="27"/>
        <v>8.5206727572655516E-2</v>
      </c>
      <c r="Z165" s="719">
        <f>A!T1260</f>
        <v>25.003508559048274</v>
      </c>
      <c r="AA165" s="1065" t="str">
        <f>A!U1260</f>
        <v>18-May</v>
      </c>
      <c r="AB165" s="712">
        <f>A!V1260</f>
        <v>19</v>
      </c>
    </row>
    <row r="166" spans="2:28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92">
        <f t="shared" si="26"/>
        <v>25.705634144817719</v>
      </c>
      <c r="X166" s="26">
        <f t="shared" si="27"/>
        <v>7.9446757251974601E-2</v>
      </c>
      <c r="Z166" s="719">
        <f>A!T1261</f>
        <v>25.003276100065477</v>
      </c>
      <c r="AA166" s="1065" t="str">
        <f>A!U1261</f>
        <v>23-Sep</v>
      </c>
      <c r="AB166" s="712">
        <f>A!V1261</f>
        <v>8</v>
      </c>
    </row>
    <row r="167" spans="2:28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92">
        <f t="shared" si="26"/>
        <v>25.174205149062185</v>
      </c>
      <c r="X167" s="26">
        <f t="shared" si="27"/>
        <v>3.1999783145364079E-2</v>
      </c>
      <c r="Z167" s="719">
        <f>A!T1262</f>
        <v>25.001331338324771</v>
      </c>
      <c r="AA167" s="1065" t="str">
        <f>A!U1262</f>
        <v>05-Apr</v>
      </c>
      <c r="AB167" s="712">
        <f>A!V1262</f>
        <v>19</v>
      </c>
    </row>
    <row r="168" spans="2:28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92">
        <f t="shared" si="26"/>
        <v>25.223355145235882</v>
      </c>
      <c r="X168" s="26">
        <f t="shared" si="27"/>
        <v>4.362897490235576E-2</v>
      </c>
      <c r="Z168" s="719">
        <f>A!T1263</f>
        <v>25.001332188450796</v>
      </c>
      <c r="AA168" s="1065" t="str">
        <f>A!U1263</f>
        <v>05-Apr</v>
      </c>
      <c r="AB168" s="712">
        <f>A!V1263</f>
        <v>19</v>
      </c>
    </row>
    <row r="169" spans="2:28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92">
        <f t="shared" si="26"/>
        <v>16.295611791812082</v>
      </c>
      <c r="X169" s="26">
        <f t="shared" si="27"/>
        <v>0.22211680637520925</v>
      </c>
      <c r="Z169" s="719">
        <f>A!T1264</f>
        <v>15.266824001704343</v>
      </c>
      <c r="AA169" s="1065" t="str">
        <f>A!U1264</f>
        <v>20-Jul</v>
      </c>
      <c r="AB169" s="712">
        <f>A!V1264</f>
        <v>16</v>
      </c>
    </row>
    <row r="170" spans="2:28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92">
        <f t="shared" si="26"/>
        <v>20.368252993544218</v>
      </c>
      <c r="X170" s="26">
        <f t="shared" si="27"/>
        <v>4.9522265805241425E-2</v>
      </c>
      <c r="Z170" s="719">
        <f>A!T1265</f>
        <v>20.002660769698238</v>
      </c>
      <c r="AA170" s="1065" t="str">
        <f>A!U1265</f>
        <v>02-Apr</v>
      </c>
      <c r="AB170" s="712">
        <f>A!V1265</f>
        <v>3</v>
      </c>
    </row>
    <row r="171" spans="2:28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92">
        <f t="shared" si="26"/>
        <v>35.199914445282552</v>
      </c>
      <c r="X171" s="26">
        <f t="shared" si="27"/>
        <v>3.0696475981051883E-2</v>
      </c>
      <c r="Z171" s="719">
        <f>A!T1266</f>
        <v>34.985638203745637</v>
      </c>
      <c r="AA171" s="1065" t="str">
        <f>A!U1266</f>
        <v>14-Jun</v>
      </c>
      <c r="AB171" s="712">
        <f>A!V1266</f>
        <v>8</v>
      </c>
    </row>
    <row r="172" spans="2:28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92">
        <f t="shared" si="26"/>
        <v>25.209377331146118</v>
      </c>
      <c r="X172" s="26">
        <f t="shared" si="27"/>
        <v>4.4269240978879104E-2</v>
      </c>
      <c r="Z172" s="719">
        <f>A!T1267</f>
        <v>25.002607316904118</v>
      </c>
      <c r="AA172" s="1065" t="str">
        <f>A!U1267</f>
        <v>05-Apr</v>
      </c>
      <c r="AB172" s="712">
        <f>A!V1267</f>
        <v>20</v>
      </c>
    </row>
    <row r="173" spans="2:28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92">
        <f t="shared" si="26"/>
        <v>15.236173880128016</v>
      </c>
      <c r="X173" s="26">
        <f t="shared" si="27"/>
        <v>7.5248550523260807E-2</v>
      </c>
      <c r="Z173" s="719">
        <f>A!T1268</f>
        <v>15.003061445630408</v>
      </c>
      <c r="AA173" s="1065" t="str">
        <f>A!U1268</f>
        <v>26-Oct</v>
      </c>
      <c r="AB173" s="712">
        <f>A!V1268</f>
        <v>7</v>
      </c>
    </row>
    <row r="174" spans="2:28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92">
        <f t="shared" si="26"/>
        <v>35.111916838441623</v>
      </c>
      <c r="X174" s="26">
        <f t="shared" si="27"/>
        <v>1.9124561130904213E-2</v>
      </c>
      <c r="Z174" s="720">
        <f>A!T1269</f>
        <v>35.000309971770122</v>
      </c>
      <c r="AA174" s="1066" t="str">
        <f>A!U1269</f>
        <v>14-Jul</v>
      </c>
      <c r="AB174" s="714">
        <f>A!V1269</f>
        <v>18</v>
      </c>
    </row>
    <row r="175" spans="2:28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30"/>
      <c r="O175" s="20"/>
      <c r="P175" s="162"/>
      <c r="Q175" s="176"/>
      <c r="R175" s="176"/>
      <c r="S175" s="176"/>
      <c r="T175" s="176"/>
      <c r="U175" s="1096" t="s">
        <v>23</v>
      </c>
      <c r="V175" s="1097"/>
      <c r="W175" s="1097"/>
      <c r="X175" s="1098"/>
      <c r="Z175" s="719"/>
      <c r="AA175" s="1065"/>
      <c r="AB175" s="712"/>
    </row>
    <row r="176" spans="2:28" ht="12" customHeight="1">
      <c r="B176" s="153"/>
      <c r="C176" s="381" t="s">
        <v>237</v>
      </c>
      <c r="D176" s="381"/>
      <c r="E176" s="381"/>
      <c r="F176" s="649" t="s">
        <v>426</v>
      </c>
      <c r="G176" s="381"/>
      <c r="H176" s="381"/>
      <c r="I176" s="938" t="s">
        <v>250</v>
      </c>
      <c r="J176" s="933"/>
      <c r="K176" s="933"/>
      <c r="L176" s="939" t="s">
        <v>357</v>
      </c>
      <c r="M176" s="933"/>
      <c r="N176" s="934"/>
      <c r="O176" s="935" t="s">
        <v>372</v>
      </c>
      <c r="P176" s="940"/>
      <c r="Q176" s="941"/>
      <c r="R176" s="937" t="s">
        <v>384</v>
      </c>
      <c r="S176" s="942"/>
      <c r="T176" s="942"/>
      <c r="U176" s="943"/>
      <c r="V176" s="944"/>
      <c r="W176" s="944"/>
      <c r="X176" s="945" t="s">
        <v>24</v>
      </c>
      <c r="Y176" s="942"/>
      <c r="Z176" s="936" t="str">
        <f>YourData!$J$4</f>
        <v>Tested Prg</v>
      </c>
      <c r="AA176" s="1063"/>
      <c r="AB176" s="709"/>
    </row>
    <row r="177" spans="2:28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31" t="s">
        <v>76</v>
      </c>
      <c r="O177" s="325" t="s">
        <v>365</v>
      </c>
      <c r="P177" s="23" t="s">
        <v>75</v>
      </c>
      <c r="Q177" s="651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10" t="str">
        <f>YourData!$J$8</f>
        <v>Org</v>
      </c>
      <c r="AA177" s="1064" t="s">
        <v>75</v>
      </c>
      <c r="AB177" s="706" t="s">
        <v>76</v>
      </c>
    </row>
    <row r="178" spans="2:28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92">
        <f>AVERAGE(C178,F178,I178,L178,O178,R178)</f>
        <v>8.2262525172998391</v>
      </c>
      <c r="X178" s="26">
        <f>ABS((V178-U178)/W178)</f>
        <v>0.23096786732528493</v>
      </c>
      <c r="Z178" s="719">
        <f>A!T1280</f>
        <v>8.7240160235187183</v>
      </c>
      <c r="AA178" s="1065" t="str">
        <f>A!U1280</f>
        <v>06-Jan</v>
      </c>
      <c r="AB178" s="712">
        <f>A!V1280</f>
        <v>6</v>
      </c>
    </row>
    <row r="179" spans="2:28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92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9">
        <f>A!T1281</f>
        <v>8.7239390216883521</v>
      </c>
      <c r="AA179" s="1065" t="str">
        <f>A!U1281</f>
        <v>06-Jan</v>
      </c>
      <c r="AB179" s="712">
        <f>A!V1281</f>
        <v>6</v>
      </c>
    </row>
    <row r="180" spans="2:28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92">
        <f t="shared" si="30"/>
        <v>8.7139519054930741</v>
      </c>
      <c r="X180" s="26">
        <f t="shared" si="31"/>
        <v>0.44067261807806773</v>
      </c>
      <c r="Z180" s="719">
        <f>A!T1282</f>
        <v>7.7576024492006512</v>
      </c>
      <c r="AA180" s="1065" t="str">
        <f>A!U1282</f>
        <v>06-Jan</v>
      </c>
      <c r="AB180" s="712">
        <f>A!V1282</f>
        <v>6</v>
      </c>
    </row>
    <row r="181" spans="2:28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92">
        <f t="shared" si="30"/>
        <v>8.2259911665341896</v>
      </c>
      <c r="X181" s="26">
        <f t="shared" si="31"/>
        <v>0.23097520548402395</v>
      </c>
      <c r="Z181" s="719">
        <f>A!T1283</f>
        <v>-2.3321939950018797</v>
      </c>
      <c r="AA181" s="1065" t="str">
        <f>A!U1283</f>
        <v>06-Jan</v>
      </c>
      <c r="AB181" s="712">
        <f>A!V1283</f>
        <v>6</v>
      </c>
    </row>
    <row r="182" spans="2:28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92">
        <f t="shared" si="30"/>
        <v>8.2259911665341896</v>
      </c>
      <c r="X182" s="26">
        <f t="shared" si="31"/>
        <v>0.23097520548402395</v>
      </c>
      <c r="Z182" s="719">
        <f>A!T1284</f>
        <v>-2.4745031500041113</v>
      </c>
      <c r="AA182" s="1065" t="str">
        <f>A!U1284</f>
        <v>06-Jan</v>
      </c>
      <c r="AB182" s="712">
        <f>A!V1284</f>
        <v>5</v>
      </c>
    </row>
    <row r="183" spans="2:28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92">
        <f t="shared" si="30"/>
        <v>8.2262525172998391</v>
      </c>
      <c r="X183" s="26">
        <f t="shared" si="31"/>
        <v>0.23096786732528493</v>
      </c>
      <c r="Z183" s="719">
        <f>A!T1285</f>
        <v>8.7240160235187183</v>
      </c>
      <c r="AA183" s="1065" t="str">
        <f>A!U1285</f>
        <v>06-Jan</v>
      </c>
      <c r="AB183" s="712">
        <f>A!V1285</f>
        <v>6</v>
      </c>
    </row>
    <row r="184" spans="2:28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92">
        <f t="shared" si="30"/>
        <v>8.2262824888333643</v>
      </c>
      <c r="X184" s="26">
        <f t="shared" si="31"/>
        <v>0.23096702581987977</v>
      </c>
      <c r="Z184" s="719">
        <f>A!T1286</f>
        <v>8.7241960349436756</v>
      </c>
      <c r="AA184" s="1065" t="str">
        <f>A!U1286</f>
        <v>06-Jan</v>
      </c>
      <c r="AB184" s="712">
        <f>A!V1286</f>
        <v>6</v>
      </c>
    </row>
    <row r="185" spans="2:28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92">
        <f t="shared" si="30"/>
        <v>8.2715030207598002</v>
      </c>
      <c r="X185" s="26">
        <f t="shared" si="31"/>
        <v>0.2297043228094561</v>
      </c>
      <c r="Z185" s="719">
        <f>A!T1287</f>
        <v>8.7240160234684456</v>
      </c>
      <c r="AA185" s="1065" t="str">
        <f>A!U1287</f>
        <v>06-Jan</v>
      </c>
      <c r="AB185" s="712">
        <f>A!V1287</f>
        <v>6</v>
      </c>
    </row>
    <row r="186" spans="2:28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92">
        <f t="shared" si="30"/>
        <v>8.1599950000000003</v>
      </c>
      <c r="X186" s="26">
        <f t="shared" si="31"/>
        <v>0.23284327992848039</v>
      </c>
      <c r="Z186" s="719">
        <f>A!T1288</f>
        <v>8.7240160235187183</v>
      </c>
      <c r="AA186" s="1065" t="str">
        <f>A!U1288</f>
        <v>06-Jan</v>
      </c>
      <c r="AB186" s="712">
        <f>A!V1288</f>
        <v>6</v>
      </c>
    </row>
    <row r="187" spans="2:28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92">
        <f t="shared" si="30"/>
        <v>8.2715030207598002</v>
      </c>
      <c r="X187" s="26">
        <f t="shared" si="31"/>
        <v>0.2297043228094561</v>
      </c>
      <c r="Z187" s="719">
        <f>A!T1289</f>
        <v>8.7240160235187183</v>
      </c>
      <c r="AA187" s="1065" t="str">
        <f>A!U1289</f>
        <v>06-Jan</v>
      </c>
      <c r="AB187" s="712">
        <f>A!V1289</f>
        <v>6</v>
      </c>
    </row>
    <row r="188" spans="2:28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92">
        <f t="shared" si="30"/>
        <v>8.2715030207598002</v>
      </c>
      <c r="X188" s="26">
        <f t="shared" si="31"/>
        <v>0.2297043228094561</v>
      </c>
      <c r="Z188" s="719">
        <f>A!T1290</f>
        <v>8.7240160234684456</v>
      </c>
      <c r="AA188" s="1065" t="str">
        <f>A!U1290</f>
        <v>06-Jan</v>
      </c>
      <c r="AB188" s="712">
        <f>A!V1290</f>
        <v>6</v>
      </c>
    </row>
    <row r="189" spans="2:28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92">
        <f t="shared" si="30"/>
        <v>8.2735030207598008</v>
      </c>
      <c r="X189" s="26">
        <f t="shared" si="31"/>
        <v>0.22844011723421498</v>
      </c>
      <c r="Z189" s="719">
        <f>A!T1291</f>
        <v>8.7240160234684456</v>
      </c>
      <c r="AA189" s="1065" t="str">
        <f>A!U1291</f>
        <v>06-Jan</v>
      </c>
      <c r="AB189" s="712">
        <f>A!V1291</f>
        <v>6</v>
      </c>
    </row>
    <row r="190" spans="2:28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92">
        <f t="shared" si="30"/>
        <v>11.009299790835621</v>
      </c>
      <c r="X190" s="26">
        <f t="shared" si="31"/>
        <v>1.4623999987176282</v>
      </c>
      <c r="Z190" s="719">
        <f>A!T1292</f>
        <v>8.9566086349250131</v>
      </c>
      <c r="AA190" s="1065" t="str">
        <f>A!U1292</f>
        <v>21-Dec</v>
      </c>
      <c r="AB190" s="712">
        <f>A!V1292</f>
        <v>2</v>
      </c>
    </row>
    <row r="191" spans="2:28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92">
        <f t="shared" si="30"/>
        <v>11.009299792935829</v>
      </c>
      <c r="X191" s="26">
        <f t="shared" si="31"/>
        <v>1.4623999984386511</v>
      </c>
      <c r="Z191" s="719">
        <f>A!T1293</f>
        <v>8.9566086381445871</v>
      </c>
      <c r="AA191" s="1065" t="str">
        <f>A!U1293</f>
        <v>21-Dec</v>
      </c>
      <c r="AB191" s="712">
        <f>A!V1293</f>
        <v>2</v>
      </c>
    </row>
    <row r="192" spans="2:28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92">
        <f t="shared" si="30"/>
        <v>9.2033704131695586</v>
      </c>
      <c r="X192" s="26">
        <f t="shared" si="31"/>
        <v>0.61716520633269389</v>
      </c>
      <c r="Z192" s="719">
        <f>A!T1294</f>
        <v>8.8322686714648242</v>
      </c>
      <c r="AA192" s="1065" t="str">
        <f>A!U1294</f>
        <v>21-Dec</v>
      </c>
      <c r="AB192" s="712">
        <f>A!V1294</f>
        <v>1</v>
      </c>
    </row>
    <row r="193" spans="2:28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92">
        <f t="shared" si="30"/>
        <v>9.6569801223254235</v>
      </c>
      <c r="X193" s="26">
        <f t="shared" si="31"/>
        <v>0.8325584083385219</v>
      </c>
      <c r="Z193" s="719">
        <f>A!T1295</f>
        <v>8.9024784150775123</v>
      </c>
      <c r="AA193" s="1065" t="str">
        <f>A!U1295</f>
        <v>21-Dec</v>
      </c>
      <c r="AB193" s="712">
        <f>A!V1295</f>
        <v>1</v>
      </c>
    </row>
    <row r="194" spans="2:28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92">
        <f t="shared" si="30"/>
        <v>12.51980893207937</v>
      </c>
      <c r="X194" s="26">
        <f t="shared" si="31"/>
        <v>2.002426725200527</v>
      </c>
      <c r="Z194" s="719">
        <f>A!T1296</f>
        <v>9.0357074677325748</v>
      </c>
      <c r="AA194" s="1065" t="str">
        <f>A!U1296</f>
        <v>21-Dec</v>
      </c>
      <c r="AB194" s="712">
        <f>A!V1296</f>
        <v>2</v>
      </c>
    </row>
    <row r="195" spans="2:28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92">
        <f t="shared" si="30"/>
        <v>11.008267263396895</v>
      </c>
      <c r="X195" s="26">
        <f t="shared" si="31"/>
        <v>1.4625371654568562</v>
      </c>
      <c r="Z195" s="719">
        <f>A!T1297</f>
        <v>8.9513067813268634</v>
      </c>
      <c r="AA195" s="1065" t="str">
        <f>A!U1297</f>
        <v>21-Dec</v>
      </c>
      <c r="AB195" s="712">
        <f>A!V1297</f>
        <v>2</v>
      </c>
    </row>
    <row r="196" spans="2:28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92">
        <f t="shared" si="30"/>
        <v>9.4200758330045318</v>
      </c>
      <c r="X196" s="26">
        <f t="shared" si="31"/>
        <v>0.74946318109927712</v>
      </c>
      <c r="Z196" s="719">
        <f>A!T1298</f>
        <v>8.8311215790059308</v>
      </c>
      <c r="AA196" s="1065" t="str">
        <f>A!U1298</f>
        <v>21-Dec</v>
      </c>
      <c r="AB196" s="712">
        <f>A!V1298</f>
        <v>1</v>
      </c>
    </row>
    <row r="197" spans="2:28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62">
        <f>A!K1299</f>
        <v>9.0131631395212395</v>
      </c>
      <c r="M197" s="563">
        <f>A!L1299</f>
        <v>40533</v>
      </c>
      <c r="N197" s="28">
        <f>A!M1299</f>
        <v>2</v>
      </c>
      <c r="O197" s="562">
        <f>A!N1299</f>
        <v>8.5399999999999991</v>
      </c>
      <c r="P197" s="563">
        <f>A!O1299</f>
        <v>355</v>
      </c>
      <c r="Q197" s="565">
        <f>A!P1299</f>
        <v>20</v>
      </c>
      <c r="R197" s="562">
        <f>A!Q1299</f>
        <v>33.01</v>
      </c>
      <c r="S197" s="563">
        <f>A!R1299</f>
        <v>37712</v>
      </c>
      <c r="T197" s="564">
        <f>A!S1299</f>
        <v>8</v>
      </c>
      <c r="U197" s="172">
        <f t="shared" si="28"/>
        <v>7.94</v>
      </c>
      <c r="V197" s="142">
        <f t="shared" si="29"/>
        <v>33.01</v>
      </c>
      <c r="W197" s="894">
        <f t="shared" si="30"/>
        <v>12.520287189920206</v>
      </c>
      <c r="X197" s="29">
        <f t="shared" si="31"/>
        <v>2.0023502352392741</v>
      </c>
      <c r="Z197" s="720">
        <f>A!T1299</f>
        <v>9.0310237150420498</v>
      </c>
      <c r="AA197" s="1066" t="str">
        <f>A!U1299</f>
        <v>21-Dec</v>
      </c>
      <c r="AB197" s="714">
        <f>A!V1299</f>
        <v>2</v>
      </c>
    </row>
    <row r="198" spans="2:28" ht="12" customHeight="1" thickTop="1">
      <c r="B198" s="774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90"/>
      <c r="AA198" s="1067"/>
      <c r="AB198" s="689"/>
    </row>
    <row r="199" spans="2:28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90"/>
      <c r="AA199" s="1067"/>
      <c r="AB199" s="689"/>
    </row>
    <row r="200" spans="2:28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30"/>
      <c r="O200" s="20"/>
      <c r="P200" s="162"/>
      <c r="Q200" s="176"/>
      <c r="R200" s="176"/>
      <c r="S200" s="176"/>
      <c r="T200" s="176"/>
      <c r="U200" s="1096" t="s">
        <v>23</v>
      </c>
      <c r="V200" s="1097"/>
      <c r="W200" s="1097"/>
      <c r="X200" s="1098"/>
      <c r="Z200" s="715"/>
      <c r="AA200" s="1068"/>
      <c r="AB200" s="716"/>
    </row>
    <row r="201" spans="2:28" ht="12" customHeight="1">
      <c r="B201" s="153"/>
      <c r="C201" s="381" t="s">
        <v>237</v>
      </c>
      <c r="D201" s="381"/>
      <c r="E201" s="381"/>
      <c r="F201" s="649" t="s">
        <v>426</v>
      </c>
      <c r="G201" s="381"/>
      <c r="H201" s="381"/>
      <c r="I201" s="938" t="s">
        <v>250</v>
      </c>
      <c r="J201" s="933"/>
      <c r="K201" s="933"/>
      <c r="L201" s="939" t="s">
        <v>357</v>
      </c>
      <c r="M201" s="933"/>
      <c r="N201" s="934"/>
      <c r="O201" s="935" t="s">
        <v>372</v>
      </c>
      <c r="P201" s="940"/>
      <c r="Q201" s="941"/>
      <c r="R201" s="937" t="s">
        <v>384</v>
      </c>
      <c r="S201" s="942"/>
      <c r="T201" s="942"/>
      <c r="U201" s="943"/>
      <c r="V201" s="944"/>
      <c r="W201" s="944"/>
      <c r="X201" s="945" t="s">
        <v>24</v>
      </c>
      <c r="Y201" s="942"/>
      <c r="Z201" s="936" t="str">
        <f>YourData!$J$4</f>
        <v>Tested Prg</v>
      </c>
      <c r="AA201" s="1063"/>
      <c r="AB201" s="709"/>
    </row>
    <row r="202" spans="2:28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31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10" t="str">
        <f>YourData!$J$8</f>
        <v>Org</v>
      </c>
      <c r="AA202" s="1064" t="s">
        <v>75</v>
      </c>
      <c r="AB202" s="706" t="s">
        <v>76</v>
      </c>
    </row>
    <row r="203" spans="2:28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5">
        <f>AVERAGE(C203,F203,I203,L203,O203,R203)</f>
        <v>1.3544584448652532E-2</v>
      </c>
      <c r="X203" s="26">
        <f>ABS((V203-U203)/W203)</f>
        <v>3.8074257793217346E-2</v>
      </c>
      <c r="Z203" s="721">
        <f>A!T1310</f>
        <v>1.3520866237640809E-2</v>
      </c>
      <c r="AA203" s="1065" t="str">
        <f>A!U1310</f>
        <v>16-Nov</v>
      </c>
      <c r="AB203" s="712">
        <f>A!V1310</f>
        <v>17</v>
      </c>
    </row>
    <row r="204" spans="2:28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5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21">
        <f>A!T1311</f>
        <v>1.5501818565085953E-2</v>
      </c>
      <c r="AA204" s="1065" t="str">
        <f>A!U1311</f>
        <v>01-Oct</v>
      </c>
      <c r="AB204" s="712">
        <f>A!V1311</f>
        <v>8</v>
      </c>
    </row>
    <row r="205" spans="2:28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5">
        <f t="shared" si="34"/>
        <v>1.7728538563599881E-2</v>
      </c>
      <c r="X205" s="26">
        <f t="shared" si="35"/>
        <v>2.6505286846643661E-2</v>
      </c>
      <c r="Z205" s="721">
        <f>A!T1312</f>
        <v>1.7702467399851082E-2</v>
      </c>
      <c r="AA205" s="1065" t="str">
        <f>A!U1312</f>
        <v>01-Oct</v>
      </c>
      <c r="AB205" s="712">
        <f>A!V1312</f>
        <v>11</v>
      </c>
    </row>
    <row r="206" spans="2:28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5">
        <f t="shared" si="34"/>
        <v>1.763833399270882E-2</v>
      </c>
      <c r="X206" s="26">
        <f t="shared" si="35"/>
        <v>5.0379131987194556E-2</v>
      </c>
      <c r="Z206" s="721">
        <f>A!T1313</f>
        <v>1.7823454426317012E-2</v>
      </c>
      <c r="AA206" s="1065" t="str">
        <f>A!U1313</f>
        <v>10-Jul</v>
      </c>
      <c r="AB206" s="712">
        <f>A!V1313</f>
        <v>12</v>
      </c>
    </row>
    <row r="207" spans="2:28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5">
        <f t="shared" si="34"/>
        <v>1.7621731477958247E-2</v>
      </c>
      <c r="X207" s="26">
        <f t="shared" si="35"/>
        <v>3.4014818620391879E-2</v>
      </c>
      <c r="Z207" s="721">
        <f>A!T1314</f>
        <v>1.8887785324858408E-2</v>
      </c>
      <c r="AA207" s="1065" t="str">
        <f>A!U1314</f>
        <v>10-Jul</v>
      </c>
      <c r="AB207" s="712">
        <f>A!V1314</f>
        <v>12</v>
      </c>
    </row>
    <row r="208" spans="2:28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5">
        <f t="shared" si="34"/>
        <v>1.7804502706277914E-2</v>
      </c>
      <c r="X208" s="26">
        <f t="shared" si="35"/>
        <v>0.19214240669545612</v>
      </c>
      <c r="Z208" s="721">
        <f>A!T1315</f>
        <v>1.6945411096147237E-2</v>
      </c>
      <c r="AA208" s="1065" t="str">
        <f>A!U1315</f>
        <v>02-Oct</v>
      </c>
      <c r="AB208" s="712">
        <f>A!V1315</f>
        <v>1</v>
      </c>
    </row>
    <row r="209" spans="2:28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5">
        <f t="shared" si="34"/>
        <v>1.3608432589751631E-2</v>
      </c>
      <c r="X209" s="26">
        <f t="shared" si="35"/>
        <v>3.3816939274576539E-2</v>
      </c>
      <c r="Z209" s="721">
        <f>A!T1316</f>
        <v>1.3520830942945641E-2</v>
      </c>
      <c r="AA209" s="1065" t="str">
        <f>A!U1316</f>
        <v>16-Nov</v>
      </c>
      <c r="AB209" s="712">
        <f>A!V1316</f>
        <v>17</v>
      </c>
    </row>
    <row r="210" spans="2:28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5">
        <f t="shared" si="34"/>
        <v>1.702396773536374E-2</v>
      </c>
      <c r="X210" s="26">
        <f t="shared" si="35"/>
        <v>2.4892042194195638E-2</v>
      </c>
      <c r="Z210" s="721">
        <f>A!T1317</f>
        <v>1.606520898780775E-2</v>
      </c>
      <c r="AA210" s="1065" t="str">
        <f>A!U1317</f>
        <v>02-Apr</v>
      </c>
      <c r="AB210" s="712">
        <f>A!V1317</f>
        <v>5</v>
      </c>
    </row>
    <row r="211" spans="2:28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5">
        <f t="shared" si="34"/>
        <v>1.6983874999999999E-2</v>
      </c>
      <c r="X211" s="26">
        <f t="shared" si="35"/>
        <v>2.7349471189584217E-2</v>
      </c>
      <c r="Z211" s="721">
        <f>A!T1318</f>
        <v>1.3520866237640809E-2</v>
      </c>
      <c r="AA211" s="1065" t="str">
        <f>A!U1318</f>
        <v>16-Nov</v>
      </c>
      <c r="AB211" s="712">
        <f>A!V1318</f>
        <v>17</v>
      </c>
    </row>
    <row r="212" spans="2:28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5">
        <f t="shared" si="34"/>
        <v>1.4477879347313241E-2</v>
      </c>
      <c r="X212" s="26">
        <f t="shared" si="35"/>
        <v>4.1442533509670802E-2</v>
      </c>
      <c r="Z212" s="721">
        <f>A!T1319</f>
        <v>1.3520866237640809E-2</v>
      </c>
      <c r="AA212" s="1065" t="str">
        <f>A!U1319</f>
        <v>16-Nov</v>
      </c>
      <c r="AB212" s="712">
        <f>A!V1319</f>
        <v>17</v>
      </c>
    </row>
    <row r="213" spans="2:28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5">
        <f t="shared" si="34"/>
        <v>1.5873023430410759E-2</v>
      </c>
      <c r="X213" s="26">
        <f t="shared" si="35"/>
        <v>3.9727781084972762E-2</v>
      </c>
      <c r="Z213" s="721">
        <f>A!T1320</f>
        <v>1.6065208987978377E-2</v>
      </c>
      <c r="AA213" s="1065" t="str">
        <f>A!U1320</f>
        <v>02-Apr</v>
      </c>
      <c r="AB213" s="712">
        <f>A!V1320</f>
        <v>5</v>
      </c>
    </row>
    <row r="214" spans="2:28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5">
        <f t="shared" si="34"/>
        <v>1.3567801338656978E-2</v>
      </c>
      <c r="X214" s="26">
        <f t="shared" si="35"/>
        <v>3.5908544637360242E-2</v>
      </c>
      <c r="Z214" s="721">
        <f>A!T1321</f>
        <v>1.3520866236568691E-2</v>
      </c>
      <c r="AA214" s="1065" t="str">
        <f>A!U1321</f>
        <v>16-Nov</v>
      </c>
      <c r="AB214" s="712">
        <f>A!V1321</f>
        <v>17</v>
      </c>
    </row>
    <row r="215" spans="2:28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5">
        <f t="shared" si="34"/>
        <v>1.1719641050934817E-2</v>
      </c>
      <c r="X215" s="26">
        <f t="shared" si="35"/>
        <v>3.413073815670277E-2</v>
      </c>
      <c r="Z215" s="721">
        <f>A!T1322</f>
        <v>1.13797463480063E-2</v>
      </c>
      <c r="AA215" s="1065" t="str">
        <f>A!U1322</f>
        <v>20-Jul</v>
      </c>
      <c r="AB215" s="712">
        <f>A!V1322</f>
        <v>15</v>
      </c>
    </row>
    <row r="216" spans="2:28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5">
        <f t="shared" si="34"/>
        <v>1.1762658739042484E-2</v>
      </c>
      <c r="X216" s="26">
        <f t="shared" si="35"/>
        <v>3.4005917273815446E-2</v>
      </c>
      <c r="Z216" s="721">
        <f>A!T1323</f>
        <v>1.1389731481684498E-2</v>
      </c>
      <c r="AA216" s="1065" t="str">
        <f>A!U1323</f>
        <v>20-Jul</v>
      </c>
      <c r="AB216" s="712">
        <f>A!V1323</f>
        <v>15</v>
      </c>
    </row>
    <row r="217" spans="2:28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5">
        <f t="shared" si="34"/>
        <v>8.038326013190553E-3</v>
      </c>
      <c r="X217" s="26">
        <f t="shared" si="35"/>
        <v>0.44491277350384079</v>
      </c>
      <c r="Z217" s="721">
        <f>A!T1324</f>
        <v>7.1039698131051595E-3</v>
      </c>
      <c r="AA217" s="1065" t="str">
        <f>A!U1324</f>
        <v>20-Jul</v>
      </c>
      <c r="AB217" s="712">
        <f>A!V1324</f>
        <v>16</v>
      </c>
    </row>
    <row r="218" spans="2:28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5">
        <f t="shared" si="34"/>
        <v>1.0322554229109798E-2</v>
      </c>
      <c r="X218" s="26">
        <f t="shared" si="35"/>
        <v>0.45425042303174062</v>
      </c>
      <c r="Z218" s="721">
        <f>A!T1325</f>
        <v>8.9745219252133721E-3</v>
      </c>
      <c r="AA218" s="1065" t="str">
        <f>A!U1325</f>
        <v>20-Jul</v>
      </c>
      <c r="AB218" s="712">
        <f>A!V1325</f>
        <v>15</v>
      </c>
    </row>
    <row r="219" spans="2:28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5">
        <f t="shared" si="34"/>
        <v>1.7890715423277016E-2</v>
      </c>
      <c r="X219" s="26">
        <f t="shared" si="35"/>
        <v>6.6285361518811883E-2</v>
      </c>
      <c r="Z219" s="721">
        <f>A!T1326</f>
        <v>1.7848469652552143E-2</v>
      </c>
      <c r="AA219" s="1065" t="str">
        <f>A!U1326</f>
        <v>20-Jul</v>
      </c>
      <c r="AB219" s="712">
        <f>A!V1326</f>
        <v>15</v>
      </c>
    </row>
    <row r="220" spans="2:28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5">
        <f t="shared" si="34"/>
        <v>7.0376139348871753E-3</v>
      </c>
      <c r="X220" s="26">
        <f t="shared" si="35"/>
        <v>0.37072223968787882</v>
      </c>
      <c r="Z220" s="721">
        <f>A!T1327</f>
        <v>2.8697004143878858E-3</v>
      </c>
      <c r="AA220" s="1065" t="str">
        <f>A!U1327</f>
        <v>01-Jan</v>
      </c>
      <c r="AB220" s="712">
        <f>A!V1327</f>
        <v>0</v>
      </c>
    </row>
    <row r="221" spans="2:28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5">
        <f t="shared" si="34"/>
        <v>5.6259306015229568E-3</v>
      </c>
      <c r="X221" s="26">
        <f t="shared" si="35"/>
        <v>0.62559136584176689</v>
      </c>
      <c r="Z221" s="721">
        <f>A!T1328</f>
        <v>2.8697004143880362E-3</v>
      </c>
      <c r="AA221" s="1065" t="str">
        <f>A!U1328</f>
        <v>01-Jan</v>
      </c>
      <c r="AB221" s="712">
        <f>A!V1328</f>
        <v>0</v>
      </c>
    </row>
    <row r="222" spans="2:28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5">
        <f t="shared" si="34"/>
        <v>8.7472806015545506E-3</v>
      </c>
      <c r="X222" s="26">
        <f t="shared" si="35"/>
        <v>0.63002437569232617</v>
      </c>
      <c r="Z222" s="722">
        <f>A!T1329</f>
        <v>2.8697004143874846E-3</v>
      </c>
      <c r="AA222" s="1066" t="str">
        <f>A!U1329</f>
        <v>29-Dec</v>
      </c>
      <c r="AB222" s="714">
        <f>A!V1329</f>
        <v>8</v>
      </c>
    </row>
    <row r="223" spans="2:28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30"/>
      <c r="O223" s="20"/>
      <c r="P223" s="162"/>
      <c r="Q223" s="176"/>
      <c r="R223" s="176"/>
      <c r="S223" s="176"/>
      <c r="T223" s="176"/>
      <c r="U223" s="1096" t="s">
        <v>23</v>
      </c>
      <c r="V223" s="1097"/>
      <c r="W223" s="1097"/>
      <c r="X223" s="1098"/>
      <c r="Z223" s="721"/>
      <c r="AA223" s="1065"/>
      <c r="AB223" s="712"/>
    </row>
    <row r="224" spans="2:28" ht="12" customHeight="1">
      <c r="B224" s="153"/>
      <c r="C224" s="381" t="s">
        <v>237</v>
      </c>
      <c r="D224" s="381"/>
      <c r="E224" s="381"/>
      <c r="F224" s="649" t="s">
        <v>426</v>
      </c>
      <c r="G224" s="381"/>
      <c r="H224" s="381"/>
      <c r="I224" s="938" t="s">
        <v>250</v>
      </c>
      <c r="J224" s="933"/>
      <c r="K224" s="933"/>
      <c r="L224" s="939" t="s">
        <v>357</v>
      </c>
      <c r="M224" s="933"/>
      <c r="N224" s="934"/>
      <c r="O224" s="935" t="s">
        <v>372</v>
      </c>
      <c r="P224" s="940"/>
      <c r="Q224" s="941"/>
      <c r="R224" s="937" t="s">
        <v>384</v>
      </c>
      <c r="S224" s="942"/>
      <c r="T224" s="942"/>
      <c r="U224" s="943"/>
      <c r="V224" s="944"/>
      <c r="W224" s="944"/>
      <c r="X224" s="945" t="s">
        <v>24</v>
      </c>
      <c r="Y224" s="942"/>
      <c r="Z224" s="936" t="str">
        <f>YourData!$J$4</f>
        <v>Tested Prg</v>
      </c>
      <c r="AA224" s="1063"/>
      <c r="AB224" s="709"/>
    </row>
    <row r="225" spans="2:28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31" t="s">
        <v>76</v>
      </c>
      <c r="O225" s="325" t="s">
        <v>365</v>
      </c>
      <c r="P225" s="23" t="s">
        <v>75</v>
      </c>
      <c r="Q225" s="651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10" t="str">
        <f>YourData!$J$8</f>
        <v>Org</v>
      </c>
      <c r="AA225" s="1064" t="s">
        <v>75</v>
      </c>
      <c r="AB225" s="706" t="s">
        <v>76</v>
      </c>
    </row>
    <row r="226" spans="2:28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5">
        <f>AVERAGE(C226,F226,I226,L226,O226,R226)</f>
        <v>1.8570922370072249E-3</v>
      </c>
      <c r="X226" s="26">
        <f>ABS((V226-U226)/W226)</f>
        <v>0.14538857824052689</v>
      </c>
      <c r="Z226" s="721">
        <f>A!T1340</f>
        <v>1.9291882085774371E-3</v>
      </c>
      <c r="AA226" s="1065" t="str">
        <f>A!U1340</f>
        <v>11-Jan</v>
      </c>
      <c r="AB226" s="712">
        <f>A!V1340</f>
        <v>3</v>
      </c>
    </row>
    <row r="227" spans="2:28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5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21">
        <f>A!T1341</f>
        <v>1.9434670750044759E-3</v>
      </c>
      <c r="AA227" s="1065" t="str">
        <f>A!U1341</f>
        <v>05-Jan</v>
      </c>
      <c r="AB227" s="712">
        <f>A!V1341</f>
        <v>7</v>
      </c>
    </row>
    <row r="228" spans="2:28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5">
        <f t="shared" si="38"/>
        <v>1.8580701046851582E-3</v>
      </c>
      <c r="X228" s="26">
        <f t="shared" si="39"/>
        <v>0.14531206294056939</v>
      </c>
      <c r="Z228" s="721">
        <f>A!T1342</f>
        <v>1.9351077783801684E-3</v>
      </c>
      <c r="AA228" s="1065" t="str">
        <f>A!U1342</f>
        <v>11-Jan</v>
      </c>
      <c r="AB228" s="712">
        <f>A!V1342</f>
        <v>3</v>
      </c>
    </row>
    <row r="229" spans="2:28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5">
        <f t="shared" si="38"/>
        <v>1.8570893977022517E-3</v>
      </c>
      <c r="X229" s="26">
        <f t="shared" si="39"/>
        <v>0.14538880052520192</v>
      </c>
      <c r="Z229" s="721">
        <f>A!T1343</f>
        <v>1.8456085505684536E-3</v>
      </c>
      <c r="AA229" s="1065" t="str">
        <f>A!U1343</f>
        <v>11-Jan</v>
      </c>
      <c r="AB229" s="712">
        <f>A!V1343</f>
        <v>2</v>
      </c>
    </row>
    <row r="230" spans="2:28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5">
        <f t="shared" si="38"/>
        <v>1.8570893977022517E-3</v>
      </c>
      <c r="X230" s="26">
        <f t="shared" si="39"/>
        <v>0.14538880052520192</v>
      </c>
      <c r="Z230" s="721">
        <f>A!T1344</f>
        <v>1.8455738976325855E-3</v>
      </c>
      <c r="AA230" s="1065" t="str">
        <f>A!U1344</f>
        <v>11-Jan</v>
      </c>
      <c r="AB230" s="712">
        <f>A!V1344</f>
        <v>2</v>
      </c>
    </row>
    <row r="231" spans="2:28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5">
        <f t="shared" si="38"/>
        <v>1.8570922370072249E-3</v>
      </c>
      <c r="X231" s="26">
        <f t="shared" si="39"/>
        <v>0.14538857824052689</v>
      </c>
      <c r="Z231" s="721">
        <f>A!T1345</f>
        <v>1.9291882085774371E-3</v>
      </c>
      <c r="AA231" s="1065" t="str">
        <f>A!U1345</f>
        <v>11-Jan</v>
      </c>
      <c r="AB231" s="712">
        <f>A!V1345</f>
        <v>3</v>
      </c>
    </row>
    <row r="232" spans="2:28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5">
        <f t="shared" si="38"/>
        <v>1.8570922332874884E-3</v>
      </c>
      <c r="X232" s="26">
        <f t="shared" si="39"/>
        <v>0.14538857853173873</v>
      </c>
      <c r="Z232" s="721">
        <f>A!T1346</f>
        <v>1.9291881862173274E-3</v>
      </c>
      <c r="AA232" s="1065" t="str">
        <f>A!U1346</f>
        <v>11-Jan</v>
      </c>
      <c r="AB232" s="712">
        <f>A!V1346</f>
        <v>3</v>
      </c>
    </row>
    <row r="233" spans="2:28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5">
        <f t="shared" si="38"/>
        <v>1.8349106848497398E-3</v>
      </c>
      <c r="X233" s="26">
        <f t="shared" si="39"/>
        <v>0.14714612663673615</v>
      </c>
      <c r="Z233" s="721">
        <f>A!T1347</f>
        <v>1.9291881727274921E-3</v>
      </c>
      <c r="AA233" s="1065" t="str">
        <f>A!U1347</f>
        <v>11-Jan</v>
      </c>
      <c r="AB233" s="712">
        <f>A!V1347</f>
        <v>3</v>
      </c>
    </row>
    <row r="234" spans="2:28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5">
        <f t="shared" si="38"/>
        <v>1.8117124999999998E-3</v>
      </c>
      <c r="X234" s="26">
        <f t="shared" si="39"/>
        <v>0.14903026832347852</v>
      </c>
      <c r="Z234" s="721">
        <f>A!T1348</f>
        <v>1.9291882085774371E-3</v>
      </c>
      <c r="AA234" s="1065" t="str">
        <f>A!U1348</f>
        <v>11-Jan</v>
      </c>
      <c r="AB234" s="712">
        <f>A!V1348</f>
        <v>3</v>
      </c>
    </row>
    <row r="235" spans="2:28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5">
        <f t="shared" si="38"/>
        <v>1.834910684152426E-3</v>
      </c>
      <c r="X235" s="26">
        <f t="shared" si="39"/>
        <v>0.1471461266926555</v>
      </c>
      <c r="Z235" s="721">
        <f>A!T1349</f>
        <v>1.9291882085774371E-3</v>
      </c>
      <c r="AA235" s="1065" t="str">
        <f>A!U1349</f>
        <v>11-Jan</v>
      </c>
      <c r="AB235" s="712">
        <f>A!V1349</f>
        <v>3</v>
      </c>
    </row>
    <row r="236" spans="2:28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5">
        <f t="shared" si="38"/>
        <v>1.8349106848497398E-3</v>
      </c>
      <c r="X236" s="26">
        <f t="shared" si="39"/>
        <v>0.14714612663673615</v>
      </c>
      <c r="Z236" s="721">
        <f>A!T1350</f>
        <v>1.9291881727274921E-3</v>
      </c>
      <c r="AA236" s="1065" t="str">
        <f>A!U1350</f>
        <v>11-Jan</v>
      </c>
      <c r="AB236" s="712">
        <f>A!V1350</f>
        <v>3</v>
      </c>
    </row>
    <row r="237" spans="2:28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5">
        <f t="shared" si="38"/>
        <v>1.8349106840598079E-3</v>
      </c>
      <c r="X237" s="26">
        <f t="shared" si="39"/>
        <v>0.14714612670008279</v>
      </c>
      <c r="Z237" s="721">
        <f>A!T1351</f>
        <v>1.9291881718064823E-3</v>
      </c>
      <c r="AA237" s="1065" t="str">
        <f>A!U1351</f>
        <v>11-Jan</v>
      </c>
      <c r="AB237" s="712">
        <f>A!V1351</f>
        <v>3</v>
      </c>
    </row>
    <row r="238" spans="2:28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5">
        <f t="shared" si="38"/>
        <v>7.7601012178920552E-3</v>
      </c>
      <c r="X238" s="26">
        <f t="shared" si="39"/>
        <v>0.44747354480296969</v>
      </c>
      <c r="Z238" s="721">
        <f>A!T1352</f>
        <v>7.0189493132874429E-3</v>
      </c>
      <c r="AA238" s="1065" t="str">
        <f>A!U1352</f>
        <v>20-Dec</v>
      </c>
      <c r="AB238" s="712">
        <f>A!V1352</f>
        <v>12</v>
      </c>
    </row>
    <row r="239" spans="2:28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5">
        <f t="shared" si="38"/>
        <v>7.8101012194368002E-3</v>
      </c>
      <c r="X239" s="26">
        <f t="shared" si="39"/>
        <v>0.47021669717423031</v>
      </c>
      <c r="Z239" s="721">
        <f>A!T1353</f>
        <v>7.0189493132874429E-3</v>
      </c>
      <c r="AA239" s="1065" t="str">
        <f>A!U1353</f>
        <v>20-Dec</v>
      </c>
      <c r="AB239" s="712">
        <f>A!V1353</f>
        <v>12</v>
      </c>
    </row>
    <row r="240" spans="2:28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5">
        <f t="shared" si="38"/>
        <v>6.4298169473992048E-3</v>
      </c>
      <c r="X240" s="26">
        <f t="shared" si="39"/>
        <v>7.2636593517473785E-2</v>
      </c>
      <c r="Z240" s="721">
        <f>A!T1354</f>
        <v>6.256190201000475E-3</v>
      </c>
      <c r="AA240" s="1065" t="str">
        <f>A!U1354</f>
        <v>10-Nov</v>
      </c>
      <c r="AB240" s="712">
        <f>A!V1354</f>
        <v>7</v>
      </c>
    </row>
    <row r="241" spans="2:28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5">
        <f t="shared" si="38"/>
        <v>7.1360453730433156E-3</v>
      </c>
      <c r="X241" s="26">
        <f t="shared" si="39"/>
        <v>0.14132617539256195</v>
      </c>
      <c r="Z241" s="721">
        <f>A!T1355</f>
        <v>6.9924050082213795E-3</v>
      </c>
      <c r="AA241" s="1065" t="str">
        <f>A!U1355</f>
        <v>20-Dec</v>
      </c>
      <c r="AB241" s="712">
        <f>A!V1355</f>
        <v>12</v>
      </c>
    </row>
    <row r="242" spans="2:28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5">
        <f t="shared" si="38"/>
        <v>9.0466876551287094E-3</v>
      </c>
      <c r="X242" s="26">
        <f t="shared" si="39"/>
        <v>0.94668682356295553</v>
      </c>
      <c r="Z242" s="721">
        <f>A!T1356</f>
        <v>7.057896472955778E-3</v>
      </c>
      <c r="AA242" s="1065" t="str">
        <f>A!U1356</f>
        <v>20-Dec</v>
      </c>
      <c r="AB242" s="712">
        <f>A!V1356</f>
        <v>12</v>
      </c>
    </row>
    <row r="243" spans="2:28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5">
        <f t="shared" si="38"/>
        <v>6.2566910836364476E-3</v>
      </c>
      <c r="X243" s="26">
        <f t="shared" si="39"/>
        <v>0.20470793865715051</v>
      </c>
      <c r="Z243" s="721">
        <f>A!T1357</f>
        <v>2.8697004143857082E-3</v>
      </c>
      <c r="AA243" s="1065" t="str">
        <f>A!U1357</f>
        <v>01-Apr</v>
      </c>
      <c r="AB243" s="712">
        <f>A!V1357</f>
        <v>4</v>
      </c>
    </row>
    <row r="244" spans="2:28" ht="12" customHeight="1">
      <c r="B244" s="156" t="s">
        <v>482</v>
      </c>
      <c r="C244" s="182">
        <f>A!B1358</f>
        <v>4.1096300000000004E-3</v>
      </c>
      <c r="D244" s="655" t="str">
        <f>A!C1358</f>
        <v>05-Oct</v>
      </c>
      <c r="E244" s="323">
        <f>A!D1358</f>
        <v>3</v>
      </c>
      <c r="F244" s="336"/>
      <c r="G244" s="645"/>
      <c r="H244" s="323"/>
      <c r="I244" s="336"/>
      <c r="J244" s="645"/>
      <c r="K244" s="323"/>
      <c r="L244" s="336">
        <f>A!K1358</f>
        <v>3.8185689722755401E-3</v>
      </c>
      <c r="M244" s="645">
        <f>A!L1358</f>
        <v>40469</v>
      </c>
      <c r="N244" s="25">
        <f>A!M1358</f>
        <v>9</v>
      </c>
      <c r="O244" s="336">
        <f>A!N1358</f>
        <v>3.2529999999999998E-3</v>
      </c>
      <c r="P244" s="645">
        <f>A!O1358</f>
        <v>120</v>
      </c>
      <c r="Q244" s="323">
        <f>A!P1358</f>
        <v>23</v>
      </c>
      <c r="R244" s="336">
        <f>A!Q1358</f>
        <v>4.1999999999999997E-3</v>
      </c>
      <c r="S244" s="645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5">
        <f t="shared" si="38"/>
        <v>3.845299743068885E-3</v>
      </c>
      <c r="X244" s="26">
        <f t="shared" si="39"/>
        <v>0.24627468943271799</v>
      </c>
      <c r="Z244" s="721">
        <f>A!T1358</f>
        <v>2.8697004143857971E-3</v>
      </c>
      <c r="AA244" s="1065" t="str">
        <f>A!U1358</f>
        <v>01-Apr</v>
      </c>
      <c r="AB244" s="712">
        <f>A!V1358</f>
        <v>9</v>
      </c>
    </row>
    <row r="245" spans="2:28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60"/>
      <c r="G245" s="165"/>
      <c r="H245" s="151"/>
      <c r="I245" s="660"/>
      <c r="J245" s="165"/>
      <c r="K245" s="151"/>
      <c r="L245" s="660">
        <f>A!K1359</f>
        <v>6.7755336093234001E-3</v>
      </c>
      <c r="M245" s="165">
        <f>A!L1359</f>
        <v>40269</v>
      </c>
      <c r="N245" s="28">
        <f>A!M1359</f>
        <v>2</v>
      </c>
      <c r="O245" s="660">
        <f>A!N1359</f>
        <v>6.685E-3</v>
      </c>
      <c r="P245" s="165">
        <f>A!O1359</f>
        <v>202</v>
      </c>
      <c r="Q245" s="151">
        <f>A!P1359</f>
        <v>15</v>
      </c>
      <c r="R245" s="660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5">
        <f t="shared" si="38"/>
        <v>6.6671259023308501E-3</v>
      </c>
      <c r="X245" s="26">
        <f t="shared" si="39"/>
        <v>0.11879631667419144</v>
      </c>
      <c r="Z245" s="722">
        <f>A!T1359</f>
        <v>2.8697004143857867E-3</v>
      </c>
      <c r="AA245" s="1066" t="str">
        <f>A!U1359</f>
        <v>01-Apr</v>
      </c>
      <c r="AB245" s="714">
        <f>A!V1359</f>
        <v>4</v>
      </c>
    </row>
    <row r="246" spans="2:28" ht="12" customHeight="1" thickTop="1">
      <c r="B246" s="774" t="s">
        <v>807</v>
      </c>
      <c r="C246" s="661"/>
      <c r="D246" s="658"/>
      <c r="E246" s="554"/>
      <c r="F246" s="661"/>
      <c r="G246" s="659"/>
      <c r="H246" s="554"/>
      <c r="I246" s="661"/>
      <c r="J246" s="659"/>
      <c r="K246" s="554"/>
      <c r="L246" s="661"/>
      <c r="M246" s="659"/>
      <c r="N246" s="932"/>
      <c r="O246" s="661"/>
      <c r="P246" s="659"/>
      <c r="Q246" s="554"/>
      <c r="R246" s="661"/>
      <c r="S246" s="659"/>
      <c r="T246" s="554"/>
      <c r="U246" s="661"/>
      <c r="V246" s="661"/>
      <c r="W246" s="661"/>
      <c r="X246" s="555"/>
      <c r="Z246" s="692"/>
      <c r="AA246" s="1067"/>
      <c r="AB246" s="689"/>
    </row>
    <row r="247" spans="2:28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6"/>
      <c r="Z247" s="692"/>
      <c r="AA247" s="1067"/>
      <c r="AB247" s="689"/>
    </row>
    <row r="248" spans="2:28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30"/>
      <c r="O248" s="20"/>
      <c r="P248" s="162"/>
      <c r="Q248" s="176"/>
      <c r="R248" s="176"/>
      <c r="S248" s="176"/>
      <c r="T248" s="176"/>
      <c r="U248" s="1096" t="s">
        <v>23</v>
      </c>
      <c r="V248" s="1097"/>
      <c r="W248" s="1097"/>
      <c r="X248" s="1098"/>
      <c r="Z248" s="715"/>
      <c r="AA248" s="1068"/>
      <c r="AB248" s="716"/>
    </row>
    <row r="249" spans="2:28" ht="12" customHeight="1">
      <c r="B249" s="153"/>
      <c r="C249" s="381" t="s">
        <v>237</v>
      </c>
      <c r="D249" s="381"/>
      <c r="E249" s="381"/>
      <c r="F249" s="649" t="s">
        <v>426</v>
      </c>
      <c r="G249" s="381"/>
      <c r="H249" s="381"/>
      <c r="I249" s="938" t="s">
        <v>250</v>
      </c>
      <c r="J249" s="933"/>
      <c r="K249" s="933"/>
      <c r="L249" s="939" t="s">
        <v>357</v>
      </c>
      <c r="M249" s="933"/>
      <c r="N249" s="934"/>
      <c r="O249" s="935" t="s">
        <v>372</v>
      </c>
      <c r="P249" s="940"/>
      <c r="Q249" s="941"/>
      <c r="R249" s="937" t="s">
        <v>384</v>
      </c>
      <c r="S249" s="942"/>
      <c r="T249" s="942"/>
      <c r="U249" s="943"/>
      <c r="V249" s="944"/>
      <c r="W249" s="944"/>
      <c r="X249" s="945" t="s">
        <v>24</v>
      </c>
      <c r="Y249" s="942"/>
      <c r="Z249" s="936" t="str">
        <f>YourData!$J$4</f>
        <v>Tested Prg</v>
      </c>
      <c r="AA249" s="1063"/>
      <c r="AB249" s="709"/>
    </row>
    <row r="250" spans="2:28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31" t="s">
        <v>76</v>
      </c>
      <c r="O250" s="325" t="s">
        <v>365</v>
      </c>
      <c r="P250" s="23" t="s">
        <v>75</v>
      </c>
      <c r="Q250" s="651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10" t="str">
        <f>YourData!$J$8</f>
        <v>Org</v>
      </c>
      <c r="AA250" s="1064" t="s">
        <v>75</v>
      </c>
      <c r="AB250" s="706" t="s">
        <v>76</v>
      </c>
    </row>
    <row r="251" spans="2:28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92">
        <f>AVERAGE(C251,F251,I251,L251,O251,R251)</f>
        <v>68.466085838268683</v>
      </c>
      <c r="X251" s="26">
        <f>ABS((V251-U251)/W251)</f>
        <v>2.7897023418453026E-2</v>
      </c>
      <c r="Z251" s="719">
        <f>A!T1370</f>
        <v>67.777998970008611</v>
      </c>
      <c r="AA251" s="1065" t="str">
        <f>A!U1370</f>
        <v>16-Nov</v>
      </c>
      <c r="AB251" s="712">
        <f>A!V1370</f>
        <v>17</v>
      </c>
    </row>
    <row r="252" spans="2:28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92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9">
        <f>A!T1371</f>
        <v>77.925821170738928</v>
      </c>
      <c r="AA252" s="1065" t="str">
        <f>A!U1371</f>
        <v>02-Oct</v>
      </c>
      <c r="AB252" s="712">
        <f>A!V1371</f>
        <v>8</v>
      </c>
    </row>
    <row r="253" spans="2:28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92">
        <f t="shared" si="42"/>
        <v>82.793731442859311</v>
      </c>
      <c r="X253" s="26">
        <f t="shared" si="43"/>
        <v>2.215385111934328E-2</v>
      </c>
      <c r="Z253" s="719">
        <f>A!T1372</f>
        <v>82.714142754404918</v>
      </c>
      <c r="AA253" s="1065" t="str">
        <f>A!U1372</f>
        <v>18-Sep</v>
      </c>
      <c r="AB253" s="712">
        <f>A!V1372</f>
        <v>10</v>
      </c>
    </row>
    <row r="254" spans="2:28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92">
        <f t="shared" si="42"/>
        <v>77.439092617614975</v>
      </c>
      <c r="X254" s="26">
        <f t="shared" si="43"/>
        <v>3.4866111013623073E-2</v>
      </c>
      <c r="Z254" s="719">
        <f>A!T1373</f>
        <v>90.071406133343572</v>
      </c>
      <c r="AA254" s="1065" t="str">
        <f>A!U1373</f>
        <v>27-Nov</v>
      </c>
      <c r="AB254" s="712">
        <f>A!V1373</f>
        <v>10</v>
      </c>
    </row>
    <row r="255" spans="2:28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92">
        <f t="shared" si="42"/>
        <v>80.600879160252049</v>
      </c>
      <c r="X255" s="26">
        <f t="shared" si="43"/>
        <v>1.7874494856756865E-2</v>
      </c>
      <c r="Z255" s="719">
        <f>A!T1374</f>
        <v>90.717753955282674</v>
      </c>
      <c r="AA255" s="1065" t="str">
        <f>A!U1374</f>
        <v>27-Nov</v>
      </c>
      <c r="AB255" s="712">
        <f>A!V1374</f>
        <v>10</v>
      </c>
    </row>
    <row r="256" spans="2:28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92">
        <f t="shared" si="42"/>
        <v>73.674419171602096</v>
      </c>
      <c r="X256" s="26">
        <f t="shared" si="43"/>
        <v>0.17309515451603241</v>
      </c>
      <c r="Z256" s="719">
        <f>A!T1375</f>
        <v>67.777998970008625</v>
      </c>
      <c r="AA256" s="1065" t="str">
        <f>A!U1375</f>
        <v>16-Nov</v>
      </c>
      <c r="AB256" s="712">
        <f>A!V1375</f>
        <v>17</v>
      </c>
    </row>
    <row r="257" spans="2:28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92">
        <f t="shared" si="42"/>
        <v>68.466058091297569</v>
      </c>
      <c r="X257" s="26">
        <f t="shared" si="43"/>
        <v>2.7897034724170409E-2</v>
      </c>
      <c r="Z257" s="719">
        <f>A!T1376</f>
        <v>67.777825806430911</v>
      </c>
      <c r="AA257" s="1065" t="str">
        <f>A!U1376</f>
        <v>16-Nov</v>
      </c>
      <c r="AB257" s="712">
        <f>A!V1376</f>
        <v>17</v>
      </c>
    </row>
    <row r="258" spans="2:28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92">
        <f t="shared" si="42"/>
        <v>85.167944077875021</v>
      </c>
      <c r="X258" s="26">
        <f t="shared" si="43"/>
        <v>3.0018336449008615E-2</v>
      </c>
      <c r="Z258" s="719">
        <f>A!T1377</f>
        <v>89.750654644435599</v>
      </c>
      <c r="AA258" s="1065" t="str">
        <f>A!U1377</f>
        <v>02-Apr</v>
      </c>
      <c r="AB258" s="712">
        <f>A!V1377</f>
        <v>2</v>
      </c>
    </row>
    <row r="259" spans="2:28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92">
        <f t="shared" si="42"/>
        <v>84.746175000000008</v>
      </c>
      <c r="X259" s="26">
        <f t="shared" si="43"/>
        <v>3.4872370345918363E-2</v>
      </c>
      <c r="Z259" s="719">
        <f>A!T1378</f>
        <v>67.777998970008611</v>
      </c>
      <c r="AA259" s="1065" t="str">
        <f>A!U1378</f>
        <v>16-Nov</v>
      </c>
      <c r="AB259" s="712">
        <f>A!V1378</f>
        <v>17</v>
      </c>
    </row>
    <row r="260" spans="2:28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92">
        <f t="shared" si="42"/>
        <v>72.803028786136821</v>
      </c>
      <c r="X260" s="26">
        <f t="shared" si="43"/>
        <v>5.0394881382993244E-2</v>
      </c>
      <c r="Z260" s="719">
        <f>A!T1379</f>
        <v>67.777998970008611</v>
      </c>
      <c r="AA260" s="1065" t="str">
        <f>A!U1379</f>
        <v>16-Nov</v>
      </c>
      <c r="AB260" s="712">
        <f>A!V1379</f>
        <v>17</v>
      </c>
    </row>
    <row r="261" spans="2:28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92">
        <f t="shared" si="42"/>
        <v>79.450283767531943</v>
      </c>
      <c r="X261" s="26">
        <f t="shared" si="43"/>
        <v>2.9109006639002094E-2</v>
      </c>
      <c r="Z261" s="719">
        <f>A!T1380</f>
        <v>89.750940352762001</v>
      </c>
      <c r="AA261" s="1065" t="str">
        <f>A!U1380</f>
        <v>02-Apr</v>
      </c>
      <c r="AB261" s="712">
        <f>A!V1380</f>
        <v>2</v>
      </c>
    </row>
    <row r="262" spans="2:28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92">
        <f t="shared" si="42"/>
        <v>68.560303007253907</v>
      </c>
      <c r="X262" s="26">
        <f t="shared" si="43"/>
        <v>2.6837687689409879E-2</v>
      </c>
      <c r="Z262" s="719">
        <f>A!T1381</f>
        <v>72.197531377754373</v>
      </c>
      <c r="AA262" s="1065" t="str">
        <f>A!U1381</f>
        <v>21-Apr</v>
      </c>
      <c r="AB262" s="712">
        <f>A!V1381</f>
        <v>5</v>
      </c>
    </row>
    <row r="263" spans="2:28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92">
        <f t="shared" si="42"/>
        <v>90.02</v>
      </c>
      <c r="X263" s="26">
        <f t="shared" si="43"/>
        <v>0.44345700955343259</v>
      </c>
      <c r="Z263" s="719">
        <f>A!T1382</f>
        <v>100</v>
      </c>
      <c r="AA263" s="1065" t="str">
        <f>A!U1382</f>
        <v>03-Dec</v>
      </c>
      <c r="AB263" s="712">
        <f>A!V1382</f>
        <v>1</v>
      </c>
    </row>
    <row r="264" spans="2:28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92">
        <f t="shared" si="42"/>
        <v>89.377499999999998</v>
      </c>
      <c r="X264" s="26">
        <f t="shared" si="43"/>
        <v>0.47539928953036281</v>
      </c>
      <c r="Z264" s="719">
        <f>A!T1383</f>
        <v>100</v>
      </c>
      <c r="AA264" s="1065" t="str">
        <f>A!U1383</f>
        <v>03-Dec</v>
      </c>
      <c r="AB264" s="712">
        <f>A!V1383</f>
        <v>1</v>
      </c>
    </row>
    <row r="265" spans="2:28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92">
        <f t="shared" si="42"/>
        <v>87.703387511386467</v>
      </c>
      <c r="X265" s="26">
        <f t="shared" si="43"/>
        <v>0.26487004275614862</v>
      </c>
      <c r="Z265" s="719">
        <f>A!T1384</f>
        <v>89.986748247902057</v>
      </c>
      <c r="AA265" s="1065" t="str">
        <f>A!U1384</f>
        <v>20-Dec</v>
      </c>
      <c r="AB265" s="712">
        <f>A!V1384</f>
        <v>11</v>
      </c>
    </row>
    <row r="266" spans="2:28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92">
        <f t="shared" si="42"/>
        <v>92.83</v>
      </c>
      <c r="X266" s="26">
        <f t="shared" si="43"/>
        <v>0.30895184746310467</v>
      </c>
      <c r="Z266" s="719">
        <f>A!T1385</f>
        <v>100</v>
      </c>
      <c r="AA266" s="1065" t="str">
        <f>A!U1385</f>
        <v>18-Dec</v>
      </c>
      <c r="AB266" s="712">
        <f>A!V1385</f>
        <v>8</v>
      </c>
    </row>
    <row r="267" spans="2:28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92">
        <f t="shared" si="42"/>
        <v>87.78</v>
      </c>
      <c r="X267" s="26">
        <f t="shared" si="43"/>
        <v>0.55684666210982003</v>
      </c>
      <c r="Z267" s="719">
        <f>A!T1386</f>
        <v>100</v>
      </c>
      <c r="AA267" s="1065" t="str">
        <f>A!U1386</f>
        <v>14-Nov</v>
      </c>
      <c r="AB267" s="712">
        <f>A!V1386</f>
        <v>6</v>
      </c>
    </row>
    <row r="268" spans="2:28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92">
        <f t="shared" si="42"/>
        <v>75.553678945195472</v>
      </c>
      <c r="X268" s="26">
        <f t="shared" si="43"/>
        <v>0.79612557085953661</v>
      </c>
      <c r="Z268" s="719">
        <f>A!T1387</f>
        <v>41.15856313554788</v>
      </c>
      <c r="AA268" s="1065" t="str">
        <f>A!U1387</f>
        <v>20-Dec</v>
      </c>
      <c r="AB268" s="712">
        <f>A!V1387</f>
        <v>11</v>
      </c>
    </row>
    <row r="269" spans="2:28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92">
        <f t="shared" si="42"/>
        <v>50.853606265428148</v>
      </c>
      <c r="X269" s="26">
        <f t="shared" si="43"/>
        <v>0.41914431571966199</v>
      </c>
      <c r="Z269" s="719">
        <f>A!T1388</f>
        <v>41.50364532949451</v>
      </c>
      <c r="AA269" s="1065" t="str">
        <f>A!U1388</f>
        <v>20-Dec</v>
      </c>
      <c r="AB269" s="712">
        <f>A!V1388</f>
        <v>11</v>
      </c>
    </row>
    <row r="270" spans="2:28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92">
        <f t="shared" si="42"/>
        <v>77.063007574892126</v>
      </c>
      <c r="X270" s="26">
        <f t="shared" si="43"/>
        <v>0.9454601149480506</v>
      </c>
      <c r="Z270" s="720">
        <f>A!T1389</f>
        <v>40.932197055102186</v>
      </c>
      <c r="AA270" s="1066" t="str">
        <f>A!U1389</f>
        <v>20-Dec</v>
      </c>
      <c r="AB270" s="714">
        <f>A!V1389</f>
        <v>11</v>
      </c>
    </row>
    <row r="271" spans="2:28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30"/>
      <c r="O271" s="20"/>
      <c r="P271" s="162"/>
      <c r="Q271" s="176"/>
      <c r="R271" s="176"/>
      <c r="S271" s="176"/>
      <c r="T271" s="176"/>
      <c r="U271" s="1096" t="s">
        <v>23</v>
      </c>
      <c r="V271" s="1097"/>
      <c r="W271" s="1097"/>
      <c r="X271" s="1098"/>
      <c r="Z271" s="719"/>
      <c r="AA271" s="1065"/>
      <c r="AB271" s="712"/>
    </row>
    <row r="272" spans="2:28" ht="12" customHeight="1">
      <c r="B272" s="153"/>
      <c r="C272" s="381" t="s">
        <v>237</v>
      </c>
      <c r="D272" s="381"/>
      <c r="E272" s="381"/>
      <c r="F272" s="649" t="s">
        <v>426</v>
      </c>
      <c r="G272" s="381"/>
      <c r="H272" s="381"/>
      <c r="I272" s="938" t="s">
        <v>250</v>
      </c>
      <c r="J272" s="933"/>
      <c r="K272" s="933"/>
      <c r="L272" s="939" t="s">
        <v>357</v>
      </c>
      <c r="M272" s="933"/>
      <c r="N272" s="934"/>
      <c r="O272" s="935" t="s">
        <v>372</v>
      </c>
      <c r="P272" s="940"/>
      <c r="Q272" s="941"/>
      <c r="R272" s="937" t="s">
        <v>384</v>
      </c>
      <c r="S272" s="942"/>
      <c r="T272" s="942"/>
      <c r="U272" s="943"/>
      <c r="V272" s="944"/>
      <c r="W272" s="944"/>
      <c r="X272" s="945" t="s">
        <v>24</v>
      </c>
      <c r="Y272" s="942"/>
      <c r="Z272" s="936" t="str">
        <f>YourData!$J$4</f>
        <v>Tested Prg</v>
      </c>
      <c r="AA272" s="1063"/>
      <c r="AB272" s="709"/>
    </row>
    <row r="273" spans="2:28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31" t="s">
        <v>76</v>
      </c>
      <c r="O273" s="325" t="s">
        <v>365</v>
      </c>
      <c r="P273" s="23" t="s">
        <v>75</v>
      </c>
      <c r="Q273" s="651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10" t="str">
        <f>YourData!$J$8</f>
        <v>Org</v>
      </c>
      <c r="AA273" s="1064" t="s">
        <v>75</v>
      </c>
      <c r="AB273" s="706" t="s">
        <v>76</v>
      </c>
    </row>
    <row r="274" spans="2:28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92">
        <f>AVERAGE(C274,F274,I274,L274,O274,R274)</f>
        <v>13.602258315939599</v>
      </c>
      <c r="X274" s="26">
        <f>ABS((V274-U274)/W274)</f>
        <v>0.22275712823725308</v>
      </c>
      <c r="Z274" s="719">
        <f>A!T1400</f>
        <v>14.3876667941897</v>
      </c>
      <c r="AA274" s="1065" t="str">
        <f>A!U1400</f>
        <v>06-Nov</v>
      </c>
      <c r="AB274" s="712">
        <f>A!V1400</f>
        <v>6</v>
      </c>
    </row>
    <row r="275" spans="2:28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92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9">
        <f>A!T1401</f>
        <v>18.116183232344987</v>
      </c>
      <c r="AA275" s="1065" t="str">
        <f>A!U1401</f>
        <v>11-Jan</v>
      </c>
      <c r="AB275" s="712">
        <f>A!V1401</f>
        <v>3</v>
      </c>
    </row>
    <row r="276" spans="2:28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92">
        <f t="shared" si="46"/>
        <v>13.305460257839718</v>
      </c>
      <c r="X276" s="26">
        <f t="shared" si="47"/>
        <v>0.22772605691822584</v>
      </c>
      <c r="Z276" s="719">
        <f>A!T1402</f>
        <v>14.796923163654553</v>
      </c>
      <c r="AA276" s="1065" t="str">
        <f>A!U1402</f>
        <v>06-Nov</v>
      </c>
      <c r="AB276" s="712">
        <f>A!V1402</f>
        <v>6</v>
      </c>
    </row>
    <row r="277" spans="2:28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92">
        <f t="shared" si="46"/>
        <v>13.602275834038101</v>
      </c>
      <c r="X277" s="26">
        <f t="shared" si="47"/>
        <v>0.22275684135281093</v>
      </c>
      <c r="Z277" s="719">
        <f>A!T1403</f>
        <v>16.53735632968635</v>
      </c>
      <c r="AA277" s="1065" t="str">
        <f>A!U1403</f>
        <v>06-Nov</v>
      </c>
      <c r="AB277" s="712">
        <f>A!V1403</f>
        <v>15</v>
      </c>
    </row>
    <row r="278" spans="2:28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92">
        <f t="shared" si="46"/>
        <v>13.602275834038101</v>
      </c>
      <c r="X278" s="26">
        <f t="shared" si="47"/>
        <v>0.22275684135281093</v>
      </c>
      <c r="Z278" s="719">
        <f>A!T1404</f>
        <v>16.448409919863394</v>
      </c>
      <c r="AA278" s="1065" t="str">
        <f>A!U1404</f>
        <v>06-Nov</v>
      </c>
      <c r="AB278" s="712">
        <f>A!V1404</f>
        <v>15</v>
      </c>
    </row>
    <row r="279" spans="2:28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92">
        <f t="shared" si="46"/>
        <v>13.602258315939599</v>
      </c>
      <c r="X279" s="26">
        <f t="shared" si="47"/>
        <v>0.22275712823725308</v>
      </c>
      <c r="Z279" s="719">
        <f>A!T1405</f>
        <v>13.229741613018074</v>
      </c>
      <c r="AA279" s="1065" t="str">
        <f>A!U1405</f>
        <v>13-Oct</v>
      </c>
      <c r="AB279" s="712">
        <f>A!V1405</f>
        <v>7</v>
      </c>
    </row>
    <row r="280" spans="2:28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92">
        <f t="shared" si="46"/>
        <v>13.602248784714215</v>
      </c>
      <c r="X280" s="26">
        <f t="shared" si="47"/>
        <v>0.22275728432529623</v>
      </c>
      <c r="Z280" s="719">
        <f>A!T1406</f>
        <v>14.387609209652739</v>
      </c>
      <c r="AA280" s="1065" t="str">
        <f>A!U1406</f>
        <v>06-Nov</v>
      </c>
      <c r="AB280" s="712">
        <f>A!V1406</f>
        <v>6</v>
      </c>
    </row>
    <row r="281" spans="2:28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92">
        <f t="shared" si="46"/>
        <v>13.128914245007058</v>
      </c>
      <c r="X281" s="26">
        <f t="shared" si="47"/>
        <v>0.19803617812408081</v>
      </c>
      <c r="Z281" s="719">
        <f>A!T1407</f>
        <v>16.32809707457384</v>
      </c>
      <c r="AA281" s="1065" t="str">
        <f>A!U1407</f>
        <v>06-Nov</v>
      </c>
      <c r="AB281" s="712">
        <f>A!V1407</f>
        <v>6</v>
      </c>
    </row>
    <row r="282" spans="2:28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92">
        <f t="shared" si="46"/>
        <v>12.932274999999999</v>
      </c>
      <c r="X282" s="26">
        <f t="shared" si="47"/>
        <v>0.20182063867339659</v>
      </c>
      <c r="Z282" s="719">
        <f>A!T1408</f>
        <v>14.3876667941897</v>
      </c>
      <c r="AA282" s="1065" t="str">
        <f>A!U1408</f>
        <v>06-Nov</v>
      </c>
      <c r="AB282" s="712">
        <f>A!V1408</f>
        <v>6</v>
      </c>
    </row>
    <row r="283" spans="2:28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92">
        <f t="shared" si="46"/>
        <v>13.133119889758461</v>
      </c>
      <c r="X283" s="26">
        <f t="shared" si="47"/>
        <v>0.19949562799949322</v>
      </c>
      <c r="Z283" s="719">
        <f>A!T1409</f>
        <v>14.3876667941897</v>
      </c>
      <c r="AA283" s="1065" t="str">
        <f>A!U1409</f>
        <v>06-Nov</v>
      </c>
      <c r="AB283" s="712">
        <f>A!V1409</f>
        <v>6</v>
      </c>
    </row>
    <row r="284" spans="2:28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92">
        <f t="shared" si="46"/>
        <v>13.130674243263261</v>
      </c>
      <c r="X284" s="26">
        <f t="shared" si="47"/>
        <v>0.19877120943268159</v>
      </c>
      <c r="Z284" s="719">
        <f>A!T1410</f>
        <v>16.328097074089001</v>
      </c>
      <c r="AA284" s="1065" t="str">
        <f>A!U1410</f>
        <v>06-Nov</v>
      </c>
      <c r="AB284" s="712">
        <f>A!V1410</f>
        <v>6</v>
      </c>
    </row>
    <row r="285" spans="2:28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92">
        <f t="shared" si="46"/>
        <v>13.12249422708534</v>
      </c>
      <c r="X285" s="26">
        <f t="shared" si="47"/>
        <v>0.19584691412516822</v>
      </c>
      <c r="Z285" s="719">
        <f>A!T1411</f>
        <v>16.328097072721135</v>
      </c>
      <c r="AA285" s="1065" t="str">
        <f>A!U1411</f>
        <v>06-Nov</v>
      </c>
      <c r="AB285" s="712">
        <f>A!V1411</f>
        <v>6</v>
      </c>
    </row>
    <row r="286" spans="2:28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92">
        <f t="shared" si="46"/>
        <v>53.850538834231344</v>
      </c>
      <c r="X286" s="26">
        <f t="shared" si="47"/>
        <v>4.339335106968302E-2</v>
      </c>
      <c r="Z286" s="719">
        <f>A!T1412</f>
        <v>52.550309912276589</v>
      </c>
      <c r="AA286" s="1065" t="str">
        <f>A!U1412</f>
        <v>07-Nov</v>
      </c>
      <c r="AB286" s="712">
        <f>A!V1412</f>
        <v>0</v>
      </c>
    </row>
    <row r="287" spans="2:28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92">
        <f t="shared" si="46"/>
        <v>53.631575484099052</v>
      </c>
      <c r="X287" s="26">
        <f t="shared" si="47"/>
        <v>5.9675702373224164E-2</v>
      </c>
      <c r="Z287" s="719">
        <f>A!T1413</f>
        <v>52.548901400619769</v>
      </c>
      <c r="AA287" s="1065" t="str">
        <f>A!U1413</f>
        <v>07-Nov</v>
      </c>
      <c r="AB287" s="712">
        <f>A!V1413</f>
        <v>0</v>
      </c>
    </row>
    <row r="288" spans="2:28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92">
        <f t="shared" si="46"/>
        <v>61.4736310197219</v>
      </c>
      <c r="X288" s="26">
        <f t="shared" si="47"/>
        <v>1.4640423626697138E-2</v>
      </c>
      <c r="Z288" s="719">
        <f>A!T1414</f>
        <v>59.200640560047859</v>
      </c>
      <c r="AA288" s="1065" t="str">
        <f>A!U1414</f>
        <v>28-Nov</v>
      </c>
      <c r="AB288" s="712">
        <f>A!V1414</f>
        <v>0</v>
      </c>
    </row>
    <row r="289" spans="2:28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92">
        <f t="shared" si="46"/>
        <v>58.913809489434179</v>
      </c>
      <c r="X289" s="26">
        <f t="shared" si="47"/>
        <v>3.4457116550306748E-2</v>
      </c>
      <c r="Z289" s="719">
        <f>A!T1415</f>
        <v>57.139383948125214</v>
      </c>
      <c r="AA289" s="1065" t="str">
        <f>A!U1415</f>
        <v>07-Nov</v>
      </c>
      <c r="AB289" s="712">
        <f>A!V1415</f>
        <v>0</v>
      </c>
    </row>
    <row r="290" spans="2:28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92">
        <f t="shared" si="46"/>
        <v>45.445051217950976</v>
      </c>
      <c r="X290" s="26">
        <f t="shared" si="47"/>
        <v>8.4757410731719482E-2</v>
      </c>
      <c r="Z290" s="719">
        <f>A!T1416</f>
        <v>45.098340753459524</v>
      </c>
      <c r="AA290" s="1065" t="str">
        <f>A!U1416</f>
        <v>07-Nov</v>
      </c>
      <c r="AB290" s="712">
        <f>A!V1416</f>
        <v>0</v>
      </c>
    </row>
    <row r="291" spans="2:28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92">
        <f t="shared" si="46"/>
        <v>31.325279504846527</v>
      </c>
      <c r="X291" s="26">
        <f t="shared" si="47"/>
        <v>0.19242343930094907</v>
      </c>
      <c r="Z291" s="719">
        <f>A!T1417</f>
        <v>14.534205320400186</v>
      </c>
      <c r="AA291" s="1065" t="str">
        <f>A!U1417</f>
        <v>18-Apr</v>
      </c>
      <c r="AB291" s="712">
        <f>A!V1417</f>
        <v>18</v>
      </c>
    </row>
    <row r="292" spans="2:28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92">
        <f t="shared" si="46"/>
        <v>35.804161936606427</v>
      </c>
      <c r="X292" s="26">
        <f t="shared" si="47"/>
        <v>0.24410569965231232</v>
      </c>
      <c r="Z292" s="719">
        <f>A!T1418</f>
        <v>27.009369856365918</v>
      </c>
      <c r="AA292" s="1065" t="str">
        <f>A!U1418</f>
        <v>28-Sep</v>
      </c>
      <c r="AB292" s="712">
        <f>A!V1418</f>
        <v>18</v>
      </c>
    </row>
    <row r="293" spans="2:28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62">
        <f>A!K1419</f>
        <v>19.226982775192901</v>
      </c>
      <c r="M293" s="563">
        <f>A!L1419</f>
        <v>40286</v>
      </c>
      <c r="N293" s="28">
        <f>A!M1419</f>
        <v>17</v>
      </c>
      <c r="O293" s="562">
        <f>A!N1419</f>
        <v>19</v>
      </c>
      <c r="P293" s="563">
        <f>A!O1419</f>
        <v>92</v>
      </c>
      <c r="Q293" s="564">
        <f>A!P1419</f>
        <v>10</v>
      </c>
      <c r="R293" s="562">
        <f>A!Q1419</f>
        <v>20.14</v>
      </c>
      <c r="S293" s="563">
        <f>A!R1419</f>
        <v>37712</v>
      </c>
      <c r="T293" s="564">
        <f>A!S1419</f>
        <v>12</v>
      </c>
      <c r="U293" s="172">
        <f t="shared" si="44"/>
        <v>17.124400000000001</v>
      </c>
      <c r="V293" s="142">
        <f t="shared" si="45"/>
        <v>20.14</v>
      </c>
      <c r="W293" s="894">
        <f t="shared" si="46"/>
        <v>18.872845693798226</v>
      </c>
      <c r="X293" s="29">
        <f t="shared" si="47"/>
        <v>0.15978512456078367</v>
      </c>
      <c r="Z293" s="720">
        <f>A!T1419</f>
        <v>8.1849329975645411</v>
      </c>
      <c r="AA293" s="1066" t="str">
        <f>A!U1419</f>
        <v>18-Apr</v>
      </c>
      <c r="AB293" s="714">
        <f>A!V1419</f>
        <v>17</v>
      </c>
    </row>
    <row r="294" spans="2:28" ht="12" customHeight="1" thickTop="1">
      <c r="B294" s="774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90"/>
      <c r="AA294" s="1067"/>
      <c r="AB294" s="689"/>
    </row>
    <row r="295" spans="2:28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90"/>
      <c r="AA295" s="1067"/>
      <c r="AB295" s="689"/>
    </row>
    <row r="296" spans="2:28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90"/>
      <c r="AA296" s="1067"/>
      <c r="AB296" s="689"/>
    </row>
    <row r="297" spans="2:28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90"/>
      <c r="AA297" s="1067"/>
      <c r="AB297" s="689"/>
    </row>
    <row r="298" spans="2:28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90"/>
      <c r="AA298" s="1067"/>
      <c r="AB298" s="689"/>
    </row>
    <row r="299" spans="2:28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90"/>
      <c r="AA299" s="1067"/>
      <c r="AB299" s="689"/>
    </row>
    <row r="300" spans="2:28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90"/>
      <c r="AA300" s="1067"/>
      <c r="AB300" s="689"/>
    </row>
    <row r="301" spans="2:28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90"/>
      <c r="AA301" s="1067"/>
      <c r="AB301" s="689"/>
    </row>
    <row r="302" spans="2:28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90"/>
      <c r="AA302" s="1067"/>
      <c r="AB302" s="689"/>
    </row>
    <row r="303" spans="2:28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90"/>
      <c r="AA303" s="1067"/>
      <c r="AB303" s="689"/>
    </row>
    <row r="304" spans="2:28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90"/>
      <c r="AA304" s="1067"/>
      <c r="AB304" s="689"/>
    </row>
    <row r="305" spans="4:28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90"/>
      <c r="AA305" s="1067"/>
      <c r="AB305" s="689"/>
    </row>
    <row r="306" spans="4:28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90"/>
      <c r="AA306" s="1067"/>
      <c r="AB306" s="689"/>
    </row>
    <row r="307" spans="4:28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90"/>
      <c r="AA307" s="1067"/>
      <c r="AB307" s="689"/>
    </row>
    <row r="308" spans="4:28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90"/>
      <c r="AA308" s="1067"/>
      <c r="AB308" s="689"/>
    </row>
    <row r="309" spans="4:28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90"/>
      <c r="AA309" s="1067"/>
      <c r="AB309" s="689"/>
    </row>
    <row r="310" spans="4:28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90"/>
      <c r="AA310" s="1067"/>
      <c r="AB310" s="689"/>
    </row>
    <row r="311" spans="4:28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90"/>
      <c r="AA311" s="1067"/>
      <c r="AB311" s="689"/>
    </row>
    <row r="312" spans="4:28" ht="12" customHeight="1">
      <c r="D312" s="46"/>
      <c r="E312" s="115"/>
      <c r="H312" s="115"/>
      <c r="K312" s="115"/>
      <c r="M312" s="105"/>
      <c r="Z312" s="690"/>
      <c r="AA312" s="1067"/>
      <c r="AB312" s="689"/>
    </row>
    <row r="313" spans="4:28" ht="12" customHeight="1">
      <c r="D313" s="46"/>
      <c r="E313" s="115"/>
      <c r="H313" s="115"/>
      <c r="K313" s="115"/>
      <c r="M313" s="105"/>
      <c r="Z313" s="690"/>
      <c r="AA313" s="1067"/>
      <c r="AB313" s="689"/>
    </row>
    <row r="314" spans="4:28" ht="12" customHeight="1">
      <c r="D314" s="46"/>
      <c r="E314" s="115"/>
      <c r="H314" s="115"/>
      <c r="K314" s="115"/>
      <c r="M314" s="105"/>
      <c r="Z314" s="690"/>
      <c r="AA314" s="1067"/>
      <c r="AB314" s="689"/>
    </row>
    <row r="315" spans="4:28" ht="12" customHeight="1">
      <c r="E315" s="115"/>
      <c r="H315" s="115"/>
      <c r="K315" s="115"/>
      <c r="M315" s="105"/>
      <c r="Z315" s="690"/>
      <c r="AA315" s="1067"/>
      <c r="AB315" s="689"/>
    </row>
    <row r="316" spans="4:28" ht="12" customHeight="1">
      <c r="E316" s="115"/>
      <c r="H316" s="115"/>
      <c r="K316" s="115"/>
      <c r="M316" s="105"/>
      <c r="Z316" s="690"/>
      <c r="AA316" s="1067"/>
      <c r="AB316" s="689"/>
    </row>
    <row r="317" spans="4:28" ht="12" customHeight="1">
      <c r="E317" s="115"/>
      <c r="H317" s="115"/>
      <c r="K317" s="115"/>
      <c r="M317" s="105"/>
      <c r="Z317" s="690"/>
      <c r="AA317" s="1067"/>
      <c r="AB317" s="689"/>
    </row>
    <row r="318" spans="4:28" ht="12" customHeight="1">
      <c r="E318" s="115"/>
      <c r="H318" s="115"/>
      <c r="K318" s="115"/>
      <c r="M318" s="105"/>
      <c r="Z318" s="690"/>
      <c r="AA318" s="1067"/>
      <c r="AB318" s="689"/>
    </row>
    <row r="319" spans="4:28" ht="12" customHeight="1">
      <c r="E319" s="115"/>
      <c r="K319" s="115"/>
      <c r="M319" s="105"/>
      <c r="Z319" s="690"/>
      <c r="AA319" s="1067"/>
      <c r="AB319" s="689"/>
    </row>
    <row r="320" spans="4:28" ht="12" customHeight="1">
      <c r="E320" s="115"/>
      <c r="K320" s="115"/>
      <c r="M320" s="105"/>
      <c r="Z320" s="690"/>
      <c r="AA320" s="1067"/>
      <c r="AB320" s="689"/>
    </row>
    <row r="321" spans="5:28" ht="12" customHeight="1">
      <c r="E321" s="115"/>
      <c r="K321" s="115"/>
      <c r="M321" s="105"/>
      <c r="Z321" s="690"/>
      <c r="AA321" s="1067"/>
      <c r="AB321" s="689"/>
    </row>
    <row r="322" spans="5:28" ht="12" customHeight="1">
      <c r="E322" s="115"/>
      <c r="K322" s="115"/>
      <c r="M322" s="105"/>
      <c r="Z322" s="690"/>
      <c r="AA322" s="1067"/>
      <c r="AB322" s="689"/>
    </row>
    <row r="323" spans="5:28" ht="12" customHeight="1">
      <c r="E323" s="115"/>
      <c r="K323" s="115"/>
      <c r="M323" s="105"/>
      <c r="Z323" s="690"/>
      <c r="AA323" s="1067"/>
      <c r="AB323" s="689"/>
    </row>
    <row r="324" spans="5:28" ht="12" customHeight="1">
      <c r="E324" s="115"/>
      <c r="K324" s="115"/>
      <c r="M324" s="105"/>
      <c r="Z324" s="690"/>
      <c r="AA324" s="1067"/>
      <c r="AB324" s="689"/>
    </row>
    <row r="325" spans="5:28" ht="12" customHeight="1">
      <c r="E325" s="115"/>
      <c r="K325" s="115"/>
      <c r="M325" s="105"/>
      <c r="Z325" s="690"/>
      <c r="AA325" s="1067"/>
      <c r="AB325" s="689"/>
    </row>
    <row r="326" spans="5:28" ht="12" customHeight="1">
      <c r="E326" s="115"/>
      <c r="K326" s="115"/>
      <c r="M326" s="105"/>
      <c r="Z326" s="690"/>
      <c r="AA326" s="1067"/>
      <c r="AB326" s="689"/>
    </row>
    <row r="327" spans="5:28" ht="12" customHeight="1">
      <c r="E327" s="115"/>
      <c r="K327" s="115"/>
      <c r="M327" s="105"/>
      <c r="Z327" s="690"/>
      <c r="AA327" s="1067"/>
      <c r="AB327" s="689"/>
    </row>
    <row r="328" spans="5:28" ht="12" customHeight="1">
      <c r="E328" s="115"/>
      <c r="K328" s="115"/>
      <c r="Z328" s="690"/>
      <c r="AA328" s="1067"/>
      <c r="AB328" s="689"/>
    </row>
    <row r="329" spans="5:28" ht="12" customHeight="1">
      <c r="E329" s="115"/>
      <c r="K329" s="115"/>
      <c r="Z329" s="690"/>
      <c r="AA329" s="1067"/>
      <c r="AB329" s="689"/>
    </row>
    <row r="330" spans="5:28" ht="12" customHeight="1">
      <c r="E330" s="115"/>
      <c r="K330" s="115"/>
      <c r="Z330" s="690"/>
      <c r="AA330" s="1067"/>
      <c r="AB330" s="689"/>
    </row>
    <row r="331" spans="5:28" ht="12" customHeight="1">
      <c r="K331" s="115"/>
      <c r="Z331" s="690"/>
      <c r="AA331" s="1067"/>
      <c r="AB331" s="689"/>
    </row>
    <row r="332" spans="5:28" ht="12" customHeight="1">
      <c r="K332" s="115"/>
      <c r="Z332" s="690"/>
      <c r="AA332" s="1067"/>
      <c r="AB332" s="689"/>
    </row>
    <row r="333" spans="5:28" ht="12" customHeight="1">
      <c r="K333" s="115"/>
      <c r="Z333" s="690"/>
      <c r="AA333" s="1067"/>
      <c r="AB333" s="689"/>
    </row>
    <row r="334" spans="5:28" ht="12" customHeight="1">
      <c r="K334" s="115"/>
      <c r="Z334" s="723"/>
    </row>
    <row r="335" spans="5:28" ht="12" customHeight="1">
      <c r="K335" s="115"/>
      <c r="Z335" s="723"/>
    </row>
    <row r="336" spans="5:28" ht="12" customHeight="1">
      <c r="K336" s="115"/>
      <c r="Z336" s="723"/>
    </row>
    <row r="337" spans="11:26" ht="12" customHeight="1">
      <c r="K337" s="115"/>
      <c r="Z337" s="723"/>
    </row>
    <row r="338" spans="11:26" ht="12" customHeight="1">
      <c r="K338" s="115"/>
      <c r="Z338" s="723"/>
    </row>
    <row r="339" spans="11:26" ht="12" customHeight="1">
      <c r="K339" s="115"/>
      <c r="Z339" s="723"/>
    </row>
    <row r="340" spans="11:26" ht="12" customHeight="1">
      <c r="K340" s="115"/>
      <c r="Z340" s="723"/>
    </row>
    <row r="341" spans="11:26" ht="12" customHeight="1">
      <c r="K341" s="115"/>
      <c r="Z341" s="723"/>
    </row>
    <row r="342" spans="11:26" ht="12" customHeight="1">
      <c r="K342" s="115"/>
      <c r="Z342" s="723"/>
    </row>
    <row r="343" spans="11:26" ht="12" customHeight="1">
      <c r="K343" s="115"/>
      <c r="Z343" s="723"/>
    </row>
    <row r="344" spans="11:26" ht="12" customHeight="1">
      <c r="K344" s="115"/>
      <c r="Z344" s="723"/>
    </row>
    <row r="345" spans="11:26" ht="12" customHeight="1">
      <c r="K345" s="115"/>
      <c r="Z345" s="723"/>
    </row>
    <row r="346" spans="11:26" ht="12" customHeight="1">
      <c r="K346" s="115"/>
      <c r="Z346" s="723"/>
    </row>
    <row r="347" spans="11:26" ht="12" customHeight="1">
      <c r="K347" s="115"/>
      <c r="Z347" s="723"/>
    </row>
    <row r="348" spans="11:26" ht="12" customHeight="1">
      <c r="K348" s="115"/>
      <c r="Z348" s="723"/>
    </row>
    <row r="349" spans="11:26" ht="12" customHeight="1">
      <c r="K349" s="115"/>
      <c r="Z349" s="723"/>
    </row>
    <row r="350" spans="11:26" ht="12" customHeight="1">
      <c r="K350" s="115"/>
      <c r="Z350" s="723"/>
    </row>
    <row r="351" spans="11:26" ht="12" customHeight="1">
      <c r="K351" s="115"/>
      <c r="Z351" s="723"/>
    </row>
    <row r="352" spans="11:26" ht="12" customHeight="1">
      <c r="K352" s="115"/>
      <c r="Z352" s="723"/>
    </row>
    <row r="353" spans="11:26" ht="12" customHeight="1">
      <c r="K353" s="115"/>
      <c r="Z353" s="723"/>
    </row>
    <row r="354" spans="11:26" ht="12" customHeight="1">
      <c r="K354" s="115"/>
      <c r="Z354" s="723"/>
    </row>
    <row r="355" spans="11:26" ht="12" customHeight="1">
      <c r="K355" s="115"/>
      <c r="Z355" s="723"/>
    </row>
    <row r="356" spans="11:26" ht="12" customHeight="1">
      <c r="K356" s="115"/>
      <c r="Z356" s="723"/>
    </row>
    <row r="357" spans="11:26" ht="12" customHeight="1">
      <c r="K357" s="115"/>
      <c r="Z357" s="723"/>
    </row>
    <row r="358" spans="11:26" ht="12" customHeight="1">
      <c r="K358" s="115"/>
      <c r="Z358" s="723"/>
    </row>
    <row r="359" spans="11:26" ht="12" customHeight="1">
      <c r="K359" s="115"/>
      <c r="Z359" s="723"/>
    </row>
    <row r="360" spans="11:26" ht="12" customHeight="1">
      <c r="K360" s="115"/>
      <c r="Z360" s="723"/>
    </row>
    <row r="361" spans="11:26" ht="12" customHeight="1">
      <c r="K361" s="115"/>
      <c r="Z361" s="723"/>
    </row>
    <row r="362" spans="11:26" ht="12" customHeight="1">
      <c r="K362" s="115"/>
      <c r="Z362" s="723"/>
    </row>
    <row r="363" spans="11:26" ht="12" customHeight="1">
      <c r="K363" s="115"/>
      <c r="Z363" s="723"/>
    </row>
    <row r="364" spans="11:26" ht="12" customHeight="1">
      <c r="K364" s="115"/>
      <c r="Z364" s="723"/>
    </row>
    <row r="365" spans="11:26" ht="12" customHeight="1">
      <c r="K365" s="115"/>
      <c r="Z365" s="723"/>
    </row>
    <row r="366" spans="11:26" ht="12" customHeight="1">
      <c r="K366" s="115"/>
      <c r="Z366" s="723"/>
    </row>
    <row r="367" spans="11:26" ht="12" customHeight="1">
      <c r="K367" s="115"/>
      <c r="Z367" s="723"/>
    </row>
    <row r="368" spans="11:26" ht="12" customHeight="1">
      <c r="K368" s="115"/>
      <c r="Z368" s="723"/>
    </row>
    <row r="369" spans="11:26" ht="12" customHeight="1">
      <c r="K369" s="115"/>
      <c r="Z369" s="723"/>
    </row>
    <row r="370" spans="11:26" ht="12" customHeight="1">
      <c r="K370" s="115"/>
      <c r="Z370" s="723"/>
    </row>
    <row r="371" spans="11:26" ht="12" customHeight="1">
      <c r="K371" s="115"/>
      <c r="Z371" s="723"/>
    </row>
    <row r="372" spans="11:26" ht="12" customHeight="1">
      <c r="K372" s="115"/>
      <c r="Z372" s="723"/>
    </row>
    <row r="373" spans="11:26" ht="12" customHeight="1">
      <c r="K373" s="115"/>
      <c r="Z373" s="723"/>
    </row>
    <row r="374" spans="11:26" ht="12" customHeight="1">
      <c r="K374" s="115"/>
      <c r="Z374" s="723"/>
    </row>
    <row r="375" spans="11:26" ht="12" customHeight="1">
      <c r="K375" s="115"/>
      <c r="Z375" s="723"/>
    </row>
    <row r="376" spans="11:26" ht="12" customHeight="1">
      <c r="K376" s="115"/>
      <c r="Z376" s="723"/>
    </row>
    <row r="377" spans="11:26" ht="12" customHeight="1">
      <c r="K377" s="115"/>
      <c r="Z377" s="723"/>
    </row>
    <row r="378" spans="11:26" ht="12" customHeight="1">
      <c r="K378" s="115"/>
      <c r="Z378" s="723"/>
    </row>
    <row r="379" spans="11:26" ht="12" customHeight="1">
      <c r="K379" s="115"/>
      <c r="Z379" s="723"/>
    </row>
    <row r="380" spans="11:26" ht="12" customHeight="1">
      <c r="K380" s="115"/>
      <c r="Z380" s="723"/>
    </row>
    <row r="381" spans="11:26" ht="12" customHeight="1">
      <c r="K381" s="115"/>
      <c r="Z381" s="723"/>
    </row>
    <row r="382" spans="11:26" ht="12" customHeight="1">
      <c r="K382" s="115"/>
      <c r="Z382" s="723"/>
    </row>
    <row r="383" spans="11:26" ht="12" customHeight="1">
      <c r="K383" s="115"/>
      <c r="Z383" s="723"/>
    </row>
    <row r="384" spans="11:26" ht="12" customHeight="1">
      <c r="K384" s="115"/>
      <c r="Z384" s="723"/>
    </row>
    <row r="385" spans="11:26" ht="12" customHeight="1">
      <c r="K385" s="115"/>
      <c r="Z385" s="723"/>
    </row>
    <row r="386" spans="11:26" ht="12" customHeight="1">
      <c r="K386" s="115"/>
      <c r="Z386" s="723"/>
    </row>
    <row r="387" spans="11:26" ht="12" customHeight="1">
      <c r="Z387" s="723"/>
    </row>
    <row r="388" spans="11:26" ht="12" customHeight="1">
      <c r="Z388" s="723"/>
    </row>
    <row r="389" spans="11:26" ht="12" customHeight="1">
      <c r="Z389" s="723"/>
    </row>
    <row r="390" spans="11:26" ht="12" customHeight="1">
      <c r="Z390" s="723"/>
    </row>
    <row r="391" spans="11:26" ht="12" customHeight="1">
      <c r="Z391" s="723"/>
    </row>
    <row r="392" spans="11:26" ht="12" customHeight="1">
      <c r="Z392" s="723"/>
    </row>
    <row r="393" spans="11:26" ht="12" customHeight="1">
      <c r="Z393" s="723"/>
    </row>
    <row r="394" spans="11:26" ht="12" customHeight="1">
      <c r="Z394" s="723"/>
    </row>
    <row r="395" spans="11:26" ht="12" customHeight="1">
      <c r="Z395" s="723"/>
    </row>
    <row r="396" spans="11:26" ht="12" customHeight="1">
      <c r="Z396" s="723"/>
    </row>
    <row r="397" spans="11:26" ht="12" customHeight="1">
      <c r="Z397" s="723"/>
    </row>
    <row r="398" spans="11:26" ht="12" customHeight="1">
      <c r="Z398" s="723"/>
    </row>
    <row r="399" spans="11:26" ht="12" customHeight="1">
      <c r="Z399" s="723"/>
    </row>
    <row r="400" spans="11:26" ht="12" customHeight="1">
      <c r="Z400" s="723"/>
    </row>
    <row r="401" spans="26:26" ht="12" customHeight="1">
      <c r="Z401" s="723"/>
    </row>
    <row r="402" spans="26:26" ht="12" customHeight="1">
      <c r="Z402" s="723"/>
    </row>
    <row r="403" spans="26:26" ht="12" customHeight="1">
      <c r="Z403" s="723"/>
    </row>
    <row r="404" spans="26:26" ht="12" customHeight="1">
      <c r="Z404" s="723"/>
    </row>
    <row r="405" spans="26:26" ht="12" customHeight="1">
      <c r="Z405" s="723"/>
    </row>
    <row r="406" spans="26:26" ht="12" customHeight="1">
      <c r="Z406" s="723"/>
    </row>
    <row r="407" spans="26:26" ht="12" customHeight="1">
      <c r="Z407" s="723"/>
    </row>
    <row r="408" spans="26:26" ht="12" customHeight="1">
      <c r="Z408" s="723"/>
    </row>
    <row r="409" spans="26:26" ht="12" customHeight="1">
      <c r="Z409" s="723"/>
    </row>
    <row r="410" spans="26:26" ht="12" customHeight="1">
      <c r="Z410" s="723"/>
    </row>
    <row r="411" spans="26:26" ht="12" customHeight="1">
      <c r="Z411" s="723"/>
    </row>
    <row r="412" spans="26:26" ht="12" customHeight="1">
      <c r="Z412" s="723"/>
    </row>
    <row r="413" spans="26:26" ht="12" customHeight="1">
      <c r="Z413" s="723"/>
    </row>
    <row r="414" spans="26:26" ht="12" customHeight="1">
      <c r="Z414" s="723"/>
    </row>
    <row r="415" spans="26:26" ht="12" customHeight="1">
      <c r="Z415" s="723"/>
    </row>
    <row r="416" spans="26:26" ht="12" customHeight="1">
      <c r="Z416" s="723"/>
    </row>
    <row r="417" spans="26:26" ht="12" customHeight="1">
      <c r="Z417" s="723"/>
    </row>
    <row r="418" spans="26:26" ht="12" customHeight="1">
      <c r="Z418" s="723"/>
    </row>
    <row r="419" spans="26:26" ht="12" customHeight="1">
      <c r="Z419" s="723"/>
    </row>
    <row r="420" spans="26:26" ht="12" customHeight="1">
      <c r="Z420" s="723"/>
    </row>
    <row r="421" spans="26:26" ht="12" customHeight="1">
      <c r="Z421" s="723"/>
    </row>
    <row r="422" spans="26:26" ht="12" customHeight="1">
      <c r="Z422" s="723"/>
    </row>
    <row r="423" spans="26:26" ht="12" customHeight="1">
      <c r="Z423" s="723"/>
    </row>
    <row r="424" spans="26:26" ht="12" customHeight="1">
      <c r="Z424" s="723"/>
    </row>
    <row r="425" spans="26:26" ht="12" customHeight="1">
      <c r="Z425" s="723"/>
    </row>
    <row r="426" spans="26:26" ht="12" customHeight="1">
      <c r="Z426" s="723"/>
    </row>
    <row r="427" spans="26:26" ht="12" customHeight="1">
      <c r="Z427" s="723"/>
    </row>
    <row r="428" spans="26:26" ht="12" customHeight="1">
      <c r="Z428" s="723"/>
    </row>
    <row r="429" spans="26:26" ht="12" customHeight="1">
      <c r="Z429" s="723"/>
    </row>
    <row r="430" spans="26:26" ht="12" customHeight="1">
      <c r="Z430" s="723"/>
    </row>
    <row r="431" spans="26:26" ht="12" customHeight="1">
      <c r="Z431" s="723"/>
    </row>
    <row r="432" spans="26:26" ht="12" customHeight="1">
      <c r="Z432" s="723"/>
    </row>
    <row r="433" spans="26:26" ht="12" customHeight="1">
      <c r="Z433" s="723"/>
    </row>
    <row r="434" spans="26:26" ht="12" customHeight="1">
      <c r="Z434" s="723"/>
    </row>
    <row r="435" spans="26:26" ht="12" customHeight="1">
      <c r="Z435" s="723"/>
    </row>
    <row r="436" spans="26:26" ht="12" customHeight="1">
      <c r="Z436" s="723"/>
    </row>
    <row r="437" spans="26:26" ht="12" customHeight="1">
      <c r="Z437" s="723"/>
    </row>
    <row r="438" spans="26:26" ht="12" customHeight="1">
      <c r="Z438" s="723"/>
    </row>
    <row r="439" spans="26:26" ht="12" customHeight="1">
      <c r="Z439" s="723"/>
    </row>
    <row r="440" spans="26:26" ht="12" customHeight="1">
      <c r="Z440" s="723"/>
    </row>
    <row r="441" spans="26:26" ht="12" customHeight="1">
      <c r="Z441" s="723"/>
    </row>
    <row r="442" spans="26:26" ht="12" customHeight="1">
      <c r="Z442" s="723"/>
    </row>
    <row r="443" spans="26:26" ht="12" customHeight="1">
      <c r="Z443" s="723"/>
    </row>
    <row r="444" spans="26:26">
      <c r="Z444" s="723"/>
    </row>
    <row r="445" spans="26:26">
      <c r="Z445" s="723"/>
    </row>
    <row r="446" spans="26:26">
      <c r="Z446" s="723"/>
    </row>
    <row r="447" spans="26:26">
      <c r="Z447" s="723"/>
    </row>
    <row r="448" spans="26:26">
      <c r="Z448" s="723"/>
    </row>
    <row r="449" spans="26:26">
      <c r="Z449" s="723"/>
    </row>
    <row r="450" spans="26:26">
      <c r="Z450" s="723"/>
    </row>
    <row r="451" spans="26:26">
      <c r="Z451" s="723"/>
    </row>
    <row r="452" spans="26:26">
      <c r="Z452" s="723"/>
    </row>
    <row r="453" spans="26:26">
      <c r="Z453" s="723"/>
    </row>
    <row r="454" spans="26:26">
      <c r="Z454" s="723"/>
    </row>
    <row r="455" spans="26:26">
      <c r="Z455" s="723"/>
    </row>
    <row r="456" spans="26:26">
      <c r="Z456" s="723"/>
    </row>
    <row r="457" spans="26:26">
      <c r="Z457" s="723"/>
    </row>
    <row r="458" spans="26:26">
      <c r="Z458" s="723"/>
    </row>
    <row r="459" spans="26:26">
      <c r="Z459" s="723"/>
    </row>
    <row r="460" spans="26:26">
      <c r="Z460" s="723"/>
    </row>
    <row r="461" spans="26:26">
      <c r="Z461" s="723"/>
    </row>
    <row r="462" spans="26:26">
      <c r="Z462" s="723"/>
    </row>
    <row r="463" spans="26:26">
      <c r="Z463" s="723"/>
    </row>
    <row r="464" spans="26:26">
      <c r="Z464" s="723"/>
    </row>
    <row r="465" spans="26:26">
      <c r="Z465" s="723"/>
    </row>
    <row r="466" spans="26:26">
      <c r="Z466" s="723"/>
    </row>
    <row r="467" spans="26:26">
      <c r="Z467" s="723"/>
    </row>
    <row r="468" spans="26:26">
      <c r="Z468" s="723"/>
    </row>
    <row r="469" spans="26:26">
      <c r="Z469" s="723"/>
    </row>
    <row r="470" spans="26:26">
      <c r="Z470" s="723"/>
    </row>
    <row r="471" spans="26:26">
      <c r="Z471" s="723"/>
    </row>
    <row r="472" spans="26:26">
      <c r="Z472" s="723"/>
    </row>
    <row r="473" spans="26:26">
      <c r="Z473" s="723"/>
    </row>
    <row r="474" spans="26:26">
      <c r="Z474" s="723"/>
    </row>
    <row r="475" spans="26:26">
      <c r="Z475" s="723"/>
    </row>
    <row r="476" spans="26:26">
      <c r="Z476" s="723"/>
    </row>
    <row r="477" spans="26:26">
      <c r="Z477" s="723"/>
    </row>
    <row r="478" spans="26:26">
      <c r="Z478" s="723"/>
    </row>
    <row r="479" spans="26:26">
      <c r="Z479" s="723"/>
    </row>
    <row r="480" spans="26:26">
      <c r="Z480" s="723"/>
    </row>
    <row r="481" spans="26:26">
      <c r="Z481" s="723"/>
    </row>
    <row r="482" spans="26:26">
      <c r="Z482" s="723"/>
    </row>
    <row r="483" spans="26:26">
      <c r="Z483" s="723"/>
    </row>
    <row r="484" spans="26:26">
      <c r="Z484" s="723"/>
    </row>
    <row r="485" spans="26:26">
      <c r="Z485" s="723"/>
    </row>
    <row r="486" spans="26:26">
      <c r="Z486" s="723"/>
    </row>
    <row r="487" spans="26:26">
      <c r="Z487" s="723"/>
    </row>
    <row r="488" spans="26:26">
      <c r="Z488" s="723"/>
    </row>
    <row r="489" spans="26:26">
      <c r="Z489" s="723"/>
    </row>
    <row r="490" spans="26:26">
      <c r="Z490" s="723"/>
    </row>
    <row r="491" spans="26:26">
      <c r="Z491" s="723"/>
    </row>
    <row r="492" spans="26:26">
      <c r="Z492" s="723"/>
    </row>
    <row r="493" spans="26:26">
      <c r="Z493" s="723"/>
    </row>
    <row r="494" spans="26:26">
      <c r="Z494" s="723"/>
    </row>
    <row r="495" spans="26:26">
      <c r="Z495" s="723"/>
    </row>
    <row r="496" spans="26:26">
      <c r="Z496" s="723"/>
    </row>
    <row r="497" spans="26:26">
      <c r="Z497" s="723"/>
    </row>
    <row r="498" spans="26:26">
      <c r="Z498" s="723"/>
    </row>
    <row r="499" spans="26:26">
      <c r="Z499" s="723"/>
    </row>
    <row r="500" spans="26:26">
      <c r="Z500" s="723"/>
    </row>
    <row r="501" spans="26:26">
      <c r="Z501" s="723"/>
    </row>
    <row r="502" spans="26:26">
      <c r="Z502" s="723"/>
    </row>
    <row r="503" spans="26:26">
      <c r="Z503" s="723"/>
    </row>
    <row r="504" spans="26:26">
      <c r="Z504" s="723"/>
    </row>
    <row r="505" spans="26:26">
      <c r="Z505" s="723"/>
    </row>
    <row r="506" spans="26:26">
      <c r="Z506" s="723"/>
    </row>
    <row r="507" spans="26:26">
      <c r="Z507" s="723"/>
    </row>
    <row r="508" spans="26:26">
      <c r="Z508" s="723"/>
    </row>
    <row r="509" spans="26:26">
      <c r="Z509" s="723"/>
    </row>
    <row r="510" spans="26:26">
      <c r="Z510" s="723"/>
    </row>
    <row r="511" spans="26:26">
      <c r="Z511" s="723"/>
    </row>
    <row r="512" spans="26:26">
      <c r="Z512" s="723"/>
    </row>
    <row r="513" spans="26:26">
      <c r="Z513" s="723"/>
    </row>
    <row r="514" spans="26:26">
      <c r="Z514" s="723"/>
    </row>
    <row r="515" spans="26:26">
      <c r="Z515" s="723"/>
    </row>
    <row r="516" spans="26:26">
      <c r="Z516" s="723"/>
    </row>
    <row r="517" spans="26:26">
      <c r="Z517" s="723"/>
    </row>
    <row r="518" spans="26:26">
      <c r="Z518" s="723"/>
    </row>
    <row r="519" spans="26:26">
      <c r="Z519" s="723"/>
    </row>
    <row r="520" spans="26:26">
      <c r="Z520" s="723"/>
    </row>
    <row r="521" spans="26:26">
      <c r="Z521" s="723"/>
    </row>
    <row r="522" spans="26:26">
      <c r="Z522" s="723"/>
    </row>
    <row r="523" spans="26:26">
      <c r="Z523" s="723"/>
    </row>
  </sheetData>
  <mergeCells count="15">
    <mergeCell ref="B1:Z1"/>
    <mergeCell ref="B2:Z2"/>
    <mergeCell ref="B3:Z3"/>
    <mergeCell ref="U8:X8"/>
    <mergeCell ref="U31:X31"/>
    <mergeCell ref="U56:X56"/>
    <mergeCell ref="U79:X79"/>
    <mergeCell ref="U200:X200"/>
    <mergeCell ref="U223:X223"/>
    <mergeCell ref="U248:X248"/>
    <mergeCell ref="U271:X271"/>
    <mergeCell ref="U104:X104"/>
    <mergeCell ref="U127:X127"/>
    <mergeCell ref="U152:X152"/>
    <mergeCell ref="U175:X175"/>
  </mergeCells>
  <phoneticPr fontId="0" type="noConversion"/>
  <pageMargins left="0.5" right="0.5" top="0.5" bottom="0.5" header="0.5" footer="0.5"/>
  <pageSetup scale="81" fitToHeight="0" orientation="landscape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</vt:vector>
  </HeadingPairs>
  <TitlesOfParts>
    <vt:vector size="74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</vt:vector>
  </TitlesOfParts>
  <Company>j. neymark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David Goldwasser</cp:lastModifiedBy>
  <cp:lastPrinted>2014-11-07T20:35:55Z</cp:lastPrinted>
  <dcterms:created xsi:type="dcterms:W3CDTF">2001-04-24T01:56:49Z</dcterms:created>
  <dcterms:modified xsi:type="dcterms:W3CDTF">2016-11-01T04:55:51Z</dcterms:modified>
</cp:coreProperties>
</file>