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cts\הסעת המונים\01_שלב ה\קבצי עבודה\תחזיות_דמוגרפיות\תחזיות_2050\iplan\jew_kibolet\input\"/>
    </mc:Choice>
  </mc:AlternateContent>
  <bookViews>
    <workbookView xWindow="0" yWindow="0" windowWidth="28800" windowHeight="13845"/>
  </bookViews>
  <sheets>
    <sheet name="Sheet1" sheetId="1" r:id="rId1"/>
    <sheet name="גיליון1" sheetId="2" r:id="rId2"/>
  </sheets>
  <calcPr calcId="162913"/>
</workbook>
</file>

<file path=xl/calcChain.xml><?xml version="1.0" encoding="utf-8"?>
<calcChain xmlns="http://schemas.openxmlformats.org/spreadsheetml/2006/main">
  <c r="V2" i="1" l="1"/>
  <c r="V43" i="1" l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4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3" i="1"/>
  <c r="V221" i="1"/>
  <c r="V222" i="1"/>
  <c r="V223" i="1"/>
  <c r="V224" i="1"/>
  <c r="V225" i="1"/>
  <c r="V20" i="1"/>
  <c r="V21" i="1"/>
  <c r="V22" i="1"/>
  <c r="V23" i="1"/>
  <c r="V24" i="1"/>
  <c r="V25" i="1"/>
  <c r="V26" i="1"/>
  <c r="V27" i="1"/>
  <c r="V28" i="1"/>
  <c r="V29" i="1"/>
  <c r="V30" i="1"/>
  <c r="V226" i="1"/>
  <c r="V227" i="1"/>
  <c r="V228" i="1"/>
  <c r="V229" i="1"/>
  <c r="V230" i="1"/>
  <c r="V31" i="1"/>
  <c r="V231" i="1"/>
  <c r="V232" i="1"/>
  <c r="V233" i="1"/>
  <c r="V234" i="1"/>
  <c r="V235" i="1"/>
  <c r="V236" i="1"/>
  <c r="V237" i="1"/>
  <c r="V32" i="1"/>
  <c r="V238" i="1"/>
  <c r="V239" i="1"/>
  <c r="V240" i="1"/>
  <c r="V241" i="1"/>
  <c r="V242" i="1"/>
  <c r="V243" i="1"/>
  <c r="V33" i="1"/>
  <c r="V34" i="1"/>
  <c r="V35" i="1"/>
  <c r="V36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37" i="1"/>
  <c r="V38" i="1"/>
  <c r="V39" i="1"/>
  <c r="V40" i="1"/>
  <c r="V41" i="1"/>
  <c r="V42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W120" i="1" l="1"/>
  <c r="W126" i="1"/>
  <c r="W140" i="1"/>
  <c r="W143" i="1"/>
  <c r="W115" i="1"/>
  <c r="Y114" i="1"/>
  <c r="W184" i="1"/>
  <c r="Z184" i="1" s="1"/>
  <c r="W185" i="1"/>
  <c r="Z185" i="1" s="1"/>
  <c r="W186" i="1"/>
  <c r="Z186" i="1" s="1"/>
  <c r="W187" i="1"/>
  <c r="Z187" i="1" s="1"/>
  <c r="W205" i="1"/>
  <c r="Z205" i="1" s="1"/>
  <c r="Y178" i="1"/>
  <c r="Y179" i="1"/>
  <c r="Y180" i="1"/>
  <c r="Y132" i="1"/>
  <c r="Y206" i="1"/>
  <c r="Y171" i="1"/>
  <c r="Y172" i="1"/>
  <c r="Y59" i="1"/>
  <c r="Y173" i="1"/>
  <c r="Y60" i="1"/>
  <c r="Y164" i="1"/>
  <c r="Y61" i="1"/>
  <c r="Y218" i="1"/>
  <c r="Y219" i="1"/>
  <c r="Y212" i="1"/>
  <c r="Y181" i="1"/>
  <c r="Y185" i="1"/>
  <c r="Y128" i="1"/>
  <c r="Y186" i="1"/>
  <c r="Y213" i="1"/>
  <c r="Y187" i="1"/>
  <c r="Y207" i="1"/>
  <c r="Y165" i="1"/>
  <c r="Y174" i="1"/>
  <c r="Y203" i="1"/>
  <c r="Y175" i="1"/>
  <c r="Y129" i="1"/>
  <c r="Y208" i="1"/>
  <c r="Y209" i="1"/>
  <c r="Y210" i="1"/>
  <c r="Y176" i="1"/>
  <c r="Y166" i="1"/>
  <c r="Y130" i="1"/>
  <c r="Y131" i="1"/>
  <c r="Y220" i="1"/>
  <c r="Y182" i="1"/>
  <c r="Y183" i="1"/>
  <c r="Y204" i="1"/>
  <c r="Y184" i="1"/>
  <c r="Y167" i="1"/>
  <c r="Y163" i="1"/>
  <c r="Y214" i="1"/>
  <c r="Y215" i="1"/>
  <c r="Y134" i="1"/>
  <c r="Y135" i="1"/>
  <c r="Y177" i="1"/>
  <c r="Y168" i="1"/>
  <c r="Y205" i="1"/>
  <c r="Y216" i="1"/>
  <c r="Y169" i="1"/>
  <c r="Y170" i="1"/>
  <c r="Y144" i="1"/>
  <c r="Y145" i="1"/>
  <c r="Y217" i="1"/>
  <c r="Y211" i="1"/>
  <c r="Y2" i="1"/>
  <c r="Y3" i="1"/>
  <c r="Y221" i="1"/>
  <c r="Y222" i="1"/>
  <c r="Y223" i="1"/>
  <c r="Y43" i="1"/>
  <c r="Y44" i="1"/>
  <c r="Y45" i="1"/>
  <c r="Y4" i="1"/>
  <c r="Y188" i="1"/>
  <c r="Y189" i="1"/>
  <c r="Y46" i="1"/>
  <c r="Y281" i="1"/>
  <c r="Y190" i="1"/>
  <c r="Y191" i="1"/>
  <c r="Y192" i="1"/>
  <c r="Y193" i="1"/>
  <c r="Y194" i="1"/>
  <c r="Y195" i="1"/>
  <c r="Y196" i="1"/>
  <c r="Y197" i="1"/>
  <c r="Y47" i="1"/>
  <c r="Y48" i="1"/>
  <c r="Y49" i="1"/>
  <c r="Y198" i="1"/>
  <c r="Y199" i="1"/>
  <c r="Y200" i="1"/>
  <c r="Y201" i="1"/>
  <c r="Y20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101" i="1"/>
  <c r="Y20" i="1"/>
  <c r="Y21" i="1"/>
  <c r="Y22" i="1"/>
  <c r="Y23" i="1"/>
  <c r="Y24" i="1"/>
  <c r="Y25" i="1"/>
  <c r="Y26" i="1"/>
  <c r="Y27" i="1"/>
  <c r="Y28" i="1"/>
  <c r="Y29" i="1"/>
  <c r="Y30" i="1"/>
  <c r="Y226" i="1"/>
  <c r="Y227" i="1"/>
  <c r="Y228" i="1"/>
  <c r="Y229" i="1"/>
  <c r="Y230" i="1"/>
  <c r="Y31" i="1"/>
  <c r="Y231" i="1"/>
  <c r="Y232" i="1"/>
  <c r="Y233" i="1"/>
  <c r="Y234" i="1"/>
  <c r="Y235" i="1"/>
  <c r="Y236" i="1"/>
  <c r="Y237" i="1"/>
  <c r="Y32" i="1"/>
  <c r="Y224" i="1"/>
  <c r="Y225" i="1"/>
  <c r="Y238" i="1"/>
  <c r="Y239" i="1"/>
  <c r="Y240" i="1"/>
  <c r="Y241" i="1"/>
  <c r="Y33" i="1"/>
  <c r="Y34" i="1"/>
  <c r="Y35" i="1"/>
  <c r="Y36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37" i="1"/>
  <c r="Y38" i="1"/>
  <c r="Y39" i="1"/>
  <c r="Y40" i="1"/>
  <c r="Y41" i="1"/>
  <c r="Y42" i="1"/>
  <c r="Y58" i="1"/>
  <c r="Y257" i="1"/>
  <c r="Y242" i="1"/>
  <c r="Y243" i="1"/>
  <c r="Y258" i="1"/>
  <c r="Y69" i="1"/>
  <c r="Y259" i="1"/>
  <c r="Y260" i="1"/>
  <c r="Y263" i="1"/>
  <c r="Y264" i="1"/>
  <c r="Y265" i="1"/>
  <c r="Y266" i="1"/>
  <c r="Y267" i="1"/>
  <c r="Y268" i="1"/>
  <c r="Y269" i="1"/>
  <c r="Y270" i="1"/>
  <c r="Y271" i="1"/>
  <c r="Y272" i="1"/>
  <c r="Y50" i="1"/>
  <c r="Y51" i="1"/>
  <c r="Y273" i="1"/>
  <c r="Y274" i="1"/>
  <c r="Y275" i="1"/>
  <c r="Y276" i="1"/>
  <c r="Y277" i="1"/>
  <c r="Y52" i="1"/>
  <c r="Y53" i="1"/>
  <c r="Y54" i="1"/>
  <c r="Y278" i="1"/>
  <c r="Y55" i="1"/>
  <c r="Y279" i="1"/>
  <c r="Y56" i="1"/>
  <c r="Y57" i="1"/>
  <c r="Y261" i="1"/>
  <c r="Y262" i="1"/>
  <c r="Y280" i="1"/>
  <c r="Y143" i="1"/>
  <c r="Y140" i="1"/>
  <c r="Y113" i="1"/>
  <c r="Y123" i="1"/>
  <c r="Y139" i="1"/>
  <c r="Y117" i="1"/>
  <c r="Y124" i="1"/>
  <c r="Y127" i="1"/>
  <c r="Y137" i="1"/>
  <c r="Y70" i="1"/>
  <c r="Y71" i="1"/>
  <c r="Y283" i="1"/>
  <c r="Y282" i="1"/>
  <c r="Y62" i="1"/>
  <c r="Y63" i="1"/>
  <c r="Y64" i="1"/>
  <c r="Y65" i="1"/>
  <c r="Y66" i="1"/>
  <c r="Y67" i="1"/>
  <c r="Y68" i="1"/>
  <c r="Y146" i="1"/>
  <c r="Y155" i="1"/>
  <c r="Y158" i="1"/>
  <c r="Y136" i="1"/>
  <c r="Y119" i="1"/>
  <c r="Y110" i="1"/>
  <c r="Y122" i="1"/>
  <c r="Y116" i="1"/>
  <c r="Y138" i="1"/>
  <c r="Y125" i="1"/>
  <c r="Y133" i="1"/>
  <c r="Y118" i="1"/>
  <c r="Y141" i="1"/>
  <c r="Y142" i="1"/>
  <c r="Y115" i="1"/>
  <c r="Y147" i="1"/>
  <c r="Y120" i="1"/>
  <c r="Y148" i="1"/>
  <c r="Y149" i="1"/>
  <c r="Y150" i="1"/>
  <c r="Y121" i="1"/>
  <c r="Y111" i="1"/>
  <c r="Y80" i="1"/>
  <c r="Y72" i="1"/>
  <c r="Y73" i="1"/>
  <c r="Y74" i="1"/>
  <c r="Y75" i="1"/>
  <c r="Y83" i="1"/>
  <c r="Y103" i="1"/>
  <c r="Y96" i="1"/>
  <c r="Y97" i="1"/>
  <c r="Y107" i="1"/>
  <c r="Y153" i="1"/>
  <c r="Y159" i="1"/>
  <c r="Y154" i="1"/>
  <c r="Y112" i="1"/>
  <c r="Y160" i="1"/>
  <c r="Y156" i="1"/>
  <c r="Y151" i="1"/>
  <c r="Y152" i="1"/>
  <c r="Y161" i="1"/>
  <c r="Y157" i="1"/>
  <c r="Y162" i="1"/>
  <c r="Y126" i="1"/>
  <c r="Y108" i="1"/>
  <c r="Y109" i="1"/>
  <c r="Y104" i="1"/>
  <c r="Y105" i="1"/>
  <c r="Y106" i="1"/>
  <c r="Y93" i="1"/>
  <c r="Y94" i="1"/>
  <c r="Y102" i="1"/>
  <c r="Y76" i="1"/>
  <c r="Y77" i="1"/>
  <c r="Y78" i="1"/>
  <c r="Y95" i="1"/>
  <c r="Y98" i="1"/>
  <c r="Y99" i="1"/>
  <c r="Y88" i="1"/>
  <c r="Y90" i="1"/>
  <c r="Y82" i="1"/>
  <c r="Y100" i="1"/>
  <c r="Y87" i="1"/>
  <c r="Y91" i="1"/>
  <c r="Y81" i="1"/>
  <c r="Y84" i="1"/>
  <c r="Y85" i="1"/>
  <c r="Y92" i="1"/>
  <c r="Y89" i="1"/>
  <c r="Y86" i="1"/>
  <c r="Y79" i="1"/>
  <c r="W178" i="1"/>
  <c r="Z178" i="1" s="1"/>
  <c r="W179" i="1"/>
  <c r="Z179" i="1" s="1"/>
  <c r="W180" i="1"/>
  <c r="Z180" i="1" s="1"/>
  <c r="W132" i="1"/>
  <c r="Z132" i="1" s="1"/>
  <c r="W206" i="1"/>
  <c r="Z206" i="1" s="1"/>
  <c r="W171" i="1"/>
  <c r="Z171" i="1" s="1"/>
  <c r="W172" i="1"/>
  <c r="Z172" i="1" s="1"/>
  <c r="W59" i="1"/>
  <c r="Z59" i="1" s="1"/>
  <c r="W173" i="1"/>
  <c r="Z173" i="1" s="1"/>
  <c r="W60" i="1"/>
  <c r="Z60" i="1" s="1"/>
  <c r="W164" i="1"/>
  <c r="Z164" i="1" s="1"/>
  <c r="W61" i="1"/>
  <c r="Z61" i="1" s="1"/>
  <c r="W218" i="1"/>
  <c r="Z218" i="1" s="1"/>
  <c r="W219" i="1"/>
  <c r="Z219" i="1" s="1"/>
  <c r="W212" i="1"/>
  <c r="Z212" i="1" s="1"/>
  <c r="W181" i="1"/>
  <c r="Z181" i="1" s="1"/>
  <c r="W128" i="1"/>
  <c r="Z128" i="1" s="1"/>
  <c r="W213" i="1"/>
  <c r="Z213" i="1" s="1"/>
  <c r="W207" i="1"/>
  <c r="Z207" i="1" s="1"/>
  <c r="W165" i="1"/>
  <c r="Z165" i="1" s="1"/>
  <c r="W174" i="1"/>
  <c r="Z174" i="1" s="1"/>
  <c r="W203" i="1"/>
  <c r="Z203" i="1" s="1"/>
  <c r="W175" i="1"/>
  <c r="Z175" i="1" s="1"/>
  <c r="W129" i="1"/>
  <c r="Z129" i="1" s="1"/>
  <c r="W208" i="1"/>
  <c r="Z208" i="1" s="1"/>
  <c r="W209" i="1"/>
  <c r="Z209" i="1" s="1"/>
  <c r="W210" i="1"/>
  <c r="Z210" i="1" s="1"/>
  <c r="W176" i="1"/>
  <c r="Z176" i="1" s="1"/>
  <c r="W166" i="1"/>
  <c r="Z166" i="1" s="1"/>
  <c r="W130" i="1"/>
  <c r="Z130" i="1" s="1"/>
  <c r="W131" i="1"/>
  <c r="Z131" i="1" s="1"/>
  <c r="W220" i="1"/>
  <c r="Z220" i="1" s="1"/>
  <c r="W182" i="1"/>
  <c r="Z182" i="1" s="1"/>
  <c r="W183" i="1"/>
  <c r="Z183" i="1" s="1"/>
  <c r="W204" i="1"/>
  <c r="Z204" i="1" s="1"/>
  <c r="W167" i="1"/>
  <c r="Z167" i="1" s="1"/>
  <c r="W163" i="1"/>
  <c r="Z163" i="1" s="1"/>
  <c r="W214" i="1"/>
  <c r="Z214" i="1" s="1"/>
  <c r="W215" i="1"/>
  <c r="Z215" i="1" s="1"/>
  <c r="W134" i="1"/>
  <c r="Z134" i="1" s="1"/>
  <c r="W135" i="1"/>
  <c r="Z135" i="1" s="1"/>
  <c r="W177" i="1"/>
  <c r="Z177" i="1" s="1"/>
  <c r="W168" i="1"/>
  <c r="Z168" i="1" s="1"/>
  <c r="W216" i="1"/>
  <c r="Z216" i="1" s="1"/>
  <c r="W169" i="1"/>
  <c r="Z169" i="1" s="1"/>
  <c r="W170" i="1"/>
  <c r="Z170" i="1" s="1"/>
  <c r="W144" i="1"/>
  <c r="Z144" i="1" s="1"/>
  <c r="W145" i="1"/>
  <c r="Z145" i="1" s="1"/>
  <c r="W217" i="1"/>
  <c r="Z217" i="1" s="1"/>
  <c r="W211" i="1"/>
  <c r="Z211" i="1" s="1"/>
  <c r="W2" i="1"/>
  <c r="X2" i="1" s="1"/>
  <c r="Z2" i="1" s="1"/>
  <c r="W3" i="1"/>
  <c r="X3" i="1" s="1"/>
  <c r="Z3" i="1" s="1"/>
  <c r="W221" i="1"/>
  <c r="X221" i="1" s="1"/>
  <c r="Z221" i="1" s="1"/>
  <c r="W222" i="1"/>
  <c r="X222" i="1" s="1"/>
  <c r="Z222" i="1" s="1"/>
  <c r="W223" i="1"/>
  <c r="X223" i="1" s="1"/>
  <c r="Z223" i="1" s="1"/>
  <c r="W43" i="1"/>
  <c r="X43" i="1" s="1"/>
  <c r="Z43" i="1" s="1"/>
  <c r="W44" i="1"/>
  <c r="X44" i="1" s="1"/>
  <c r="Z44" i="1" s="1"/>
  <c r="W45" i="1"/>
  <c r="X45" i="1" s="1"/>
  <c r="Z45" i="1" s="1"/>
  <c r="W4" i="1"/>
  <c r="X4" i="1" s="1"/>
  <c r="Z4" i="1" s="1"/>
  <c r="W188" i="1"/>
  <c r="X188" i="1" s="1"/>
  <c r="Z188" i="1" s="1"/>
  <c r="W189" i="1"/>
  <c r="X189" i="1" s="1"/>
  <c r="Z189" i="1" s="1"/>
  <c r="W46" i="1"/>
  <c r="X46" i="1" s="1"/>
  <c r="Z46" i="1" s="1"/>
  <c r="W281" i="1"/>
  <c r="W190" i="1"/>
  <c r="X190" i="1" s="1"/>
  <c r="Z190" i="1" s="1"/>
  <c r="W191" i="1"/>
  <c r="X191" i="1" s="1"/>
  <c r="Z191" i="1" s="1"/>
  <c r="W192" i="1"/>
  <c r="X192" i="1" s="1"/>
  <c r="Z192" i="1" s="1"/>
  <c r="W193" i="1"/>
  <c r="X193" i="1" s="1"/>
  <c r="Z193" i="1" s="1"/>
  <c r="W194" i="1"/>
  <c r="X194" i="1" s="1"/>
  <c r="Z194" i="1" s="1"/>
  <c r="W195" i="1"/>
  <c r="X195" i="1" s="1"/>
  <c r="Z195" i="1" s="1"/>
  <c r="W196" i="1"/>
  <c r="X196" i="1" s="1"/>
  <c r="Z196" i="1" s="1"/>
  <c r="W197" i="1"/>
  <c r="X197" i="1" s="1"/>
  <c r="Z197" i="1" s="1"/>
  <c r="W47" i="1"/>
  <c r="X47" i="1" s="1"/>
  <c r="Z47" i="1" s="1"/>
  <c r="W48" i="1"/>
  <c r="X48" i="1" s="1"/>
  <c r="Z48" i="1" s="1"/>
  <c r="W49" i="1"/>
  <c r="X49" i="1" s="1"/>
  <c r="Z49" i="1" s="1"/>
  <c r="W198" i="1"/>
  <c r="X198" i="1" s="1"/>
  <c r="Z198" i="1" s="1"/>
  <c r="W199" i="1"/>
  <c r="X199" i="1" s="1"/>
  <c r="Z199" i="1" s="1"/>
  <c r="W200" i="1"/>
  <c r="X200" i="1" s="1"/>
  <c r="Z200" i="1" s="1"/>
  <c r="W201" i="1"/>
  <c r="X201" i="1" s="1"/>
  <c r="Z201" i="1" s="1"/>
  <c r="W202" i="1"/>
  <c r="X202" i="1" s="1"/>
  <c r="Z202" i="1" s="1"/>
  <c r="W5" i="1"/>
  <c r="X5" i="1" s="1"/>
  <c r="Z5" i="1" s="1"/>
  <c r="W6" i="1"/>
  <c r="X6" i="1" s="1"/>
  <c r="Z6" i="1" s="1"/>
  <c r="W7" i="1"/>
  <c r="X7" i="1" s="1"/>
  <c r="Z7" i="1" s="1"/>
  <c r="W8" i="1"/>
  <c r="X8" i="1" s="1"/>
  <c r="Z8" i="1" s="1"/>
  <c r="W9" i="1"/>
  <c r="X9" i="1" s="1"/>
  <c r="Z9" i="1" s="1"/>
  <c r="W10" i="1"/>
  <c r="X10" i="1" s="1"/>
  <c r="Z10" i="1" s="1"/>
  <c r="W11" i="1"/>
  <c r="X11" i="1" s="1"/>
  <c r="Z11" i="1" s="1"/>
  <c r="W12" i="1"/>
  <c r="X12" i="1" s="1"/>
  <c r="Z12" i="1" s="1"/>
  <c r="W13" i="1"/>
  <c r="X13" i="1" s="1"/>
  <c r="Z13" i="1" s="1"/>
  <c r="W14" i="1"/>
  <c r="X14" i="1" s="1"/>
  <c r="Z14" i="1" s="1"/>
  <c r="W15" i="1"/>
  <c r="X15" i="1" s="1"/>
  <c r="Z15" i="1" s="1"/>
  <c r="W16" i="1"/>
  <c r="X16" i="1" s="1"/>
  <c r="Z16" i="1" s="1"/>
  <c r="W17" i="1"/>
  <c r="X17" i="1" s="1"/>
  <c r="Z17" i="1" s="1"/>
  <c r="W18" i="1"/>
  <c r="X18" i="1" s="1"/>
  <c r="Z18" i="1" s="1"/>
  <c r="W19" i="1"/>
  <c r="X19" i="1" s="1"/>
  <c r="Z19" i="1" s="1"/>
  <c r="W101" i="1"/>
  <c r="W20" i="1"/>
  <c r="X20" i="1" s="1"/>
  <c r="Z20" i="1" s="1"/>
  <c r="W21" i="1"/>
  <c r="X21" i="1" s="1"/>
  <c r="Z21" i="1" s="1"/>
  <c r="W22" i="1"/>
  <c r="X22" i="1" s="1"/>
  <c r="Z22" i="1" s="1"/>
  <c r="W23" i="1"/>
  <c r="X23" i="1" s="1"/>
  <c r="Z23" i="1" s="1"/>
  <c r="W24" i="1"/>
  <c r="X24" i="1" s="1"/>
  <c r="Z24" i="1" s="1"/>
  <c r="W25" i="1"/>
  <c r="X25" i="1" s="1"/>
  <c r="Z25" i="1" s="1"/>
  <c r="W26" i="1"/>
  <c r="X26" i="1" s="1"/>
  <c r="Z26" i="1" s="1"/>
  <c r="W27" i="1"/>
  <c r="X27" i="1" s="1"/>
  <c r="Z27" i="1" s="1"/>
  <c r="W28" i="1"/>
  <c r="X28" i="1" s="1"/>
  <c r="Z28" i="1" s="1"/>
  <c r="W29" i="1"/>
  <c r="X29" i="1" s="1"/>
  <c r="Z29" i="1" s="1"/>
  <c r="W30" i="1"/>
  <c r="X30" i="1" s="1"/>
  <c r="Z30" i="1" s="1"/>
  <c r="W226" i="1"/>
  <c r="X226" i="1" s="1"/>
  <c r="Z226" i="1" s="1"/>
  <c r="W227" i="1"/>
  <c r="X227" i="1" s="1"/>
  <c r="Z227" i="1" s="1"/>
  <c r="W228" i="1"/>
  <c r="X228" i="1" s="1"/>
  <c r="Z228" i="1" s="1"/>
  <c r="W229" i="1"/>
  <c r="X229" i="1" s="1"/>
  <c r="Z229" i="1" s="1"/>
  <c r="W230" i="1"/>
  <c r="X230" i="1" s="1"/>
  <c r="Z230" i="1" s="1"/>
  <c r="W31" i="1"/>
  <c r="X31" i="1" s="1"/>
  <c r="Z31" i="1" s="1"/>
  <c r="W231" i="1"/>
  <c r="X231" i="1" s="1"/>
  <c r="Z231" i="1" s="1"/>
  <c r="W232" i="1"/>
  <c r="X232" i="1" s="1"/>
  <c r="Z232" i="1" s="1"/>
  <c r="W233" i="1"/>
  <c r="X233" i="1" s="1"/>
  <c r="Z233" i="1" s="1"/>
  <c r="W234" i="1"/>
  <c r="X234" i="1" s="1"/>
  <c r="Z234" i="1" s="1"/>
  <c r="W235" i="1"/>
  <c r="X235" i="1" s="1"/>
  <c r="Z235" i="1" s="1"/>
  <c r="W236" i="1"/>
  <c r="X236" i="1" s="1"/>
  <c r="Z236" i="1" s="1"/>
  <c r="W237" i="1"/>
  <c r="X237" i="1" s="1"/>
  <c r="Z237" i="1" s="1"/>
  <c r="W32" i="1"/>
  <c r="X32" i="1" s="1"/>
  <c r="Z32" i="1" s="1"/>
  <c r="W224" i="1"/>
  <c r="X224" i="1" s="1"/>
  <c r="Z224" i="1" s="1"/>
  <c r="W225" i="1"/>
  <c r="X225" i="1" s="1"/>
  <c r="Z225" i="1" s="1"/>
  <c r="W238" i="1"/>
  <c r="X238" i="1" s="1"/>
  <c r="Z238" i="1" s="1"/>
  <c r="W239" i="1"/>
  <c r="X239" i="1" s="1"/>
  <c r="Z239" i="1" s="1"/>
  <c r="W240" i="1"/>
  <c r="X240" i="1" s="1"/>
  <c r="Z240" i="1" s="1"/>
  <c r="W241" i="1"/>
  <c r="X241" i="1" s="1"/>
  <c r="Z241" i="1" s="1"/>
  <c r="W33" i="1"/>
  <c r="X33" i="1" s="1"/>
  <c r="Z33" i="1" s="1"/>
  <c r="W34" i="1"/>
  <c r="X34" i="1" s="1"/>
  <c r="Z34" i="1" s="1"/>
  <c r="W35" i="1"/>
  <c r="X35" i="1" s="1"/>
  <c r="Z35" i="1" s="1"/>
  <c r="W36" i="1"/>
  <c r="X36" i="1" s="1"/>
  <c r="Z36" i="1" s="1"/>
  <c r="W244" i="1"/>
  <c r="X244" i="1" s="1"/>
  <c r="Z244" i="1" s="1"/>
  <c r="W245" i="1"/>
  <c r="X245" i="1" s="1"/>
  <c r="Z245" i="1" s="1"/>
  <c r="W246" i="1"/>
  <c r="X246" i="1" s="1"/>
  <c r="Z246" i="1" s="1"/>
  <c r="W247" i="1"/>
  <c r="X247" i="1" s="1"/>
  <c r="Z247" i="1" s="1"/>
  <c r="W248" i="1"/>
  <c r="X248" i="1" s="1"/>
  <c r="Z248" i="1" s="1"/>
  <c r="W249" i="1"/>
  <c r="X249" i="1" s="1"/>
  <c r="Z249" i="1" s="1"/>
  <c r="W250" i="1"/>
  <c r="X250" i="1" s="1"/>
  <c r="Z250" i="1" s="1"/>
  <c r="W251" i="1"/>
  <c r="X251" i="1" s="1"/>
  <c r="Z251" i="1" s="1"/>
  <c r="W252" i="1"/>
  <c r="X252" i="1" s="1"/>
  <c r="Z252" i="1" s="1"/>
  <c r="W253" i="1"/>
  <c r="X253" i="1" s="1"/>
  <c r="Z253" i="1" s="1"/>
  <c r="W254" i="1"/>
  <c r="X254" i="1" s="1"/>
  <c r="Z254" i="1" s="1"/>
  <c r="W255" i="1"/>
  <c r="X255" i="1" s="1"/>
  <c r="Z255" i="1" s="1"/>
  <c r="W256" i="1"/>
  <c r="X256" i="1" s="1"/>
  <c r="Z256" i="1" s="1"/>
  <c r="W37" i="1"/>
  <c r="X37" i="1" s="1"/>
  <c r="Z37" i="1" s="1"/>
  <c r="W38" i="1"/>
  <c r="X38" i="1" s="1"/>
  <c r="Z38" i="1" s="1"/>
  <c r="W39" i="1"/>
  <c r="X39" i="1" s="1"/>
  <c r="Z39" i="1" s="1"/>
  <c r="W40" i="1"/>
  <c r="X40" i="1" s="1"/>
  <c r="Z40" i="1" s="1"/>
  <c r="W41" i="1"/>
  <c r="X41" i="1" s="1"/>
  <c r="Z41" i="1" s="1"/>
  <c r="W42" i="1"/>
  <c r="X42" i="1" s="1"/>
  <c r="Z42" i="1" s="1"/>
  <c r="W58" i="1"/>
  <c r="X58" i="1" s="1"/>
  <c r="Z58" i="1" s="1"/>
  <c r="W257" i="1"/>
  <c r="X257" i="1" s="1"/>
  <c r="Z257" i="1" s="1"/>
  <c r="W242" i="1"/>
  <c r="X242" i="1" s="1"/>
  <c r="Z242" i="1" s="1"/>
  <c r="W243" i="1"/>
  <c r="X243" i="1" s="1"/>
  <c r="Z243" i="1" s="1"/>
  <c r="W258" i="1"/>
  <c r="X258" i="1" s="1"/>
  <c r="Z258" i="1" s="1"/>
  <c r="W69" i="1"/>
  <c r="X69" i="1" s="1"/>
  <c r="Z69" i="1" s="1"/>
  <c r="W259" i="1"/>
  <c r="X259" i="1" s="1"/>
  <c r="Z259" i="1" s="1"/>
  <c r="W260" i="1"/>
  <c r="X260" i="1" s="1"/>
  <c r="Z260" i="1" s="1"/>
  <c r="W263" i="1"/>
  <c r="X263" i="1" s="1"/>
  <c r="Z263" i="1" s="1"/>
  <c r="W264" i="1"/>
  <c r="X264" i="1" s="1"/>
  <c r="Z264" i="1" s="1"/>
  <c r="W265" i="1"/>
  <c r="X265" i="1" s="1"/>
  <c r="Z265" i="1" s="1"/>
  <c r="W266" i="1"/>
  <c r="X266" i="1" s="1"/>
  <c r="Z266" i="1" s="1"/>
  <c r="W267" i="1"/>
  <c r="X267" i="1" s="1"/>
  <c r="Z267" i="1" s="1"/>
  <c r="W268" i="1"/>
  <c r="X268" i="1" s="1"/>
  <c r="Z268" i="1" s="1"/>
  <c r="W269" i="1"/>
  <c r="X269" i="1" s="1"/>
  <c r="Z269" i="1" s="1"/>
  <c r="W270" i="1"/>
  <c r="X270" i="1" s="1"/>
  <c r="Z270" i="1" s="1"/>
  <c r="W271" i="1"/>
  <c r="X271" i="1" s="1"/>
  <c r="Z271" i="1" s="1"/>
  <c r="W272" i="1"/>
  <c r="X272" i="1" s="1"/>
  <c r="Z272" i="1" s="1"/>
  <c r="W50" i="1"/>
  <c r="X50" i="1" s="1"/>
  <c r="Z50" i="1" s="1"/>
  <c r="W51" i="1"/>
  <c r="X51" i="1" s="1"/>
  <c r="Z51" i="1" s="1"/>
  <c r="W273" i="1"/>
  <c r="X273" i="1" s="1"/>
  <c r="Z273" i="1" s="1"/>
  <c r="W274" i="1"/>
  <c r="X274" i="1" s="1"/>
  <c r="Z274" i="1" s="1"/>
  <c r="W275" i="1"/>
  <c r="X275" i="1" s="1"/>
  <c r="Z275" i="1" s="1"/>
  <c r="W276" i="1"/>
  <c r="X276" i="1" s="1"/>
  <c r="Z276" i="1" s="1"/>
  <c r="W277" i="1"/>
  <c r="X277" i="1" s="1"/>
  <c r="Z277" i="1" s="1"/>
  <c r="W52" i="1"/>
  <c r="X52" i="1" s="1"/>
  <c r="Z52" i="1" s="1"/>
  <c r="W53" i="1"/>
  <c r="X53" i="1" s="1"/>
  <c r="Z53" i="1" s="1"/>
  <c r="W54" i="1"/>
  <c r="X54" i="1" s="1"/>
  <c r="Z54" i="1" s="1"/>
  <c r="W278" i="1"/>
  <c r="X278" i="1" s="1"/>
  <c r="Z278" i="1" s="1"/>
  <c r="W55" i="1"/>
  <c r="X55" i="1" s="1"/>
  <c r="Z55" i="1" s="1"/>
  <c r="W279" i="1"/>
  <c r="X279" i="1" s="1"/>
  <c r="Z279" i="1" s="1"/>
  <c r="W56" i="1"/>
  <c r="X56" i="1" s="1"/>
  <c r="Z56" i="1" s="1"/>
  <c r="W57" i="1"/>
  <c r="X57" i="1" s="1"/>
  <c r="Z57" i="1" s="1"/>
  <c r="W261" i="1"/>
  <c r="X261" i="1" s="1"/>
  <c r="Z261" i="1" s="1"/>
  <c r="W262" i="1"/>
  <c r="X262" i="1" s="1"/>
  <c r="Z262" i="1" s="1"/>
  <c r="W280" i="1"/>
  <c r="X280" i="1" s="1"/>
  <c r="Z280" i="1" s="1"/>
  <c r="W113" i="1"/>
  <c r="W123" i="1"/>
  <c r="W139" i="1"/>
  <c r="W117" i="1"/>
  <c r="W124" i="1"/>
  <c r="W127" i="1"/>
  <c r="W137" i="1"/>
  <c r="W70" i="1"/>
  <c r="W71" i="1"/>
  <c r="W283" i="1"/>
  <c r="W282" i="1"/>
  <c r="W62" i="1"/>
  <c r="W63" i="1"/>
  <c r="W64" i="1"/>
  <c r="W65" i="1"/>
  <c r="W66" i="1"/>
  <c r="W67" i="1"/>
  <c r="W68" i="1"/>
  <c r="W146" i="1"/>
  <c r="W155" i="1"/>
  <c r="W158" i="1"/>
  <c r="W136" i="1"/>
  <c r="W119" i="1"/>
  <c r="W110" i="1"/>
  <c r="W122" i="1"/>
  <c r="W116" i="1"/>
  <c r="W138" i="1"/>
  <c r="W125" i="1"/>
  <c r="W133" i="1"/>
  <c r="W118" i="1"/>
  <c r="W114" i="1"/>
  <c r="W141" i="1"/>
  <c r="W142" i="1"/>
  <c r="W147" i="1"/>
  <c r="W148" i="1"/>
  <c r="W149" i="1"/>
  <c r="W150" i="1"/>
  <c r="W121" i="1"/>
  <c r="W111" i="1"/>
  <c r="W80" i="1"/>
  <c r="W72" i="1"/>
  <c r="W73" i="1"/>
  <c r="W74" i="1"/>
  <c r="W75" i="1"/>
  <c r="W83" i="1"/>
  <c r="W103" i="1"/>
  <c r="W96" i="1"/>
  <c r="W97" i="1"/>
  <c r="W107" i="1"/>
  <c r="W153" i="1"/>
  <c r="W159" i="1"/>
  <c r="W154" i="1"/>
  <c r="W112" i="1"/>
  <c r="W160" i="1"/>
  <c r="W156" i="1"/>
  <c r="W151" i="1"/>
  <c r="W152" i="1"/>
  <c r="W161" i="1"/>
  <c r="W157" i="1"/>
  <c r="W162" i="1"/>
  <c r="W108" i="1"/>
  <c r="W109" i="1"/>
  <c r="W104" i="1"/>
  <c r="W105" i="1"/>
  <c r="W106" i="1"/>
  <c r="W93" i="1"/>
  <c r="W94" i="1"/>
  <c r="W102" i="1"/>
  <c r="W76" i="1"/>
  <c r="W77" i="1"/>
  <c r="W78" i="1"/>
  <c r="W95" i="1"/>
  <c r="W98" i="1"/>
  <c r="W99" i="1"/>
  <c r="W88" i="1"/>
  <c r="W90" i="1"/>
  <c r="W82" i="1"/>
  <c r="W100" i="1"/>
  <c r="W87" i="1"/>
  <c r="W91" i="1"/>
  <c r="W81" i="1"/>
  <c r="W84" i="1"/>
  <c r="W85" i="1"/>
  <c r="W92" i="1"/>
  <c r="W89" i="1"/>
  <c r="W86" i="1"/>
  <c r="W79" i="1"/>
  <c r="Z281" i="1" l="1"/>
  <c r="Z70" i="1"/>
  <c r="Z71" i="1"/>
  <c r="Z283" i="1"/>
  <c r="Z282" i="1"/>
  <c r="Z89" i="1"/>
  <c r="Z86" i="1"/>
  <c r="Z79" i="1"/>
  <c r="Z81" i="1"/>
  <c r="Z84" i="1"/>
  <c r="Z85" i="1"/>
  <c r="Z87" i="1"/>
  <c r="Z82" i="1"/>
  <c r="Z88" i="1"/>
  <c r="Z76" i="1"/>
  <c r="Z77" i="1"/>
  <c r="Z78" i="1"/>
  <c r="Z73" i="1"/>
  <c r="Z72" i="1"/>
  <c r="Z74" i="1"/>
  <c r="Z80" i="1"/>
  <c r="Z75" i="1"/>
  <c r="Z83" i="1"/>
  <c r="Z63" i="1"/>
  <c r="Z99" i="1"/>
  <c r="Z102" i="1"/>
  <c r="Z94" i="1"/>
  <c r="Z106" i="1"/>
  <c r="Z104" i="1"/>
  <c r="Z98" i="1"/>
  <c r="Z65" i="1"/>
  <c r="Z109" i="1"/>
  <c r="Z64" i="1"/>
  <c r="Z108" i="1"/>
  <c r="Z92" i="1"/>
  <c r="Z107" i="1"/>
  <c r="Z95" i="1"/>
  <c r="Z62" i="1"/>
  <c r="Z96" i="1"/>
  <c r="Z97" i="1"/>
  <c r="Z91" i="1"/>
  <c r="Z68" i="1"/>
  <c r="Z67" i="1"/>
  <c r="Z105" i="1"/>
  <c r="Z100" i="1"/>
  <c r="Z66" i="1"/>
  <c r="Z93" i="1"/>
  <c r="Z103" i="1"/>
  <c r="Z90" i="1"/>
  <c r="Z101" i="1"/>
  <c r="Z125" i="1"/>
  <c r="Z118" i="1"/>
  <c r="Z151" i="1"/>
  <c r="Z154" i="1"/>
  <c r="Z124" i="1"/>
  <c r="Z160" i="1"/>
  <c r="Z133" i="1"/>
  <c r="Z159" i="1"/>
  <c r="Z117" i="1"/>
  <c r="Z156" i="1"/>
  <c r="Z141" i="1"/>
  <c r="Z136" i="1"/>
  <c r="Z139" i="1"/>
  <c r="Z123" i="1"/>
  <c r="Z119" i="1"/>
  <c r="Z158" i="1"/>
  <c r="Z146" i="1"/>
  <c r="Z140" i="1"/>
  <c r="Z155" i="1"/>
  <c r="Z143" i="1"/>
  <c r="Z138" i="1"/>
  <c r="Z114" i="1"/>
  <c r="Z126" i="1"/>
  <c r="Z121" i="1"/>
  <c r="Z152" i="1"/>
  <c r="Z137" i="1"/>
  <c r="Z162" i="1"/>
  <c r="Z150" i="1"/>
  <c r="Z147" i="1"/>
  <c r="Z127" i="1"/>
  <c r="Z157" i="1"/>
  <c r="Z149" i="1"/>
  <c r="Z115" i="1"/>
  <c r="Z112" i="1"/>
  <c r="Z120" i="1"/>
  <c r="Z153" i="1"/>
  <c r="Z116" i="1"/>
  <c r="Z161" i="1"/>
  <c r="Z148" i="1"/>
  <c r="Z142" i="1"/>
  <c r="Z111" i="1"/>
  <c r="Z110" i="1"/>
</calcChain>
</file>

<file path=xl/sharedStrings.xml><?xml version="1.0" encoding="utf-8"?>
<sst xmlns="http://schemas.openxmlformats.org/spreadsheetml/2006/main" count="1247" uniqueCount="593">
  <si>
    <t>id</t>
  </si>
  <si>
    <t>plan_num</t>
  </si>
  <si>
    <t>plan_name</t>
  </si>
  <si>
    <t>status</t>
  </si>
  <si>
    <t>PL_URL</t>
  </si>
  <si>
    <t>add_aprt</t>
  </si>
  <si>
    <t>add_mogan</t>
  </si>
  <si>
    <t>add_dorms</t>
  </si>
  <si>
    <t>risk_factor</t>
  </si>
  <si>
    <t>2025</t>
  </si>
  <si>
    <t>2030</t>
  </si>
  <si>
    <t>2035</t>
  </si>
  <si>
    <t>2040</t>
  </si>
  <si>
    <t>2045</t>
  </si>
  <si>
    <t>2050</t>
  </si>
  <si>
    <t>prec_aprt</t>
  </si>
  <si>
    <t>bld_right</t>
  </si>
  <si>
    <t>machpill</t>
  </si>
  <si>
    <t>notes</t>
  </si>
  <si>
    <t>source</t>
  </si>
  <si>
    <t>kibolet_type</t>
  </si>
  <si>
    <t>13261</t>
  </si>
  <si>
    <t>מורדות גילה דרום</t>
  </si>
  <si>
    <t>תוקף</t>
  </si>
  <si>
    <t>left_the_station</t>
  </si>
  <si>
    <t>101-0400812</t>
  </si>
  <si>
    <t>גילה, רחוב המרגלית</t>
  </si>
  <si>
    <t>אישור</t>
  </si>
  <si>
    <t>https://mavat.iplan.gov.il/SV4/1/1000401323/310</t>
  </si>
  <si>
    <t>101-0739912</t>
  </si>
  <si>
    <t>הקמת מתחם מגורים חדש ושטח לצרכי ציבור,רחוב דוגה, גילה, ירושלים</t>
  </si>
  <si>
    <t>הכרעה בתכנית</t>
  </si>
  <si>
    <t>https://mavat.iplan.gov.il/SV4/1/1000997477/310</t>
  </si>
  <si>
    <t>101-0532325</t>
  </si>
  <si>
    <t>פינוי בינוי מרכז קליטה גילה</t>
  </si>
  <si>
    <t>https://mavat.iplan.gov.il/SV4/1/1000876429/310</t>
  </si>
  <si>
    <t>101-0403428</t>
  </si>
  <si>
    <t>בינוי פינוי מתחם אפרסמון בשכונת גילה</t>
  </si>
  <si>
    <t>בהליך אישור</t>
  </si>
  <si>
    <t>https://mavat.iplan.gov.il/SV4/1/1000402571/310</t>
  </si>
  <si>
    <t>101-0635938</t>
  </si>
  <si>
    <t>שכונת מגורים - גבעת משואה צפון</t>
  </si>
  <si>
    <t>https://mavat.iplan.gov.il/SV4/1/1000933437/310</t>
  </si>
  <si>
    <t>12736</t>
  </si>
  <si>
    <t>מורדות מלחה של האחים חסיד</t>
  </si>
  <si>
    <t>בבניה</t>
  </si>
  <si>
    <t>101-0601898</t>
  </si>
  <si>
    <t>מרכז מסחרי דרום מערב ירושלים - הרחבת שטחי קניון עזריאלי מלחה</t>
  </si>
  <si>
    <t>https://mavat.iplan.gov.il/SV4/1/1000915029/310</t>
  </si>
  <si>
    <t>101-0285411</t>
  </si>
  <si>
    <t>חומת שמואל ה' - מתחם מערבי, ירושלים.</t>
  </si>
  <si>
    <t>https://mavat.iplan.gov.il/SV4/1/1000344061/310</t>
  </si>
  <si>
    <t>101-0808840</t>
  </si>
  <si>
    <t>שכונת מגורים - אמת המים התחתונה</t>
  </si>
  <si>
    <t>https://mavat.iplan.gov.il/SV4/1/1005040426/310</t>
  </si>
  <si>
    <t>101-0202481</t>
  </si>
  <si>
    <t>תוספת שטחי מסחר וקומות מגורים ברחוב אליהו קורן, הר חומה</t>
  </si>
  <si>
    <t>https://mavat.iplan.gov.il/SV4/1/1000302297/310</t>
  </si>
  <si>
    <t>101-0438408</t>
  </si>
  <si>
    <t>תוספת מגורים מעל בנין מסחר ומשרדים ,אליהו קורן 25 ,ירושלים</t>
  </si>
  <si>
    <t>https://mavat.iplan.gov.il/SV4/1/1000419955/310</t>
  </si>
  <si>
    <t>101-0607861</t>
  </si>
  <si>
    <t>דיור מוגן - הר חומה</t>
  </si>
  <si>
    <t>https://mavat.iplan.gov.il/SV4/1/1000918727/310</t>
  </si>
  <si>
    <t>101-0286526</t>
  </si>
  <si>
    <t>בנין מסחר ומגורים להשכרה, דרך חברון, ירושלים.</t>
  </si>
  <si>
    <t>https://mavat.iplan.gov.il/SV4/1/1000344553/310</t>
  </si>
  <si>
    <t>151-0053751</t>
  </si>
  <si>
    <t>מורדות ארנונה</t>
  </si>
  <si>
    <t>https://mavat.iplan.gov.il/SV4/1/1000213249/310</t>
  </si>
  <si>
    <t>4558</t>
  </si>
  <si>
    <t>שכונת נוף ציון</t>
  </si>
  <si>
    <t>aprt_20</t>
  </si>
  <si>
    <t>בבנייה</t>
  </si>
  <si>
    <t>101-0209080</t>
  </si>
  <si>
    <t>הרחבות ותוספת שתי קומות ברח' שרי ישראל 14, בשכונת רוממה, ירושלים</t>
  </si>
  <si>
    <t>https://mavat.iplan.gov.il/SV4/1/1000305851/310</t>
  </si>
  <si>
    <t>101-0854950</t>
  </si>
  <si>
    <t>בנין מגורים וקומת מסחר ברח' שרי ישראל 12, שכונת רוממה, ירושלים.</t>
  </si>
  <si>
    <t>https://mavat.iplan.gov.il/SV4/1/1005067402/310</t>
  </si>
  <si>
    <t>101-0548313</t>
  </si>
  <si>
    <t>מלון ומגורים מצפה שלמה, ירושלים</t>
  </si>
  <si>
    <t>https://mavat.iplan.gov.il/SV4/1/1000886619/310</t>
  </si>
  <si>
    <t>6087</t>
  </si>
  <si>
    <t>101-0364935</t>
  </si>
  <si>
    <t>תוספת יח"ד וקומות ברח' יפו 60, ירושלים</t>
  </si>
  <si>
    <t>https://mavat.iplan.gov.il/SV4/1/1000382663/310</t>
  </si>
  <si>
    <t>101-0135004</t>
  </si>
  <si>
    <t>מתחם בנין-מסחר, תעסוקה, מגורים ומלונאות, רח' יפו מרכז העיר.</t>
  </si>
  <si>
    <t>https://mavat.iplan.gov.il/SV4/1/1000262173/310</t>
  </si>
  <si>
    <t>101-0697292</t>
  </si>
  <si>
    <t>בנין חדש למגורים ולמסחר ברח' שחם 5, י-ם</t>
  </si>
  <si>
    <t>https://mavat.iplan.gov.il/SV4/1/1000970399/310</t>
  </si>
  <si>
    <t>101-0779645</t>
  </si>
  <si>
    <t>מתחם פזגז</t>
  </si>
  <si>
    <t>https://mavat.iplan.gov.il/SV4/1/1001022843/310</t>
  </si>
  <si>
    <t>101-0070193</t>
  </si>
  <si>
    <t>תוספת קומה ויח"ד, ללא שינוי בזכויות בניה מאושרות, רוממה, ירושלים</t>
  </si>
  <si>
    <t>https://mavat.iplan.gov.il/SV4/1/1000228273/310</t>
  </si>
  <si>
    <t>101-0057315</t>
  </si>
  <si>
    <t>הקמת מבנה חדש -13 יחידות דיור ברחוב אהליאב</t>
  </si>
  <si>
    <t>https://mavat.iplan.gov.il/SV4/1/1000216567/310</t>
  </si>
  <si>
    <t>101-0129312</t>
  </si>
  <si>
    <t>הקמת מבנה חדש ברחוב ירמיהו 66, שכונת רוממה, ירושלים</t>
  </si>
  <si>
    <t>https://mavat.iplan.gov.il/SV4/1/1000258985/310</t>
  </si>
  <si>
    <t>101-1012665</t>
  </si>
  <si>
    <t>תוספת שטחים שינוי קווי בנין, תוספת יח"ד ותוספת שימושים.</t>
  </si>
  <si>
    <t>https://mavat.iplan.gov.il/SV4/1/1005171782/310</t>
  </si>
  <si>
    <t>11094</t>
  </si>
  <si>
    <t>הרחבת רמת שלמה</t>
  </si>
  <si>
    <t>בהיתרים</t>
  </si>
  <si>
    <t>101-0103754</t>
  </si>
  <si>
    <t>תוספת קומות ויחידות דיור ברחוב מירסקי בשכונת רמות - ירושלים</t>
  </si>
  <si>
    <t>https://mavat.iplan.gov.il/SV4/1/1000245437/310</t>
  </si>
  <si>
    <t>5105</t>
  </si>
  <si>
    <t>מאושרת</t>
  </si>
  <si>
    <t>101-0192815</t>
  </si>
  <si>
    <t>מתחם מגורים ושטחי ציבור למרגלות רחוב טרומן רמות,ירושלים</t>
  </si>
  <si>
    <t>https://mavat.iplan.gov.il/SV4/1/1000297165/310</t>
  </si>
  <si>
    <t>101-0523332</t>
  </si>
  <si>
    <t>מתחם סולם יעקב, שכונת רמות אלון, ירושלים</t>
  </si>
  <si>
    <t>https://mavat.iplan.gov.il/SV4/1/1000819953/310</t>
  </si>
  <si>
    <t>101-0779587</t>
  </si>
  <si>
    <t>תוספת קומות ויח"ד למתחם מגורים שכטר בשכונת רמות ירושלים.</t>
  </si>
  <si>
    <t>https://mavat.iplan.gov.il/SV4/1/1001022795/310</t>
  </si>
  <si>
    <t>101-0064998</t>
  </si>
  <si>
    <t>בנין מגורים ושטחים לצרכי ציבור בשכונת רמות</t>
  </si>
  <si>
    <t>https://mavat.iplan.gov.il/SV4/1/1000223619/310</t>
  </si>
  <si>
    <t>101-0522540</t>
  </si>
  <si>
    <t>מתחם כיסופים, שכונת רמות - אלון, ירושלים</t>
  </si>
  <si>
    <t>https://mavat.iplan.gov.il/SV4/1/1000810343/310</t>
  </si>
  <si>
    <t>101-0291419</t>
  </si>
  <si>
    <t>הגדלת זכויות בניה,תוספת יח"ד והקצאת מגרש לשב"צ ברח' טרומן,רמות,ירושלים</t>
  </si>
  <si>
    <t>https://mavat.iplan.gov.il/SV4/1/1000346387/310</t>
  </si>
  <si>
    <t>101-0834564</t>
  </si>
  <si>
    <t>מגורים ומסחר ברח' יעקב אלעזר, רמות</t>
  </si>
  <si>
    <t>https://mavat.iplan.gov.il/SV4/1/1005055404/310</t>
  </si>
  <si>
    <t>101-1106178</t>
  </si>
  <si>
    <t>תוספת קומות ויח"ד ברחוב הדף היומי 1 רמות, ירושלים</t>
  </si>
  <si>
    <t>דיון בהפקדה</t>
  </si>
  <si>
    <t>https://mavat.iplan.gov.il/SV4/1/1005235506/310</t>
  </si>
  <si>
    <t>101-0483354</t>
  </si>
  <si>
    <t>מגורים, ספורט ונופש בשכונת רמות אלון, ירושלים</t>
  </si>
  <si>
    <t>https://mavat.iplan.gov.il/SV4/1/1000570747/310</t>
  </si>
  <si>
    <t>101-0064733</t>
  </si>
  <si>
    <t>מבנה מגורים ומסחר בשדרות נוה יעקב פינת אבא אחימאיר, ירושלים.</t>
  </si>
  <si>
    <t>https://mavat.iplan.gov.il/SV4/1/1000223373/310</t>
  </si>
  <si>
    <t>101-0527465</t>
  </si>
  <si>
    <t>תוספת קומות ויח"ד ברח' אבא אחימאיר 2, בשכונת נווה יעקב.</t>
  </si>
  <si>
    <t>https://mavat.iplan.gov.il/SV4/1/1000853159/310</t>
  </si>
  <si>
    <t>101-0330514</t>
  </si>
  <si>
    <t>אינפילים פסגת זאב-מתחם 2-מגורים, מוסדות ציבור ושטחים פתוחים</t>
  </si>
  <si>
    <t>https://mavat.iplan.gov.il/SV4/1/1000365427/310</t>
  </si>
  <si>
    <t>101-0330498</t>
  </si>
  <si>
    <t>אינפילים פסגת זאב-מתחם 6-מגורים מסחר וככר עירונית</t>
  </si>
  <si>
    <t>היתרים</t>
  </si>
  <si>
    <t>https://mavat.iplan.gov.il/SV4/1/1000365421/310</t>
  </si>
  <si>
    <t>101-0540617</t>
  </si>
  <si>
    <t>הקמת בנין חדש בשכונת פסגת זאב</t>
  </si>
  <si>
    <t>https://mavat.iplan.gov.il/SV4/1/1000882595/310</t>
  </si>
  <si>
    <t>101-0330506</t>
  </si>
  <si>
    <t>אינפילים פסגת זאב-מתחם 5-מגורים ואכסניית נוער</t>
  </si>
  <si>
    <t>https://mavat.iplan.gov.il/SV4/1/1000365425/310</t>
  </si>
  <si>
    <t>101-0464859</t>
  </si>
  <si>
    <t>הקמת 4 מבנים למגורים ומבנה לשימושים מעורבים, פסגת זאב, ירושלים</t>
  </si>
  <si>
    <t>https://mavat.iplan.gov.il/SV4/1/1000454287/310</t>
  </si>
  <si>
    <t>101-0452490</t>
  </si>
  <si>
    <t>התחדשות עירונית רח' פ.צ. חיות בשכונת נוה יעקב, ירושלים.</t>
  </si>
  <si>
    <t>https://mavat.iplan.gov.il/SV4/1/1000427577/310</t>
  </si>
  <si>
    <t>101-0314369</t>
  </si>
  <si>
    <t>הסדרת יעודי קרקע במתחם קמיניץ, נוה יעקב</t>
  </si>
  <si>
    <t>https://mavat.iplan.gov.il/SV4/1/1000357133/310</t>
  </si>
  <si>
    <t>101-0736884</t>
  </si>
  <si>
    <t>שדרות נווה יעקב, 32ב, 30ב, 28ב - פינוי בינוי</t>
  </si>
  <si>
    <t>https://mavat.iplan.gov.il/SV4/1/1000995643/310</t>
  </si>
  <si>
    <t>101-1012046</t>
  </si>
  <si>
    <t>תוספת 7 יח"ד וקומה תשיעית ב2 בניינים מאושרים רב אלוף משה לוי</t>
  </si>
  <si>
    <t>https://mavat.iplan.gov.il/SV4/1/1005162866/310</t>
  </si>
  <si>
    <t>101-1150788</t>
  </si>
  <si>
    <t>תוספת קומות ו-יח"ד להשכרה ברחוב שעשוע ,נווה יעקב</t>
  </si>
  <si>
    <t>הפקדה להתנגדויות</t>
  </si>
  <si>
    <t>https://mavat.iplan.gov.il/SV4/1/1005263060/310</t>
  </si>
  <si>
    <t>225/8</t>
  </si>
  <si>
    <t>מעלה מכמש הרחבה מזרח</t>
  </si>
  <si>
    <t>225/1/1/3</t>
  </si>
  <si>
    <t>שכונת בנייה הרי זהב</t>
  </si>
  <si>
    <t>225/8/1</t>
  </si>
  <si>
    <t>בהתרים</t>
  </si>
  <si>
    <t>235/10/2</t>
  </si>
  <si>
    <t>כרם רעים מערב</t>
  </si>
  <si>
    <t>בתוקף</t>
  </si>
  <si>
    <t>206/3</t>
  </si>
  <si>
    <t>נילי</t>
  </si>
  <si>
    <t>205/22</t>
  </si>
  <si>
    <t>205/13/2</t>
  </si>
  <si>
    <t>237/3</t>
  </si>
  <si>
    <t>נווה שוהם- עלי</t>
  </si>
  <si>
    <t>999</t>
  </si>
  <si>
    <t>תבע בתוקף</t>
  </si>
  <si>
    <t>130/8</t>
  </si>
  <si>
    <t>אריאל דרום- רובע ד</t>
  </si>
  <si>
    <t>בביצוע</t>
  </si>
  <si>
    <t>130/16</t>
  </si>
  <si>
    <t>אריאל דרום מזרח</t>
  </si>
  <si>
    <t>מאושר</t>
  </si>
  <si>
    <t>1142835</t>
  </si>
  <si>
    <t>פינוי בינוי</t>
  </si>
  <si>
    <t>פתיחת תיק</t>
  </si>
  <si>
    <t>עיריית ירושלים</t>
  </si>
  <si>
    <t>Shrinkable</t>
  </si>
  <si>
    <t>647842</t>
  </si>
  <si>
    <t>מבואות גילה</t>
  </si>
  <si>
    <t>קיבולת הערכה</t>
  </si>
  <si>
    <t>רעיוני</t>
  </si>
  <si>
    <t>בבדיקה</t>
  </si>
  <si>
    <t>ישיבה עם מתכנת הרובע</t>
  </si>
  <si>
    <t>פוטנציאל התחדשות</t>
  </si>
  <si>
    <t>צתאל</t>
  </si>
  <si>
    <t>מדיניות רקל</t>
  </si>
  <si>
    <t>101-0737866</t>
  </si>
  <si>
    <t>פינוי בינוי ברחוב הגפן 226-230, ברקת 231, גילה, ירושלים</t>
  </si>
  <si>
    <t>https://mavat.iplan.gov.il/SV4/1/1000996145/310</t>
  </si>
  <si>
    <t>101-0827410</t>
  </si>
  <si>
    <t>התחדשות עירונית צביה ויצחק</t>
  </si>
  <si>
    <t>101-0948356</t>
  </si>
  <si>
    <t>התחדשות עירונית - מתחם הרדוף</t>
  </si>
  <si>
    <t>https://mavat.iplan.gov.il/SV4/1/1005123446/310</t>
  </si>
  <si>
    <t>101-0892588</t>
  </si>
  <si>
    <t>התחדשות עירונית, אפרסמון 25-35, הדודאים 10, מבוא קטורה 2-4</t>
  </si>
  <si>
    <t>בבדיקה תכנונית</t>
  </si>
  <si>
    <t>https://mavat.iplan.gov.il/SV4/1/1005089738/310</t>
  </si>
  <si>
    <t>101-0701391</t>
  </si>
  <si>
    <t>פינוי בינוי רח' הצוף, גילה, ירושלים</t>
  </si>
  <si>
    <t>https://mavat.iplan.gov.il/SV4/1/1000973217/310</t>
  </si>
  <si>
    <t>101-0845982</t>
  </si>
  <si>
    <t>חומת שמואל</t>
  </si>
  <si>
    <t>ממתינות להחלטה בהפקדה</t>
  </si>
  <si>
    <t>101-1133156</t>
  </si>
  <si>
    <t>לייף סנטר - הר חומה</t>
  </si>
  <si>
    <t>https://mavat.iplan.gov.il/SV4/1/1005252616/310</t>
  </si>
  <si>
    <t>101-1109594</t>
  </si>
  <si>
    <t>הקמת שני מבני מסחר ומגורים חדשים בשכונת הר חומה</t>
  </si>
  <si>
    <t>https://mavat.iplan.gov.il/SV4/1/1005237650/310</t>
  </si>
  <si>
    <t>7984</t>
  </si>
  <si>
    <t>תלפ"ז</t>
  </si>
  <si>
    <t>תכנית אב תלפיות מזרח</t>
  </si>
  <si>
    <t>101-0836809</t>
  </si>
  <si>
    <t>התחדשות עירונית במעגלי יבנה, ירושלים.</t>
  </si>
  <si>
    <t>https://mavat.iplan.gov.il/SV4/1/1005056616/310</t>
  </si>
  <si>
    <t>101-1203728</t>
  </si>
  <si>
    <t>פי גלילות</t>
  </si>
  <si>
    <t>בהכנה</t>
  </si>
  <si>
    <t>101-1087774</t>
  </si>
  <si>
    <t>הדוידקה</t>
  </si>
  <si>
    <t>https://mavat.iplan.gov.il/SV4/1/1005224214/310</t>
  </si>
  <si>
    <t>101-0947242</t>
  </si>
  <si>
    <t>בניין חדש למגורים ומסחר ברח' ר' עקיבא, ירושלים.</t>
  </si>
  <si>
    <t>https://mavat.iplan.gov.il/SV4/1/1005122814/310</t>
  </si>
  <si>
    <t>101-1016534</t>
  </si>
  <si>
    <t>בניין חדש למגורים ומסחר ברח' מאיר שחם 3, ירושלים.</t>
  </si>
  <si>
    <t>https://mavat.iplan.gov.il/SV4/1/1005181630/310</t>
  </si>
  <si>
    <t>101-1070911</t>
  </si>
  <si>
    <t>התחדשות עירונית במתחם חסבון, ירושלים</t>
  </si>
  <si>
    <t>https://mavat.iplan.gov.il/SV4/1/1005213798/310</t>
  </si>
  <si>
    <t>101-0896225</t>
  </si>
  <si>
    <t>מתחם לרנר - מתחם מגורים מעורב שימושים, הר הצופים</t>
  </si>
  <si>
    <t>https://mavat.iplan.gov.il/SV4/1/1005092146/310</t>
  </si>
  <si>
    <t>101-0890442</t>
  </si>
  <si>
    <t>מתחם מעונות ברונפמן, הר הצופים</t>
  </si>
  <si>
    <t>101-0890426</t>
  </si>
  <si>
    <t>מתחם מנחת הדסה, הר הצופים</t>
  </si>
  <si>
    <t>101-102149</t>
  </si>
  <si>
    <t>בינוי ליד מעונות בחיים יסקי</t>
  </si>
  <si>
    <t>לפני תנאי סף</t>
  </si>
  <si>
    <t>היח"ד השראה</t>
  </si>
  <si>
    <t>101-0808121</t>
  </si>
  <si>
    <t>שינויים בתכנית 13150 - מתחם ג'רוסלם פוסט, רוממה, ירושלים</t>
  </si>
  <si>
    <t>סמכות מקומית בתהליך</t>
  </si>
  <si>
    <t>https://mavat.iplan.gov.il/SV4/1/1005040014/310</t>
  </si>
  <si>
    <t>101-1063965</t>
  </si>
  <si>
    <t>התחדשות עירונית רח' אהליאב 4-14 ורח' ירמיהו 74-76 ירושלים</t>
  </si>
  <si>
    <t>https://mavat.iplan.gov.il/SV4/1/1005209620/310</t>
  </si>
  <si>
    <t>101-0975292</t>
  </si>
  <si>
    <t>התחדשות עירונית רמות פולין</t>
  </si>
  <si>
    <t>https://mavat.iplan.gov.il/SV4/1/1005139016/310</t>
  </si>
  <si>
    <t>101-0981829</t>
  </si>
  <si>
    <t>מתחם לדיור  להשכרה, רחוב יעקב אלעזר, שכונת הקאנטרי רמות אלון</t>
  </si>
  <si>
    <t>https://mavat.iplan.gov.il/SV4/1/1005143432/310</t>
  </si>
  <si>
    <t>101-1114131</t>
  </si>
  <si>
    <t>התחדשות עירונית-מעגלות הרב פרדס, נווה יעקב</t>
  </si>
  <si>
    <t>https://mavat.iplan.gov.il/SV4/1/1005240290/310</t>
  </si>
  <si>
    <t>101-1142249</t>
  </si>
  <si>
    <t>מתחם הצעירים, דיור להשכרה ,פסגת זאב</t>
  </si>
  <si>
    <t>https://mavat.iplan.gov.il/SV4/1/1005258438/310</t>
  </si>
  <si>
    <t>101-0668707</t>
  </si>
  <si>
    <t>תוספת בינוי ברחובות שאדיקר ואביר יעקב - נווה יעקב ירושלים</t>
  </si>
  <si>
    <t>https://mavat.iplan.gov.il/SV4/1/1000953973/310</t>
  </si>
  <si>
    <t>101-0759894</t>
  </si>
  <si>
    <t>אינפילים פסגת זאב - מתחם שער דוכיפת</t>
  </si>
  <si>
    <t>https://mavat.iplan.gov.il/SV4/1/1001009395/310</t>
  </si>
  <si>
    <t>101-0330530</t>
  </si>
  <si>
    <t>אינפילים פסגת זאב, מתחם 4 - מגורים, מבני ציבור ושטחים פתוחים</t>
  </si>
  <si>
    <t>https://mavat.iplan.gov.il/SV4/1/1000365431/310</t>
  </si>
  <si>
    <t>420_1_6_25</t>
  </si>
  <si>
    <t>מצפה נבו קצה</t>
  </si>
  <si>
    <t>הליכים</t>
  </si>
  <si>
    <t>יחידות דיור על פי הקובץ של פנחסוב</t>
  </si>
  <si>
    <t>240/1/1</t>
  </si>
  <si>
    <t>אדם ג</t>
  </si>
  <si>
    <t>אישורי קמטים</t>
  </si>
  <si>
    <t>240/2/14/3/1</t>
  </si>
  <si>
    <t>בשיווק</t>
  </si>
  <si>
    <t>היה פוליגון כנראה מהמועצה לא יודע פרטים</t>
  </si>
  <si>
    <t>242/7</t>
  </si>
  <si>
    <t>242/2</t>
  </si>
  <si>
    <t>הרחבת תל ציון</t>
  </si>
  <si>
    <t>131/6</t>
  </si>
  <si>
    <t>כפר תפוח הרחבה</t>
  </si>
  <si>
    <t>מחכה לדיון בהפקדה</t>
  </si>
  <si>
    <t>228/5</t>
  </si>
  <si>
    <t>הבננה</t>
  </si>
  <si>
    <t>224/2</t>
  </si>
  <si>
    <t>הסדרה של היישוב עם תוספת יח_ד</t>
  </si>
  <si>
    <t>223/1/7</t>
  </si>
  <si>
    <t>גאליה</t>
  </si>
  <si>
    <t>223/1/6</t>
  </si>
  <si>
    <t>כוכב השחר השפרפות ( שם של יעל)</t>
  </si>
  <si>
    <t>234/1/4</t>
  </si>
  <si>
    <t>דולב</t>
  </si>
  <si>
    <t>לפני הפקדה</t>
  </si>
  <si>
    <t>235/9/2</t>
  </si>
  <si>
    <t>חרשה שלב ב</t>
  </si>
  <si>
    <t>205/25</t>
  </si>
  <si>
    <t>הרחבה מזרחה</t>
  </si>
  <si>
    <t>237/6</t>
  </si>
  <si>
    <t>פלגי מים</t>
  </si>
  <si>
    <t>237/4</t>
  </si>
  <si>
    <t>נוף הרים היובל</t>
  </si>
  <si>
    <t>בנייה חדשה</t>
  </si>
  <si>
    <t>Depends_on_policy</t>
  </si>
  <si>
    <t>הערכה שלי</t>
  </si>
  <si>
    <t>401_4_1</t>
  </si>
  <si>
    <t>הר גילה  מערב -הרכבה</t>
  </si>
  <si>
    <t>3630א</t>
  </si>
  <si>
    <t>מתחם א' בדרום גילה</t>
  </si>
  <si>
    <t>מאושר הרבה זמן</t>
  </si>
  <si>
    <t>הערכה של כמות יח"ד</t>
  </si>
  <si>
    <t>תכנית שלד הר חומה ה</t>
  </si>
  <si>
    <t>6036</t>
  </si>
  <si>
    <t>ליפתא</t>
  </si>
  <si>
    <t>קריית הממשלה המזרחית</t>
  </si>
  <si>
    <t>רמות צפון (חירבת אל בורג')</t>
  </si>
  <si>
    <t>מוקפא</t>
  </si>
  <si>
    <t>יש בעיות של קרקע וארכיאלוגיה  חרדי, של רמי</t>
  </si>
  <si>
    <t>אסטרטגי</t>
  </si>
  <si>
    <t>101-0764936</t>
  </si>
  <si>
    <t>שכונת מגורים עטרות - ירושלים</t>
  </si>
  <si>
    <t>https://mavat.iplan.gov.il/SV4/1/1001012895/310</t>
  </si>
  <si>
    <t>101-0921239</t>
  </si>
  <si>
    <t>הקמת מתחם מגורים, רמת אלון צפון, מתחם ב', ירושלים</t>
  </si>
  <si>
    <t>הפקדה</t>
  </si>
  <si>
    <t>https://mavat.iplan.gov.il/SV4/1/1005107110/310</t>
  </si>
  <si>
    <t>101-0921353</t>
  </si>
  <si>
    <t>הקמת מתחם מגורים, רמת אלון צפון, מתחם א', ירושלים</t>
  </si>
  <si>
    <t>https://mavat.iplan.gov.il/SV4/1/1005107192/310</t>
  </si>
  <si>
    <t>242/5</t>
  </si>
  <si>
    <t>כוכע יעקב צפון</t>
  </si>
  <si>
    <t>242/8</t>
  </si>
  <si>
    <t>תל ציון מתחם 8</t>
  </si>
  <si>
    <t>242/6</t>
  </si>
  <si>
    <t>תל ציון מתחם 6</t>
  </si>
  <si>
    <t>242/12</t>
  </si>
  <si>
    <t>תל ציון מתחם 12</t>
  </si>
  <si>
    <t>225/2/4</t>
  </si>
  <si>
    <t>מעלה מכמש</t>
  </si>
  <si>
    <t>לפני תוקף</t>
  </si>
  <si>
    <t>131/3/1</t>
  </si>
  <si>
    <t>כפר תפוח מערב</t>
  </si>
  <si>
    <t>התנגדויות</t>
  </si>
  <si>
    <t>כפר תפוח מערב שלד</t>
  </si>
  <si>
    <t>228/6</t>
  </si>
  <si>
    <t>איתור צפוני למצפה יריחו</t>
  </si>
  <si>
    <t>224/3</t>
  </si>
  <si>
    <t>רימונים הרחבה צפונה</t>
  </si>
  <si>
    <t>223/1/9</t>
  </si>
  <si>
    <t>234/1/3</t>
  </si>
  <si>
    <t>הרחבה דולב מערבה</t>
  </si>
  <si>
    <t>239/4</t>
  </si>
  <si>
    <t>נחליאל מזרח</t>
  </si>
  <si>
    <t>235/7/1</t>
  </si>
  <si>
    <t xml:space="preserve">טלמון </t>
  </si>
  <si>
    <t>התנגדיות</t>
  </si>
  <si>
    <t>235/2/4/2</t>
  </si>
  <si>
    <t>נריה דרום</t>
  </si>
  <si>
    <t>סיים התנגדיות</t>
  </si>
  <si>
    <t>142/4</t>
  </si>
  <si>
    <t>הרחבה צפונה</t>
  </si>
  <si>
    <t>171/1</t>
  </si>
  <si>
    <t>הרחבת רחלים והסדרת נופי נחמיה</t>
  </si>
  <si>
    <t>בהפקדה</t>
  </si>
  <si>
    <t>235/3/6</t>
  </si>
  <si>
    <t>הרחבה לגבעת הבריכה</t>
  </si>
  <si>
    <t>235/3/5</t>
  </si>
  <si>
    <t>טלמון א הרחבה דרום מערב</t>
  </si>
  <si>
    <t>הרחבה צפונה נחליאל</t>
  </si>
  <si>
    <t>להשלמה</t>
  </si>
  <si>
    <t>207/4</t>
  </si>
  <si>
    <t>הרחבה נעלה</t>
  </si>
  <si>
    <t>205/23</t>
  </si>
  <si>
    <t>שילה הרחבה צפונה</t>
  </si>
  <si>
    <t>205/2/2</t>
  </si>
  <si>
    <t>הרחבה דרומה שבות רחל</t>
  </si>
  <si>
    <t>205/4</t>
  </si>
  <si>
    <t>205/3/1</t>
  </si>
  <si>
    <t>שבות רחל</t>
  </si>
  <si>
    <t>252/3</t>
  </si>
  <si>
    <t>גאולת ציון עמיחי ב</t>
  </si>
  <si>
    <t>252/2/1</t>
  </si>
  <si>
    <t>הכנה</t>
  </si>
  <si>
    <t>252/2</t>
  </si>
  <si>
    <t>עדי עד</t>
  </si>
  <si>
    <t>קידה הסדרה ותוספת</t>
  </si>
  <si>
    <t>קידה מזרח</t>
  </si>
  <si>
    <t>205/19</t>
  </si>
  <si>
    <t>אחיה הסדרה ותוספת</t>
  </si>
  <si>
    <t>205/17</t>
  </si>
  <si>
    <t>אחיה מזרח - אש קודש</t>
  </si>
  <si>
    <t>237/5</t>
  </si>
  <si>
    <t>עלי אלירז</t>
  </si>
  <si>
    <t>237/4/1</t>
  </si>
  <si>
    <t>עלי</t>
  </si>
  <si>
    <t>229/6</t>
  </si>
  <si>
    <t>מעלה לבונה</t>
  </si>
  <si>
    <t>229/5</t>
  </si>
  <si>
    <t>מעלה לבונה גבעת הרואה</t>
  </si>
  <si>
    <t>גבעת הרואה</t>
  </si>
  <si>
    <t>בהליכים</t>
  </si>
  <si>
    <t>רובע אריאל מערב</t>
  </si>
  <si>
    <t>בעקבות עבודה על תכנית אב אריאל</t>
  </si>
  <si>
    <t>130/3/1</t>
  </si>
  <si>
    <t>אריאל מערב</t>
  </si>
  <si>
    <t>התכתבות וואספ עם יעל אלנברג מנהלת תכנון</t>
  </si>
  <si>
    <t>414/2</t>
  </si>
  <si>
    <t>413/999</t>
  </si>
  <si>
    <t>תוכנית אב-מעלה עמוס</t>
  </si>
  <si>
    <t>414/3/2</t>
  </si>
  <si>
    <t>יישוב מיצד/אספר - שכונת פני קדם</t>
  </si>
  <si>
    <t>413/5/1</t>
  </si>
  <si>
    <t>הרחבת שכונת מגורים</t>
  </si>
  <si>
    <t>414/1/1</t>
  </si>
  <si>
    <t>יישוב מיצד (אספר) - תוספת 16 יח"ד</t>
  </si>
  <si>
    <t>אחרי 2017</t>
  </si>
  <si>
    <t>413/4/1</t>
  </si>
  <si>
    <t>מעלה-עמוס: שכונת איבי הנחל שלב א' (הסדרה סטטוטורית + פינוי בינוי)</t>
  </si>
  <si>
    <t>מיצד</t>
  </si>
  <si>
    <t>414/2/1</t>
  </si>
  <si>
    <t>119/8</t>
  </si>
  <si>
    <t>הרחבה מזרח נופים</t>
  </si>
  <si>
    <t>119/10/1</t>
  </si>
  <si>
    <t>הרחבה דרום נופים</t>
  </si>
  <si>
    <t>התרים</t>
  </si>
  <si>
    <t>118/2/3</t>
  </si>
  <si>
    <t>הרחבה מזרח יקיר</t>
  </si>
  <si>
    <t>118/1</t>
  </si>
  <si>
    <t>הרחבה דרומה</t>
  </si>
  <si>
    <t>119/10/2</t>
  </si>
  <si>
    <t>הרחבה דרומה שלב ב נופים</t>
  </si>
  <si>
    <t>119/10/3</t>
  </si>
  <si>
    <t>קריית חינוך נופים</t>
  </si>
  <si>
    <t>מספר כיתות</t>
  </si>
  <si>
    <t>119/10/4</t>
  </si>
  <si>
    <t>נופים הרחבה</t>
  </si>
  <si>
    <t>של משרד השיכון</t>
  </si>
  <si>
    <t>החלקה האחרונה בנופים</t>
  </si>
  <si>
    <t>118/3</t>
  </si>
  <si>
    <t>חוות יאיר</t>
  </si>
  <si>
    <t>הסדרה והוספה קטנה</t>
  </si>
  <si>
    <t>160/8</t>
  </si>
  <si>
    <t>ראש הציפור</t>
  </si>
  <si>
    <t>הכל רגיל</t>
  </si>
  <si>
    <t>160/10</t>
  </si>
  <si>
    <t>הרחבה דרומה משרד השיכון</t>
  </si>
  <si>
    <t>אישורי קמ"ט</t>
  </si>
  <si>
    <t>132/5</t>
  </si>
  <si>
    <t>שכונת הדג</t>
  </si>
  <si>
    <t>קצת מורכבת אבל פתיר</t>
  </si>
  <si>
    <t>107/8/1</t>
  </si>
  <si>
    <t>הרחבה של ההרחבה</t>
  </si>
  <si>
    <t>אחרי דיון בהפקדה</t>
  </si>
  <si>
    <t>107/11</t>
  </si>
  <si>
    <t>לפני דיון בהפקדה</t>
  </si>
  <si>
    <t>169/4</t>
  </si>
  <si>
    <t>הרחבה מערבה יצהר</t>
  </si>
  <si>
    <t>163/3/4/ב</t>
  </si>
  <si>
    <t>הרחבה דרומה איתמר</t>
  </si>
  <si>
    <t>163/5</t>
  </si>
  <si>
    <t xml:space="preserve">הרחבה דרומה </t>
  </si>
  <si>
    <t>114/2/4/2</t>
  </si>
  <si>
    <t>הרחבה מערבה</t>
  </si>
  <si>
    <t>114/2/4/1</t>
  </si>
  <si>
    <t>114/2/2</t>
  </si>
  <si>
    <t>114/2/4/3</t>
  </si>
  <si>
    <t>הרחבה של הרחבה</t>
  </si>
  <si>
    <t>מער תעסוקה מתוך התכנית מתאר</t>
  </si>
  <si>
    <t>עתודה צפונית</t>
  </si>
  <si>
    <t xml:space="preserve">עתודת הכניסה </t>
  </si>
  <si>
    <t>עתודה דרומית</t>
  </si>
  <si>
    <t>עתודת מרכז למסחר ותעסוקה</t>
  </si>
  <si>
    <t>עתודת מרכז למוסדות ציבור</t>
  </si>
  <si>
    <t>מעלה רחבעם</t>
  </si>
  <si>
    <t>נוקדי שאול - קיים</t>
  </si>
  <si>
    <t>לקראת איכלוס</t>
  </si>
  <si>
    <t>נוקדי דוד שלב א</t>
  </si>
  <si>
    <t>נוקדי דוד שלב ב</t>
  </si>
  <si>
    <t>המשקפיים</t>
  </si>
  <si>
    <t>הוגשו היתרים</t>
  </si>
  <si>
    <t>מרכז מבקרים תיירות</t>
  </si>
  <si>
    <t>בנייה</t>
  </si>
  <si>
    <t>בערך 15 עובדים</t>
  </si>
  <si>
    <t>132/4/ב</t>
  </si>
  <si>
    <t>שכונת אריאל יזמות</t>
  </si>
  <si>
    <t>132/3/3</t>
  </si>
  <si>
    <t>132/6</t>
  </si>
  <si>
    <t>114/3</t>
  </si>
  <si>
    <t>הרחבה מערב של משרד השיכון</t>
  </si>
  <si>
    <t>אלעזר - "החורשה" - שינוי ייעוד חלק משצ"פ למגורים ג' (68 יח"ד)</t>
  </si>
  <si>
    <t>נתיב האבות (חלקה מס' 91)</t>
  </si>
  <si>
    <t>כפר-עציון צפון (תפיסה צבאית)</t>
  </si>
  <si>
    <t>יישוב נווה דניאל - תוספת 180 יח"ד</t>
  </si>
  <si>
    <t>מבנים ומוסדות ציבור + 61 יחידות דיור</t>
  </si>
  <si>
    <t>שכונת מגורים 523 יח"ד(מתוכן 150 יח"ד לדיור מוגן)</t>
  </si>
  <si>
    <t>יח"ד עודכנו בהתאם לקובץ מאילון</t>
  </si>
  <si>
    <t>שכונת מגורים 589 יח"ד גבעות שכונת 2-3</t>
  </si>
  <si>
    <t xml:space="preserve"> </t>
  </si>
  <si>
    <t>יוש_2_406 כפר עציון</t>
  </si>
  <si>
    <t>בית עלמין כפר עציון</t>
  </si>
  <si>
    <t>יישוב אלעזר - שינוי ייעודים וחלוקה מחדש</t>
  </si>
  <si>
    <t>תיירות ומגורים ביישוב כפרי</t>
  </si>
  <si>
    <t>אלון שבות - שינויי יעודי קרקע</t>
  </si>
  <si>
    <t xml:space="preserve"> יח"ד עודכנו לפי קובץ מאילון - תכנית בהתנגדויות</t>
  </si>
  <si>
    <t>ראש צורים</t>
  </si>
  <si>
    <t>כפר-עציון דרום (רכישה ישראלית)</t>
  </si>
  <si>
    <t>תוכנית אב נוה דניאל</t>
  </si>
  <si>
    <t>הופחתו 180 יח"ד שמקודמות במפורטת</t>
  </si>
  <si>
    <t>השלמה ל 500 יח"ד בראש צורים</t>
  </si>
  <si>
    <t>בהתאם לשיחה עם אילון מתאריך 210325</t>
  </si>
  <si>
    <t>משואות יצחק הישן</t>
  </si>
  <si>
    <t>נופי השחר</t>
  </si>
  <si>
    <t>סטטוס שונה להליכים ו 400 יח"ד בהתאם לישיבה עם אילון</t>
  </si>
  <si>
    <t>החטמ"ר</t>
  </si>
  <si>
    <t>עודכן בהתאם לישיבה עם אילון</t>
  </si>
  <si>
    <t>הגבעה הצהובה</t>
  </si>
  <si>
    <t>היה משויך לבת עין - עודכן לפי מידע מהטבלה של אילון</t>
  </si>
  <si>
    <t>בת עין מערב</t>
  </si>
  <si>
    <t>נחל צורף</t>
  </si>
  <si>
    <t>נגזרת של 220 יח"ד מתוך 600 - מקור: קובץ תכניות משרד השיכון של אילון</t>
  </si>
  <si>
    <t>גבעת רבדים</t>
  </si>
  <si>
    <t>נתיב האבות</t>
  </si>
  <si>
    <t>פוליגון מאדריכל באמצעות אילון</t>
  </si>
  <si>
    <t>תבע בהכנה משואות יצחק הישן</t>
  </si>
  <si>
    <t>מידע מאילון - פוליגון שרירותי. יש לעדכן לאחר קבלת פוליגון סופי</t>
  </si>
  <si>
    <t>תכנית הגדולה מניח שלא כלל את התכנית הקטנה בתוכו</t>
  </si>
  <si>
    <t>הופחת התכנית הקטנה</t>
  </si>
  <si>
    <t>404/1/6/5</t>
  </si>
  <si>
    <t>405/11</t>
  </si>
  <si>
    <t>406/1/1</t>
  </si>
  <si>
    <t>402/7</t>
  </si>
  <si>
    <t>418/2/2</t>
  </si>
  <si>
    <t>418/2/1</t>
  </si>
  <si>
    <t>418/2/3</t>
  </si>
  <si>
    <t>406/2</t>
  </si>
  <si>
    <t>406/2/2</t>
  </si>
  <si>
    <t>404/1/6/3</t>
  </si>
  <si>
    <t>418/2/4</t>
  </si>
  <si>
    <t>405/7/3</t>
  </si>
  <si>
    <t>403/1/1</t>
  </si>
  <si>
    <t>406/2/1</t>
  </si>
  <si>
    <t>419/4/2</t>
  </si>
  <si>
    <t>412/4/2/1</t>
  </si>
  <si>
    <t>407/5</t>
  </si>
  <si>
    <t>405/8</t>
  </si>
  <si>
    <t>תקוע דרום</t>
  </si>
  <si>
    <t>רק תעסוקה</t>
  </si>
  <si>
    <t>מכינה קדם צבאית</t>
  </si>
  <si>
    <t>רק חינוך</t>
  </si>
  <si>
    <t>בנוי</t>
  </si>
  <si>
    <t>הורדתי את התכנית הקטנה</t>
  </si>
  <si>
    <t>AOI</t>
  </si>
  <si>
    <t>מה יצא בסוף</t>
  </si>
  <si>
    <t>אני רוצה</t>
  </si>
  <si>
    <t>אחוז מימוש</t>
  </si>
  <si>
    <t>פער</t>
  </si>
  <si>
    <t>עמודה1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</si>
</sst>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2" xfId="0" applyFont="1" applyFill="1" applyBorder="1"/>
    <xf numFmtId="0" fontId="0" fillId="4" borderId="2" xfId="0" applyFont="1" applyFill="1" applyBorder="1"/>
    <xf numFmtId="0" fontId="0" fillId="0" borderId="0" xfId="0" applyNumberFormat="1"/>
    <xf numFmtId="164" fontId="0" fillId="0" borderId="0" xfId="1" applyNumberFormat="1" applyFont="1"/>
    <xf numFmtId="0" fontId="0" fillId="3" borderId="3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AA283" totalsRowShown="0" headerRowDxfId="17" headerRowBorderDxfId="16" tableBorderDxfId="15">
  <autoFilter ref="A1:AA283">
    <filterColumn colId="21">
      <filters>
        <filter val="AOI"/>
      </filters>
    </filterColumn>
  </autoFilter>
  <sortState ref="A2:AA42">
    <sortCondition ref="A1:A283"/>
  </sortState>
  <tableColumns count="27">
    <tableColumn id="1" name="id"/>
    <tableColumn id="2" name="plan_num"/>
    <tableColumn id="3" name="plan_name"/>
    <tableColumn id="4" name="status"/>
    <tableColumn id="5" name="PL_URL"/>
    <tableColumn id="6" name="add_aprt"/>
    <tableColumn id="7" name="add_mogan"/>
    <tableColumn id="8" name="add_dorms"/>
    <tableColumn id="9" name="risk_factor"/>
    <tableColumn id="10" name="2025"/>
    <tableColumn id="11" name="2030"/>
    <tableColumn id="12" name="2035"/>
    <tableColumn id="13" name="2040"/>
    <tableColumn id="14" name="2045"/>
    <tableColumn id="15" name="2050"/>
    <tableColumn id="16" name="prec_aprt"/>
    <tableColumn id="17" name="bld_right"/>
    <tableColumn id="18" name="machpill"/>
    <tableColumn id="19" name="notes"/>
    <tableColumn id="20" name="source"/>
    <tableColumn id="21" name="kibolet_type"/>
    <tableColumn id="22" name="AOI" dataDxfId="3">
      <calculatedColumnFormula>IF(_xlfn.IFNA(VLOOKUP(טבלה1[[#This Row],[id]],טבלה3[[#All],[id]],1,0),0)&gt;0,"AOI","NOT_AOI")</calculatedColumnFormula>
    </tableColumn>
    <tableColumn id="23" name="מה יצא בסוף" dataDxfId="14">
      <calculatedColumnFormula>טבלה1[[#This Row],[add_aprt]]*טבלה1[[#This Row],[risk_factor]]*SUM(טבלה1[[#This Row],[2025]:[2050]])</calculatedColumnFormula>
    </tableColumn>
    <tableColumn id="24" name="אני רוצה" dataDxfId="13">
      <calculatedColumnFormula>טבלה1[[#This Row],[מה יצא בסוף]]*1.6</calculatedColumnFormula>
    </tableColumn>
    <tableColumn id="25" name="אחוז מימוש" dataDxfId="12">
      <calculatedColumnFormula>SUM(טבלה1[[#This Row],[2025]:[2050]])</calculatedColumnFormula>
    </tableColumn>
    <tableColumn id="26" name="פער" dataDxfId="11">
      <calculatedColumnFormula>טבלה1[[#This Row],[אני רוצה]]/טבלה1[[#This Row],[מה יצא בסוף]]</calculatedColumnFormula>
    </tableColumn>
    <tableColumn id="27" name="עמודה1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A4" totalsRowShown="0" headerRowDxfId="9" dataDxfId="7" headerRowBorderDxfId="8" tableBorderDxfId="6" totalsRowBorderDxfId="5">
  <autoFilter ref="A1:A4"/>
  <tableColumns count="1">
    <tableColumn id="1" name="kibolet_typ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C1:C44" totalsRowShown="0" dataDxfId="0">
  <autoFilter ref="C1:C44"/>
  <tableColumns count="1">
    <tableColumn id="1" name="i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3"/>
  <sheetViews>
    <sheetView tabSelected="1" zoomScale="55" zoomScaleNormal="55" workbookViewId="0">
      <selection activeCell="J292" sqref="J292"/>
    </sheetView>
  </sheetViews>
  <sheetFormatPr defaultRowHeight="14.25" x14ac:dyDescent="0.2"/>
  <cols>
    <col min="2" max="2" width="11.375" customWidth="1"/>
    <col min="3" max="3" width="23.875" customWidth="1"/>
    <col min="5" max="5" width="10" customWidth="1"/>
    <col min="6" max="6" width="10.5" customWidth="1"/>
    <col min="7" max="7" width="13" customWidth="1"/>
    <col min="8" max="8" width="12.5" customWidth="1"/>
    <col min="9" max="9" width="11.875" customWidth="1"/>
    <col min="16" max="16" width="10.875" customWidth="1"/>
    <col min="17" max="17" width="10.625" customWidth="1"/>
    <col min="18" max="18" width="10" customWidth="1"/>
    <col min="21" max="21" width="24.1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</row>
    <row r="2" spans="1:27" x14ac:dyDescent="0.2">
      <c r="A2">
        <v>0</v>
      </c>
      <c r="B2" t="s">
        <v>205</v>
      </c>
      <c r="C2" t="s">
        <v>206</v>
      </c>
      <c r="D2" t="s">
        <v>207</v>
      </c>
      <c r="E2" t="s">
        <v>208</v>
      </c>
      <c r="F2">
        <v>280</v>
      </c>
      <c r="G2">
        <v>0</v>
      </c>
      <c r="H2">
        <v>0</v>
      </c>
      <c r="I2">
        <v>0.6</v>
      </c>
      <c r="J2">
        <v>0</v>
      </c>
      <c r="K2">
        <v>0</v>
      </c>
      <c r="L2">
        <v>0</v>
      </c>
      <c r="M2">
        <v>0.5</v>
      </c>
      <c r="N2">
        <v>0.5</v>
      </c>
      <c r="O2">
        <v>0</v>
      </c>
      <c r="P2">
        <v>0</v>
      </c>
      <c r="Q2">
        <v>0</v>
      </c>
      <c r="R2">
        <v>5</v>
      </c>
      <c r="S2">
        <v>0</v>
      </c>
      <c r="T2">
        <v>0</v>
      </c>
      <c r="U2" t="s">
        <v>209</v>
      </c>
      <c r="V2" t="str">
        <f>IF(_xlfn.IFNA(VLOOKUP(טבלה1[[#This Row],[id]],טבלה3[[#All],[id]],1,0),-1)&gt;-1,"AOI","NOT_AOI")</f>
        <v>AOI</v>
      </c>
      <c r="W2">
        <f>טבלה1[[#This Row],[add_aprt]]*טבלה1[[#This Row],[risk_factor]]*SUM(טבלה1[[#This Row],[2025]:[2050]])</f>
        <v>168</v>
      </c>
      <c r="X2">
        <f>טבלה1[[#This Row],[מה יצא בסוף]]*1.6</f>
        <v>268.8</v>
      </c>
      <c r="Y2" s="5">
        <f>SUM(טבלה1[[#This Row],[2025]:[2050]])</f>
        <v>1</v>
      </c>
      <c r="Z2" s="5">
        <f>טבלה1[[#This Row],[אני רוצה]]/טבלה1[[#This Row],[מה יצא בסוף]]</f>
        <v>1.6</v>
      </c>
      <c r="AA2" s="5"/>
    </row>
    <row r="3" spans="1:27" x14ac:dyDescent="0.2">
      <c r="A3">
        <v>1</v>
      </c>
      <c r="B3" t="s">
        <v>210</v>
      </c>
      <c r="C3" t="s">
        <v>211</v>
      </c>
      <c r="D3" t="s">
        <v>207</v>
      </c>
      <c r="E3" t="s">
        <v>208</v>
      </c>
      <c r="F3">
        <v>405.89112581661283</v>
      </c>
      <c r="G3">
        <v>0</v>
      </c>
      <c r="H3">
        <v>0</v>
      </c>
      <c r="I3">
        <v>0.7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0.5</v>
      </c>
      <c r="Q3">
        <v>3.5</v>
      </c>
      <c r="R3">
        <v>0</v>
      </c>
      <c r="S3" t="s">
        <v>212</v>
      </c>
      <c r="T3">
        <v>0</v>
      </c>
      <c r="U3" t="s">
        <v>209</v>
      </c>
      <c r="V3" t="str">
        <f>IF(_xlfn.IFNA(VLOOKUP(טבלה1[[#This Row],[id]],טבלה3[[#All],[id]],1,0),0)&gt;0,"AOI","NOT_AOI")</f>
        <v>AOI</v>
      </c>
      <c r="W3">
        <f>טבלה1[[#This Row],[add_aprt]]*טבלה1[[#This Row],[risk_factor]]*SUM(טבלה1[[#This Row],[2025]:[2050]])</f>
        <v>284.12378807162895</v>
      </c>
      <c r="X3">
        <f>טבלה1[[#This Row],[מה יצא בסוף]]*1.6</f>
        <v>454.59806091460632</v>
      </c>
      <c r="Y3" s="5">
        <f>SUM(טבלה1[[#This Row],[2025]:[2050]])</f>
        <v>1</v>
      </c>
      <c r="Z3" s="5">
        <f>טבלה1[[#This Row],[אני רוצה]]/טבלה1[[#This Row],[מה יצא בסוף]]</f>
        <v>1.6</v>
      </c>
      <c r="AA3" s="5"/>
    </row>
    <row r="4" spans="1:27" x14ac:dyDescent="0.2">
      <c r="A4">
        <v>10</v>
      </c>
      <c r="B4" t="s">
        <v>197</v>
      </c>
      <c r="C4" t="s">
        <v>216</v>
      </c>
      <c r="D4" t="s">
        <v>213</v>
      </c>
      <c r="E4">
        <v>0</v>
      </c>
      <c r="F4">
        <v>14652</v>
      </c>
      <c r="G4">
        <v>0</v>
      </c>
      <c r="H4">
        <v>0</v>
      </c>
      <c r="I4">
        <v>0.25</v>
      </c>
      <c r="J4">
        <v>0</v>
      </c>
      <c r="K4">
        <v>0</v>
      </c>
      <c r="L4">
        <v>0.05</v>
      </c>
      <c r="M4">
        <v>0.1</v>
      </c>
      <c r="N4">
        <v>0.1</v>
      </c>
      <c r="O4">
        <v>0.1</v>
      </c>
      <c r="P4">
        <v>0</v>
      </c>
      <c r="Q4">
        <v>0</v>
      </c>
      <c r="R4">
        <v>5</v>
      </c>
      <c r="S4">
        <v>0</v>
      </c>
      <c r="T4">
        <v>0</v>
      </c>
      <c r="U4" t="s">
        <v>209</v>
      </c>
      <c r="V4" t="str">
        <f>IF(_xlfn.IFNA(VLOOKUP(טבלה1[[#This Row],[id]],טבלה3[[#All],[id]],1,0),0)&gt;0,"AOI","NOT_AOI")</f>
        <v>AOI</v>
      </c>
      <c r="W4">
        <f>טבלה1[[#This Row],[add_aprt]]*טבלה1[[#This Row],[risk_factor]]*SUM(טבלה1[[#This Row],[2025]:[2050]])</f>
        <v>1282.05</v>
      </c>
      <c r="X4">
        <f>טבלה1[[#This Row],[מה יצא בסוף]]*1.6</f>
        <v>2051.2800000000002</v>
      </c>
      <c r="Y4" s="5">
        <f>SUM(טבלה1[[#This Row],[2025]:[2050]])</f>
        <v>0.35</v>
      </c>
      <c r="Z4" s="5">
        <f>טבלה1[[#This Row],[אני רוצה]]/טבלה1[[#This Row],[מה יצא בסוף]]</f>
        <v>1.6000000000000003</v>
      </c>
      <c r="AA4" s="5"/>
    </row>
    <row r="5" spans="1:27" x14ac:dyDescent="0.2">
      <c r="A5">
        <v>31</v>
      </c>
      <c r="B5" t="s">
        <v>197</v>
      </c>
      <c r="C5" t="s">
        <v>218</v>
      </c>
      <c r="D5" t="s">
        <v>213</v>
      </c>
      <c r="E5" t="s">
        <v>217</v>
      </c>
      <c r="F5">
        <v>243.1453386689185</v>
      </c>
      <c r="G5">
        <v>0</v>
      </c>
      <c r="H5">
        <v>0</v>
      </c>
      <c r="I5">
        <v>0.5</v>
      </c>
      <c r="J5">
        <v>0</v>
      </c>
      <c r="K5">
        <v>0.05</v>
      </c>
      <c r="L5">
        <v>0.1</v>
      </c>
      <c r="M5">
        <v>0.1</v>
      </c>
      <c r="N5">
        <v>0.1</v>
      </c>
      <c r="O5">
        <v>0.1</v>
      </c>
      <c r="P5">
        <v>0.5</v>
      </c>
      <c r="Q5">
        <v>7.5</v>
      </c>
      <c r="R5">
        <v>0</v>
      </c>
      <c r="S5">
        <v>0</v>
      </c>
      <c r="T5">
        <v>0</v>
      </c>
      <c r="U5" t="s">
        <v>209</v>
      </c>
      <c r="V5" t="str">
        <f>IF(_xlfn.IFNA(VLOOKUP(טבלה1[[#This Row],[id]],טבלה3[[#All],[id]],1,0),0)&gt;0,"AOI","NOT_AOI")</f>
        <v>AOI</v>
      </c>
      <c r="W5">
        <f>טבלה1[[#This Row],[add_aprt]]*טבלה1[[#This Row],[risk_factor]]*SUM(טבלה1[[#This Row],[2025]:[2050]])</f>
        <v>54.707701200506655</v>
      </c>
      <c r="X5">
        <f>טבלה1[[#This Row],[מה יצא בסוף]]*1.6</f>
        <v>87.532321920810659</v>
      </c>
      <c r="Y5" s="5">
        <f>SUM(טבלה1[[#This Row],[2025]:[2050]])</f>
        <v>0.44999999999999996</v>
      </c>
      <c r="Z5" s="5">
        <f>טבלה1[[#This Row],[אני רוצה]]/טבלה1[[#This Row],[מה יצא בסוף]]</f>
        <v>1.6000000000000003</v>
      </c>
      <c r="AA5" s="5"/>
    </row>
    <row r="6" spans="1:27" x14ac:dyDescent="0.2">
      <c r="A6">
        <v>32</v>
      </c>
      <c r="B6" t="s">
        <v>197</v>
      </c>
      <c r="C6" t="s">
        <v>218</v>
      </c>
      <c r="D6" t="s">
        <v>213</v>
      </c>
      <c r="E6" t="s">
        <v>217</v>
      </c>
      <c r="F6">
        <v>525.67065148145048</v>
      </c>
      <c r="G6">
        <v>0</v>
      </c>
      <c r="H6">
        <v>0</v>
      </c>
      <c r="I6">
        <v>0.5</v>
      </c>
      <c r="J6">
        <v>0</v>
      </c>
      <c r="K6">
        <v>0</v>
      </c>
      <c r="L6">
        <v>0.05</v>
      </c>
      <c r="M6">
        <v>0.1</v>
      </c>
      <c r="N6">
        <v>0.1</v>
      </c>
      <c r="O6">
        <v>0.1</v>
      </c>
      <c r="P6">
        <v>0.5</v>
      </c>
      <c r="Q6">
        <v>7.5</v>
      </c>
      <c r="R6">
        <v>0</v>
      </c>
      <c r="S6">
        <v>0</v>
      </c>
      <c r="T6">
        <v>0</v>
      </c>
      <c r="U6" t="s">
        <v>209</v>
      </c>
      <c r="V6" t="str">
        <f>IF(_xlfn.IFNA(VLOOKUP(טבלה1[[#This Row],[id]],טבלה3[[#All],[id]],1,0),0)&gt;0,"AOI","NOT_AOI")</f>
        <v>AOI</v>
      </c>
      <c r="W6">
        <f>טבלה1[[#This Row],[add_aprt]]*טבלה1[[#This Row],[risk_factor]]*SUM(טבלה1[[#This Row],[2025]:[2050]])</f>
        <v>91.992364009253834</v>
      </c>
      <c r="X6">
        <f>טבלה1[[#This Row],[מה יצא בסוף]]*1.6</f>
        <v>147.18778241480615</v>
      </c>
      <c r="Y6" s="5">
        <f>SUM(טבלה1[[#This Row],[2025]:[2050]])</f>
        <v>0.35</v>
      </c>
      <c r="Z6" s="5">
        <f>טבלה1[[#This Row],[אני רוצה]]/טבלה1[[#This Row],[מה יצא בסוף]]</f>
        <v>1.6</v>
      </c>
      <c r="AA6" s="5"/>
    </row>
    <row r="7" spans="1:27" x14ac:dyDescent="0.2">
      <c r="A7">
        <v>33</v>
      </c>
      <c r="B7" t="s">
        <v>197</v>
      </c>
      <c r="C7" t="s">
        <v>218</v>
      </c>
      <c r="D7" t="s">
        <v>213</v>
      </c>
      <c r="E7" t="s">
        <v>217</v>
      </c>
      <c r="F7">
        <v>346.82170113273929</v>
      </c>
      <c r="G7">
        <v>0</v>
      </c>
      <c r="H7">
        <v>0</v>
      </c>
      <c r="I7">
        <v>0.5</v>
      </c>
      <c r="J7">
        <v>0</v>
      </c>
      <c r="K7">
        <v>0</v>
      </c>
      <c r="L7">
        <v>0.05</v>
      </c>
      <c r="M7">
        <v>0.1</v>
      </c>
      <c r="N7">
        <v>0.1</v>
      </c>
      <c r="O7">
        <v>0.1</v>
      </c>
      <c r="P7">
        <v>0.5</v>
      </c>
      <c r="Q7">
        <v>7.5</v>
      </c>
      <c r="R7">
        <v>0</v>
      </c>
      <c r="S7">
        <v>0</v>
      </c>
      <c r="T7">
        <v>0</v>
      </c>
      <c r="U7" t="s">
        <v>209</v>
      </c>
      <c r="V7" t="str">
        <f>IF(_xlfn.IFNA(VLOOKUP(טבלה1[[#This Row],[id]],טבלה3[[#All],[id]],1,0),0)&gt;0,"AOI","NOT_AOI")</f>
        <v>AOI</v>
      </c>
      <c r="W7">
        <f>טבלה1[[#This Row],[add_aprt]]*טבלה1[[#This Row],[risk_factor]]*SUM(טבלה1[[#This Row],[2025]:[2050]])</f>
        <v>60.693797698229375</v>
      </c>
      <c r="X7">
        <f>טבלה1[[#This Row],[מה יצא בסוף]]*1.6</f>
        <v>97.110076317167</v>
      </c>
      <c r="Y7" s="5">
        <f>SUM(טבלה1[[#This Row],[2025]:[2050]])</f>
        <v>0.35</v>
      </c>
      <c r="Z7" s="5">
        <f>טבלה1[[#This Row],[אני רוצה]]/טבלה1[[#This Row],[מה יצא בסוף]]</f>
        <v>1.6</v>
      </c>
      <c r="AA7" s="5"/>
    </row>
    <row r="8" spans="1:27" x14ac:dyDescent="0.2">
      <c r="A8">
        <v>34</v>
      </c>
      <c r="B8" t="s">
        <v>197</v>
      </c>
      <c r="C8" t="s">
        <v>218</v>
      </c>
      <c r="D8" t="s">
        <v>213</v>
      </c>
      <c r="E8" t="s">
        <v>217</v>
      </c>
      <c r="F8">
        <v>166.1253444351141</v>
      </c>
      <c r="G8">
        <v>0</v>
      </c>
      <c r="H8">
        <v>0</v>
      </c>
      <c r="I8">
        <v>0.5</v>
      </c>
      <c r="J8">
        <v>0</v>
      </c>
      <c r="K8">
        <v>0</v>
      </c>
      <c r="L8">
        <v>0.05</v>
      </c>
      <c r="M8">
        <v>0.1</v>
      </c>
      <c r="N8">
        <v>0.1</v>
      </c>
      <c r="O8">
        <v>0.1</v>
      </c>
      <c r="P8">
        <v>0.5</v>
      </c>
      <c r="Q8">
        <v>7.5</v>
      </c>
      <c r="R8">
        <v>0</v>
      </c>
      <c r="S8">
        <v>0</v>
      </c>
      <c r="T8">
        <v>0</v>
      </c>
      <c r="U8" t="s">
        <v>209</v>
      </c>
      <c r="V8" t="str">
        <f>IF(_xlfn.IFNA(VLOOKUP(טבלה1[[#This Row],[id]],טבלה3[[#All],[id]],1,0),0)&gt;0,"AOI","NOT_AOI")</f>
        <v>AOI</v>
      </c>
      <c r="W8">
        <f>טבלה1[[#This Row],[add_aprt]]*טבלה1[[#This Row],[risk_factor]]*SUM(טבלה1[[#This Row],[2025]:[2050]])</f>
        <v>29.071935276144966</v>
      </c>
      <c r="X8">
        <f>טבלה1[[#This Row],[מה יצא בסוף]]*1.6</f>
        <v>46.51509644183195</v>
      </c>
      <c r="Y8" s="5">
        <f>SUM(טבלה1[[#This Row],[2025]:[2050]])</f>
        <v>0.35</v>
      </c>
      <c r="Z8" s="5">
        <f>טבלה1[[#This Row],[אני רוצה]]/טבלה1[[#This Row],[מה יצא בסוף]]</f>
        <v>1.6</v>
      </c>
      <c r="AA8" s="5"/>
    </row>
    <row r="9" spans="1:27" x14ac:dyDescent="0.2">
      <c r="A9">
        <v>35</v>
      </c>
      <c r="B9" t="s">
        <v>197</v>
      </c>
      <c r="C9" t="s">
        <v>218</v>
      </c>
      <c r="D9" t="s">
        <v>213</v>
      </c>
      <c r="E9" t="s">
        <v>217</v>
      </c>
      <c r="F9">
        <v>613.44941805429028</v>
      </c>
      <c r="G9">
        <v>0</v>
      </c>
      <c r="H9">
        <v>0</v>
      </c>
      <c r="I9">
        <v>0.5</v>
      </c>
      <c r="J9">
        <v>0</v>
      </c>
      <c r="K9">
        <v>0</v>
      </c>
      <c r="L9">
        <v>0.05</v>
      </c>
      <c r="M9">
        <v>0.1</v>
      </c>
      <c r="N9">
        <v>0.1</v>
      </c>
      <c r="O9">
        <v>0.1</v>
      </c>
      <c r="P9">
        <v>0.5</v>
      </c>
      <c r="Q9">
        <v>7.5</v>
      </c>
      <c r="R9">
        <v>0</v>
      </c>
      <c r="S9">
        <v>0</v>
      </c>
      <c r="T9">
        <v>0</v>
      </c>
      <c r="U9" t="s">
        <v>209</v>
      </c>
      <c r="V9" t="str">
        <f>IF(_xlfn.IFNA(VLOOKUP(טבלה1[[#This Row],[id]],טבלה3[[#All],[id]],1,0),0)&gt;0,"AOI","NOT_AOI")</f>
        <v>AOI</v>
      </c>
      <c r="W9">
        <f>טבלה1[[#This Row],[add_aprt]]*טבלה1[[#This Row],[risk_factor]]*SUM(טבלה1[[#This Row],[2025]:[2050]])</f>
        <v>107.35364815950079</v>
      </c>
      <c r="X9">
        <f>טבלה1[[#This Row],[מה יצא בסוף]]*1.6</f>
        <v>171.76583705520127</v>
      </c>
      <c r="Y9" s="5">
        <f>SUM(טבלה1[[#This Row],[2025]:[2050]])</f>
        <v>0.35</v>
      </c>
      <c r="Z9" s="5">
        <f>טבלה1[[#This Row],[אני רוצה]]/טבלה1[[#This Row],[מה יצא בסוף]]</f>
        <v>1.6</v>
      </c>
      <c r="AA9" s="5"/>
    </row>
    <row r="10" spans="1:27" x14ac:dyDescent="0.2">
      <c r="A10">
        <v>36</v>
      </c>
      <c r="B10" t="s">
        <v>197</v>
      </c>
      <c r="C10" t="s">
        <v>218</v>
      </c>
      <c r="D10" t="s">
        <v>213</v>
      </c>
      <c r="E10" t="s">
        <v>217</v>
      </c>
      <c r="F10">
        <v>593.04395503457829</v>
      </c>
      <c r="G10">
        <v>0</v>
      </c>
      <c r="H10">
        <v>0</v>
      </c>
      <c r="I10">
        <v>0.5</v>
      </c>
      <c r="J10">
        <v>0</v>
      </c>
      <c r="K10">
        <v>0</v>
      </c>
      <c r="L10">
        <v>0.05</v>
      </c>
      <c r="M10">
        <v>0.1</v>
      </c>
      <c r="N10">
        <v>0.1</v>
      </c>
      <c r="O10">
        <v>0.1</v>
      </c>
      <c r="P10">
        <v>0.5</v>
      </c>
      <c r="Q10">
        <v>7.5</v>
      </c>
      <c r="R10">
        <v>0</v>
      </c>
      <c r="S10">
        <v>0</v>
      </c>
      <c r="T10">
        <v>0</v>
      </c>
      <c r="U10" t="s">
        <v>209</v>
      </c>
      <c r="V10" t="str">
        <f>IF(_xlfn.IFNA(VLOOKUP(טבלה1[[#This Row],[id]],טבלה3[[#All],[id]],1,0),0)&gt;0,"AOI","NOT_AOI")</f>
        <v>AOI</v>
      </c>
      <c r="W10">
        <f>טבלה1[[#This Row],[add_aprt]]*טבלה1[[#This Row],[risk_factor]]*SUM(טבלה1[[#This Row],[2025]:[2050]])</f>
        <v>103.78269213105119</v>
      </c>
      <c r="X10">
        <f>טבלה1[[#This Row],[מה יצא בסוף]]*1.6</f>
        <v>166.05230740968193</v>
      </c>
      <c r="Y10" s="5">
        <f>SUM(טבלה1[[#This Row],[2025]:[2050]])</f>
        <v>0.35</v>
      </c>
      <c r="Z10" s="5">
        <f>טבלה1[[#This Row],[אני רוצה]]/טבלה1[[#This Row],[מה יצא בסוף]]</f>
        <v>1.6000000000000003</v>
      </c>
      <c r="AA10" s="5"/>
    </row>
    <row r="11" spans="1:27" x14ac:dyDescent="0.2">
      <c r="A11">
        <v>37</v>
      </c>
      <c r="B11" t="s">
        <v>197</v>
      </c>
      <c r="C11" t="s">
        <v>218</v>
      </c>
      <c r="D11" t="s">
        <v>213</v>
      </c>
      <c r="E11" t="s">
        <v>217</v>
      </c>
      <c r="F11">
        <v>588.8111713773111</v>
      </c>
      <c r="G11">
        <v>0</v>
      </c>
      <c r="H11">
        <v>0</v>
      </c>
      <c r="I11">
        <v>0.5</v>
      </c>
      <c r="J11">
        <v>0</v>
      </c>
      <c r="K11">
        <v>0</v>
      </c>
      <c r="L11">
        <v>0.05</v>
      </c>
      <c r="M11">
        <v>0.1</v>
      </c>
      <c r="N11">
        <v>0.1</v>
      </c>
      <c r="O11">
        <v>0.1</v>
      </c>
      <c r="P11">
        <v>0.5</v>
      </c>
      <c r="Q11">
        <v>7.5</v>
      </c>
      <c r="R11">
        <v>0</v>
      </c>
      <c r="S11">
        <v>0</v>
      </c>
      <c r="T11">
        <v>0</v>
      </c>
      <c r="U11" t="s">
        <v>209</v>
      </c>
      <c r="V11" t="str">
        <f>IF(_xlfn.IFNA(VLOOKUP(טבלה1[[#This Row],[id]],טבלה3[[#All],[id]],1,0),0)&gt;0,"AOI","NOT_AOI")</f>
        <v>AOI</v>
      </c>
      <c r="W11">
        <f>טבלה1[[#This Row],[add_aprt]]*טבלה1[[#This Row],[risk_factor]]*SUM(טבלה1[[#This Row],[2025]:[2050]])</f>
        <v>103.04195499102944</v>
      </c>
      <c r="X11">
        <f>טבלה1[[#This Row],[מה יצא בסוף]]*1.6</f>
        <v>164.86712798564713</v>
      </c>
      <c r="Y11" s="5">
        <f>SUM(טבלה1[[#This Row],[2025]:[2050]])</f>
        <v>0.35</v>
      </c>
      <c r="Z11" s="5">
        <f>טבלה1[[#This Row],[אני רוצה]]/טבלה1[[#This Row],[מה יצא בסוף]]</f>
        <v>1.6000000000000003</v>
      </c>
      <c r="AA11" s="5"/>
    </row>
    <row r="12" spans="1:27" x14ac:dyDescent="0.2">
      <c r="A12">
        <v>38</v>
      </c>
      <c r="B12" t="s">
        <v>197</v>
      </c>
      <c r="C12" t="s">
        <v>218</v>
      </c>
      <c r="D12" t="s">
        <v>213</v>
      </c>
      <c r="E12" t="s">
        <v>217</v>
      </c>
      <c r="F12">
        <v>68.096435638983905</v>
      </c>
      <c r="G12">
        <v>0</v>
      </c>
      <c r="H12">
        <v>0</v>
      </c>
      <c r="I12">
        <v>0.5</v>
      </c>
      <c r="J12">
        <v>0</v>
      </c>
      <c r="K12">
        <v>0</v>
      </c>
      <c r="L12">
        <v>0.05</v>
      </c>
      <c r="M12">
        <v>0.1</v>
      </c>
      <c r="N12">
        <v>0.1</v>
      </c>
      <c r="O12">
        <v>0.1</v>
      </c>
      <c r="P12">
        <v>0.5</v>
      </c>
      <c r="Q12">
        <v>7.5</v>
      </c>
      <c r="R12">
        <v>0</v>
      </c>
      <c r="S12">
        <v>0</v>
      </c>
      <c r="T12">
        <v>0</v>
      </c>
      <c r="U12" t="s">
        <v>209</v>
      </c>
      <c r="V12" t="str">
        <f>IF(_xlfn.IFNA(VLOOKUP(טבלה1[[#This Row],[id]],טבלה3[[#All],[id]],1,0),0)&gt;0,"AOI","NOT_AOI")</f>
        <v>AOI</v>
      </c>
      <c r="W12">
        <f>טבלה1[[#This Row],[add_aprt]]*טבלה1[[#This Row],[risk_factor]]*SUM(טבלה1[[#This Row],[2025]:[2050]])</f>
        <v>11.916876236822183</v>
      </c>
      <c r="X12">
        <f>טבלה1[[#This Row],[מה יצא בסוף]]*1.6</f>
        <v>19.067001978915496</v>
      </c>
      <c r="Y12" s="5">
        <f>SUM(טבלה1[[#This Row],[2025]:[2050]])</f>
        <v>0.35</v>
      </c>
      <c r="Z12" s="5">
        <f>טבלה1[[#This Row],[אני רוצה]]/טבלה1[[#This Row],[מה יצא בסוף]]</f>
        <v>1.6</v>
      </c>
      <c r="AA12" s="5"/>
    </row>
    <row r="13" spans="1:27" x14ac:dyDescent="0.2">
      <c r="A13">
        <v>39</v>
      </c>
      <c r="B13" t="s">
        <v>197</v>
      </c>
      <c r="C13" t="s">
        <v>218</v>
      </c>
      <c r="D13" t="s">
        <v>213</v>
      </c>
      <c r="E13" t="s">
        <v>217</v>
      </c>
      <c r="F13">
        <v>183.71512919063079</v>
      </c>
      <c r="G13">
        <v>0</v>
      </c>
      <c r="H13">
        <v>0</v>
      </c>
      <c r="I13">
        <v>0.5</v>
      </c>
      <c r="J13">
        <v>0</v>
      </c>
      <c r="K13">
        <v>0</v>
      </c>
      <c r="L13">
        <v>0.05</v>
      </c>
      <c r="M13">
        <v>0.1</v>
      </c>
      <c r="N13">
        <v>0.1</v>
      </c>
      <c r="O13">
        <v>0.1</v>
      </c>
      <c r="P13">
        <v>0.5</v>
      </c>
      <c r="Q13">
        <v>7.5</v>
      </c>
      <c r="R13">
        <v>0</v>
      </c>
      <c r="S13">
        <v>0</v>
      </c>
      <c r="T13">
        <v>0</v>
      </c>
      <c r="U13" t="s">
        <v>209</v>
      </c>
      <c r="V13" t="str">
        <f>IF(_xlfn.IFNA(VLOOKUP(טבלה1[[#This Row],[id]],טבלה3[[#All],[id]],1,0),0)&gt;0,"AOI","NOT_AOI")</f>
        <v>AOI</v>
      </c>
      <c r="W13">
        <f>טבלה1[[#This Row],[add_aprt]]*טבלה1[[#This Row],[risk_factor]]*SUM(טבלה1[[#This Row],[2025]:[2050]])</f>
        <v>32.150147608360385</v>
      </c>
      <c r="X13">
        <f>טבלה1[[#This Row],[מה יצא בסוף]]*1.6</f>
        <v>51.440236173376618</v>
      </c>
      <c r="Y13" s="5">
        <f>SUM(טבלה1[[#This Row],[2025]:[2050]])</f>
        <v>0.35</v>
      </c>
      <c r="Z13" s="5">
        <f>טבלה1[[#This Row],[אני רוצה]]/טבלה1[[#This Row],[מה יצא בסוף]]</f>
        <v>1.6</v>
      </c>
      <c r="AA13" s="5"/>
    </row>
    <row r="14" spans="1:27" x14ac:dyDescent="0.2">
      <c r="A14">
        <v>40</v>
      </c>
      <c r="B14" t="s">
        <v>197</v>
      </c>
      <c r="C14" t="s">
        <v>218</v>
      </c>
      <c r="D14" t="s">
        <v>213</v>
      </c>
      <c r="E14" t="s">
        <v>217</v>
      </c>
      <c r="F14">
        <v>522.56736242904185</v>
      </c>
      <c r="G14">
        <v>0</v>
      </c>
      <c r="H14">
        <v>0</v>
      </c>
      <c r="I14">
        <v>0.5</v>
      </c>
      <c r="J14">
        <v>0</v>
      </c>
      <c r="K14">
        <v>0</v>
      </c>
      <c r="L14">
        <v>0.05</v>
      </c>
      <c r="M14">
        <v>0.1</v>
      </c>
      <c r="N14">
        <v>0.1</v>
      </c>
      <c r="O14">
        <v>0.1</v>
      </c>
      <c r="P14">
        <v>0.5</v>
      </c>
      <c r="Q14">
        <v>7.5</v>
      </c>
      <c r="R14">
        <v>0</v>
      </c>
      <c r="S14">
        <v>0</v>
      </c>
      <c r="T14">
        <v>0</v>
      </c>
      <c r="U14" t="s">
        <v>209</v>
      </c>
      <c r="V14" t="str">
        <f>IF(_xlfn.IFNA(VLOOKUP(טבלה1[[#This Row],[id]],טבלה3[[#All],[id]],1,0),0)&gt;0,"AOI","NOT_AOI")</f>
        <v>AOI</v>
      </c>
      <c r="W14">
        <f>טבלה1[[#This Row],[add_aprt]]*טבלה1[[#This Row],[risk_factor]]*SUM(טבלה1[[#This Row],[2025]:[2050]])</f>
        <v>91.449288425082315</v>
      </c>
      <c r="X14">
        <f>טבלה1[[#This Row],[מה יצא בסוף]]*1.6</f>
        <v>146.31886148013172</v>
      </c>
      <c r="Y14" s="5">
        <f>SUM(טבלה1[[#This Row],[2025]:[2050]])</f>
        <v>0.35</v>
      </c>
      <c r="Z14" s="5">
        <f>טבלה1[[#This Row],[אני רוצה]]/טבלה1[[#This Row],[מה יצא בסוף]]</f>
        <v>1.6</v>
      </c>
      <c r="AA14" s="5"/>
    </row>
    <row r="15" spans="1:27" x14ac:dyDescent="0.2">
      <c r="A15">
        <v>41</v>
      </c>
      <c r="B15" t="s">
        <v>197</v>
      </c>
      <c r="C15" t="s">
        <v>218</v>
      </c>
      <c r="D15" t="s">
        <v>213</v>
      </c>
      <c r="E15" t="s">
        <v>217</v>
      </c>
      <c r="F15">
        <v>321.06221876221662</v>
      </c>
      <c r="G15">
        <v>0</v>
      </c>
      <c r="H15">
        <v>0</v>
      </c>
      <c r="I15">
        <v>0.5</v>
      </c>
      <c r="J15">
        <v>0</v>
      </c>
      <c r="K15">
        <v>0</v>
      </c>
      <c r="L15">
        <v>0.05</v>
      </c>
      <c r="M15">
        <v>0.1</v>
      </c>
      <c r="N15">
        <v>0.1</v>
      </c>
      <c r="O15">
        <v>0.1</v>
      </c>
      <c r="P15">
        <v>0.5</v>
      </c>
      <c r="Q15">
        <v>7.5</v>
      </c>
      <c r="R15">
        <v>0</v>
      </c>
      <c r="S15">
        <v>0</v>
      </c>
      <c r="T15">
        <v>0</v>
      </c>
      <c r="U15" t="s">
        <v>209</v>
      </c>
      <c r="V15" t="str">
        <f>IF(_xlfn.IFNA(VLOOKUP(טבלה1[[#This Row],[id]],טבלה3[[#All],[id]],1,0),0)&gt;0,"AOI","NOT_AOI")</f>
        <v>AOI</v>
      </c>
      <c r="W15">
        <f>טבלה1[[#This Row],[add_aprt]]*טבלה1[[#This Row],[risk_factor]]*SUM(טבלה1[[#This Row],[2025]:[2050]])</f>
        <v>56.185888283387904</v>
      </c>
      <c r="X15">
        <f>טבלה1[[#This Row],[מה יצא בסוף]]*1.6</f>
        <v>89.897421253420646</v>
      </c>
      <c r="Y15" s="5">
        <f>SUM(טבלה1[[#This Row],[2025]:[2050]])</f>
        <v>0.35</v>
      </c>
      <c r="Z15" s="5">
        <f>טבלה1[[#This Row],[אני רוצה]]/טבלה1[[#This Row],[מה יצא בסוף]]</f>
        <v>1.6</v>
      </c>
      <c r="AA15" s="5"/>
    </row>
    <row r="16" spans="1:27" x14ac:dyDescent="0.2">
      <c r="A16">
        <v>42</v>
      </c>
      <c r="B16" t="s">
        <v>197</v>
      </c>
      <c r="C16" t="s">
        <v>218</v>
      </c>
      <c r="D16" t="s">
        <v>213</v>
      </c>
      <c r="E16" t="s">
        <v>217</v>
      </c>
      <c r="F16">
        <v>909.81151102904983</v>
      </c>
      <c r="G16">
        <v>0</v>
      </c>
      <c r="H16">
        <v>0</v>
      </c>
      <c r="I16">
        <v>0.5</v>
      </c>
      <c r="J16">
        <v>0</v>
      </c>
      <c r="K16">
        <v>0</v>
      </c>
      <c r="L16">
        <v>0.05</v>
      </c>
      <c r="M16">
        <v>0.1</v>
      </c>
      <c r="N16">
        <v>0.1</v>
      </c>
      <c r="O16">
        <v>0.1</v>
      </c>
      <c r="P16">
        <v>0.5</v>
      </c>
      <c r="Q16">
        <v>7.5</v>
      </c>
      <c r="R16">
        <v>0</v>
      </c>
      <c r="S16">
        <v>0</v>
      </c>
      <c r="T16">
        <v>0</v>
      </c>
      <c r="U16" t="s">
        <v>209</v>
      </c>
      <c r="V16" t="str">
        <f>IF(_xlfn.IFNA(VLOOKUP(טבלה1[[#This Row],[id]],טבלה3[[#All],[id]],1,0),0)&gt;0,"AOI","NOT_AOI")</f>
        <v>AOI</v>
      </c>
      <c r="W16">
        <f>טבלה1[[#This Row],[add_aprt]]*טבלה1[[#This Row],[risk_factor]]*SUM(טבלה1[[#This Row],[2025]:[2050]])</f>
        <v>159.21701443008371</v>
      </c>
      <c r="X16">
        <f>טבלה1[[#This Row],[מה יצא בסוף]]*1.6</f>
        <v>254.74722308813395</v>
      </c>
      <c r="Y16" s="5">
        <f>SUM(טבלה1[[#This Row],[2025]:[2050]])</f>
        <v>0.35</v>
      </c>
      <c r="Z16" s="5">
        <f>טבלה1[[#This Row],[אני רוצה]]/טבלה1[[#This Row],[מה יצא בסוף]]</f>
        <v>1.6</v>
      </c>
      <c r="AA16" s="5"/>
    </row>
    <row r="17" spans="1:27" x14ac:dyDescent="0.2">
      <c r="A17">
        <v>43</v>
      </c>
      <c r="B17" t="s">
        <v>197</v>
      </c>
      <c r="C17" t="s">
        <v>218</v>
      </c>
      <c r="D17" t="s">
        <v>213</v>
      </c>
      <c r="E17" t="s">
        <v>217</v>
      </c>
      <c r="F17">
        <v>351.28093883847902</v>
      </c>
      <c r="G17">
        <v>0</v>
      </c>
      <c r="H17">
        <v>0</v>
      </c>
      <c r="I17">
        <v>0.5</v>
      </c>
      <c r="J17">
        <v>0</v>
      </c>
      <c r="K17">
        <v>0</v>
      </c>
      <c r="L17">
        <v>0.05</v>
      </c>
      <c r="M17">
        <v>0.1</v>
      </c>
      <c r="N17">
        <v>0.1</v>
      </c>
      <c r="O17">
        <v>0.1</v>
      </c>
      <c r="P17">
        <v>0.5</v>
      </c>
      <c r="Q17">
        <v>7.5</v>
      </c>
      <c r="R17">
        <v>0</v>
      </c>
      <c r="S17">
        <v>0</v>
      </c>
      <c r="T17">
        <v>0</v>
      </c>
      <c r="U17" t="s">
        <v>209</v>
      </c>
      <c r="V17" t="str">
        <f>IF(_xlfn.IFNA(VLOOKUP(טבלה1[[#This Row],[id]],טבלה3[[#All],[id]],1,0),0)&gt;0,"AOI","NOT_AOI")</f>
        <v>AOI</v>
      </c>
      <c r="W17">
        <f>טבלה1[[#This Row],[add_aprt]]*טבלה1[[#This Row],[risk_factor]]*SUM(טבלה1[[#This Row],[2025]:[2050]])</f>
        <v>61.474164296733825</v>
      </c>
      <c r="X17">
        <f>טבלה1[[#This Row],[מה יצא בסוף]]*1.6</f>
        <v>98.358662874774126</v>
      </c>
      <c r="Y17" s="5">
        <f>SUM(טבלה1[[#This Row],[2025]:[2050]])</f>
        <v>0.35</v>
      </c>
      <c r="Z17" s="5">
        <f>טבלה1[[#This Row],[אני רוצה]]/טבלה1[[#This Row],[מה יצא בסוף]]</f>
        <v>1.6</v>
      </c>
      <c r="AA17" s="5"/>
    </row>
    <row r="18" spans="1:27" x14ac:dyDescent="0.2">
      <c r="A18">
        <v>44</v>
      </c>
      <c r="B18" t="s">
        <v>197</v>
      </c>
      <c r="C18" t="s">
        <v>218</v>
      </c>
      <c r="D18" t="s">
        <v>213</v>
      </c>
      <c r="E18" t="s">
        <v>217</v>
      </c>
      <c r="F18">
        <v>164.30992811100131</v>
      </c>
      <c r="G18">
        <v>0</v>
      </c>
      <c r="H18">
        <v>0</v>
      </c>
      <c r="I18">
        <v>0.5</v>
      </c>
      <c r="J18">
        <v>0</v>
      </c>
      <c r="K18">
        <v>0</v>
      </c>
      <c r="L18">
        <v>0.05</v>
      </c>
      <c r="M18">
        <v>0.1</v>
      </c>
      <c r="N18">
        <v>0.1</v>
      </c>
      <c r="O18">
        <v>0.1</v>
      </c>
      <c r="P18">
        <v>0.5</v>
      </c>
      <c r="Q18">
        <v>7.5</v>
      </c>
      <c r="R18">
        <v>0</v>
      </c>
      <c r="S18">
        <v>0</v>
      </c>
      <c r="T18">
        <v>0</v>
      </c>
      <c r="U18" t="s">
        <v>209</v>
      </c>
      <c r="V18" t="str">
        <f>IF(_xlfn.IFNA(VLOOKUP(טבלה1[[#This Row],[id]],טבלה3[[#All],[id]],1,0),0)&gt;0,"AOI","NOT_AOI")</f>
        <v>AOI</v>
      </c>
      <c r="W18">
        <f>טבלה1[[#This Row],[add_aprt]]*טבלה1[[#This Row],[risk_factor]]*SUM(טבלה1[[#This Row],[2025]:[2050]])</f>
        <v>28.754237419425227</v>
      </c>
      <c r="X18">
        <f>טבלה1[[#This Row],[מה יצא בסוף]]*1.6</f>
        <v>46.006779871080369</v>
      </c>
      <c r="Y18" s="5">
        <f>SUM(טבלה1[[#This Row],[2025]:[2050]])</f>
        <v>0.35</v>
      </c>
      <c r="Z18" s="5">
        <f>טבלה1[[#This Row],[אני רוצה]]/טבלה1[[#This Row],[מה יצא בסוף]]</f>
        <v>1.6</v>
      </c>
      <c r="AA18" s="5"/>
    </row>
    <row r="19" spans="1:27" x14ac:dyDescent="0.2">
      <c r="A19">
        <v>45</v>
      </c>
      <c r="B19" t="s">
        <v>197</v>
      </c>
      <c r="C19" t="s">
        <v>218</v>
      </c>
      <c r="D19" t="s">
        <v>213</v>
      </c>
      <c r="E19" t="s">
        <v>217</v>
      </c>
      <c r="F19">
        <v>301.13768748725181</v>
      </c>
      <c r="G19">
        <v>0</v>
      </c>
      <c r="H19">
        <v>0</v>
      </c>
      <c r="I19">
        <v>0.5</v>
      </c>
      <c r="J19">
        <v>0</v>
      </c>
      <c r="K19">
        <v>0</v>
      </c>
      <c r="L19">
        <v>0.05</v>
      </c>
      <c r="M19">
        <v>0.1</v>
      </c>
      <c r="N19">
        <v>0.1</v>
      </c>
      <c r="O19">
        <v>0.1</v>
      </c>
      <c r="P19">
        <v>0.5</v>
      </c>
      <c r="Q19">
        <v>7.5</v>
      </c>
      <c r="R19">
        <v>0</v>
      </c>
      <c r="S19">
        <v>0</v>
      </c>
      <c r="T19">
        <v>0</v>
      </c>
      <c r="U19" t="s">
        <v>209</v>
      </c>
      <c r="V19" t="str">
        <f>IF(_xlfn.IFNA(VLOOKUP(טבלה1[[#This Row],[id]],טבלה3[[#All],[id]],1,0),0)&gt;0,"AOI","NOT_AOI")</f>
        <v>AOI</v>
      </c>
      <c r="W19">
        <f>טבלה1[[#This Row],[add_aprt]]*טבלה1[[#This Row],[risk_factor]]*SUM(טבלה1[[#This Row],[2025]:[2050]])</f>
        <v>52.699095310269065</v>
      </c>
      <c r="X19">
        <f>טבלה1[[#This Row],[מה יצא בסוף]]*1.6</f>
        <v>84.318552496430513</v>
      </c>
      <c r="Y19" s="5">
        <f>SUM(טבלה1[[#This Row],[2025]:[2050]])</f>
        <v>0.35</v>
      </c>
      <c r="Z19" s="5">
        <f>טבלה1[[#This Row],[אני רוצה]]/טבלה1[[#This Row],[מה יצא בסוף]]</f>
        <v>1.6</v>
      </c>
      <c r="AA19" s="5"/>
    </row>
    <row r="20" spans="1:27" x14ac:dyDescent="0.2">
      <c r="A20">
        <v>47</v>
      </c>
      <c r="B20" t="s">
        <v>21</v>
      </c>
      <c r="C20" t="s">
        <v>22</v>
      </c>
      <c r="D20" t="s">
        <v>23</v>
      </c>
      <c r="F20">
        <v>885</v>
      </c>
      <c r="G20">
        <v>0</v>
      </c>
      <c r="H20">
        <v>0</v>
      </c>
      <c r="I20">
        <v>0.9</v>
      </c>
      <c r="J20">
        <v>0</v>
      </c>
      <c r="K20">
        <v>0</v>
      </c>
      <c r="L20">
        <v>0.25</v>
      </c>
      <c r="M20">
        <v>0.75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24</v>
      </c>
      <c r="V20" t="str">
        <f>IF(_xlfn.IFNA(VLOOKUP(טבלה1[[#This Row],[id]],טבלה3[[#All],[id]],1,0),0)&gt;0,"AOI","NOT_AOI")</f>
        <v>AOI</v>
      </c>
      <c r="W20">
        <f>טבלה1[[#This Row],[add_aprt]]*טבלה1[[#This Row],[risk_factor]]*SUM(טבלה1[[#This Row],[2025]:[2050]])</f>
        <v>796.5</v>
      </c>
      <c r="X20">
        <f>טבלה1[[#This Row],[מה יצא בסוף]]*1.6</f>
        <v>1274.4000000000001</v>
      </c>
      <c r="Y20" s="5">
        <f>SUM(טבלה1[[#This Row],[2025]:[2050]])</f>
        <v>1</v>
      </c>
      <c r="Z20" s="5">
        <f>טבלה1[[#This Row],[אני רוצה]]/טבלה1[[#This Row],[מה יצא בסוף]]</f>
        <v>1.6</v>
      </c>
      <c r="AA20" s="5"/>
    </row>
    <row r="21" spans="1:27" x14ac:dyDescent="0.2">
      <c r="A21">
        <v>48</v>
      </c>
      <c r="B21" t="s">
        <v>343</v>
      </c>
      <c r="C21" t="s">
        <v>344</v>
      </c>
      <c r="D21" t="s">
        <v>345</v>
      </c>
      <c r="E21" t="s">
        <v>346</v>
      </c>
      <c r="F21">
        <v>100</v>
      </c>
      <c r="G21">
        <v>0</v>
      </c>
      <c r="H21">
        <v>0</v>
      </c>
      <c r="I21">
        <v>0.6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339</v>
      </c>
      <c r="V21" t="str">
        <f>IF(_xlfn.IFNA(VLOOKUP(טבלה1[[#This Row],[id]],טבלה3[[#All],[id]],1,0),0)&gt;0,"AOI","NOT_AOI")</f>
        <v>AOI</v>
      </c>
      <c r="W21">
        <f>טבלה1[[#This Row],[add_aprt]]*טבלה1[[#This Row],[risk_factor]]*SUM(טבלה1[[#This Row],[2025]:[2050]])</f>
        <v>60</v>
      </c>
      <c r="X21">
        <f>טבלה1[[#This Row],[מה יצא בסוף]]*1.6</f>
        <v>96</v>
      </c>
      <c r="Y21" s="5">
        <f>SUM(טבלה1[[#This Row],[2025]:[2050]])</f>
        <v>1</v>
      </c>
      <c r="Z21" s="5">
        <f>טבלה1[[#This Row],[אני רוצה]]/טבלה1[[#This Row],[מה יצא בסוף]]</f>
        <v>1.6</v>
      </c>
      <c r="AA21" s="5"/>
    </row>
    <row r="22" spans="1:27" x14ac:dyDescent="0.2">
      <c r="A22">
        <v>49</v>
      </c>
      <c r="B22" t="s">
        <v>219</v>
      </c>
      <c r="C22" t="s">
        <v>220</v>
      </c>
      <c r="D22" t="s">
        <v>139</v>
      </c>
      <c r="E22" t="s">
        <v>221</v>
      </c>
      <c r="F22">
        <v>274</v>
      </c>
      <c r="I22">
        <v>0.8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U22" t="s">
        <v>209</v>
      </c>
      <c r="V22" t="str">
        <f>IF(_xlfn.IFNA(VLOOKUP(טבלה1[[#This Row],[id]],טבלה3[[#All],[id]],1,0),0)&gt;0,"AOI","NOT_AOI")</f>
        <v>AOI</v>
      </c>
      <c r="W22">
        <f>טבלה1[[#This Row],[add_aprt]]*טבלה1[[#This Row],[risk_factor]]*SUM(טבלה1[[#This Row],[2025]:[2050]])</f>
        <v>219.20000000000002</v>
      </c>
      <c r="X22">
        <f>טבלה1[[#This Row],[מה יצא בסוף]]*1.6</f>
        <v>350.72</v>
      </c>
      <c r="Y22" s="5">
        <f>SUM(טבלה1[[#This Row],[2025]:[2050]])</f>
        <v>1</v>
      </c>
      <c r="Z22" s="5">
        <f>טבלה1[[#This Row],[אני רוצה]]/טבלה1[[#This Row],[מה יצא בסוף]]</f>
        <v>1.6</v>
      </c>
      <c r="AA22" s="5"/>
    </row>
    <row r="23" spans="1:27" x14ac:dyDescent="0.2">
      <c r="A23">
        <v>50</v>
      </c>
      <c r="B23" t="s">
        <v>222</v>
      </c>
      <c r="C23" t="s">
        <v>223</v>
      </c>
      <c r="D23" t="s">
        <v>207</v>
      </c>
      <c r="E23" t="s">
        <v>208</v>
      </c>
      <c r="F23">
        <v>628</v>
      </c>
      <c r="G23">
        <v>0</v>
      </c>
      <c r="H23">
        <v>0</v>
      </c>
      <c r="I23">
        <v>0.5</v>
      </c>
      <c r="J23">
        <v>0</v>
      </c>
      <c r="K23">
        <v>0</v>
      </c>
      <c r="L23">
        <v>0</v>
      </c>
      <c r="M23">
        <v>0.5</v>
      </c>
      <c r="N23">
        <v>0.5</v>
      </c>
      <c r="P23">
        <v>0</v>
      </c>
      <c r="Q23">
        <v>0</v>
      </c>
      <c r="R23">
        <v>0</v>
      </c>
      <c r="U23" t="s">
        <v>209</v>
      </c>
      <c r="V23" t="str">
        <f>IF(_xlfn.IFNA(VLOOKUP(טבלה1[[#This Row],[id]],טבלה3[[#All],[id]],1,0),0)&gt;0,"AOI","NOT_AOI")</f>
        <v>AOI</v>
      </c>
      <c r="W23">
        <f>טבלה1[[#This Row],[add_aprt]]*טבלה1[[#This Row],[risk_factor]]*SUM(טבלה1[[#This Row],[2025]:[2050]])</f>
        <v>314</v>
      </c>
      <c r="X23">
        <f>טבלה1[[#This Row],[מה יצא בסוף]]*1.6</f>
        <v>502.40000000000003</v>
      </c>
      <c r="Y23" s="5">
        <f>SUM(טבלה1[[#This Row],[2025]:[2050]])</f>
        <v>1</v>
      </c>
      <c r="Z23" s="5">
        <f>טבלה1[[#This Row],[אני רוצה]]/טבלה1[[#This Row],[מה יצא בסוף]]</f>
        <v>1.6</v>
      </c>
      <c r="AA23" s="5"/>
    </row>
    <row r="24" spans="1:27" x14ac:dyDescent="0.2">
      <c r="A24">
        <v>51</v>
      </c>
      <c r="B24" t="s">
        <v>25</v>
      </c>
      <c r="C24" t="s">
        <v>26</v>
      </c>
      <c r="D24" t="s">
        <v>27</v>
      </c>
      <c r="E24" t="s">
        <v>28</v>
      </c>
      <c r="F24">
        <v>290</v>
      </c>
      <c r="I24">
        <v>0.8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U24" t="s">
        <v>24</v>
      </c>
      <c r="V24" t="str">
        <f>IF(_xlfn.IFNA(VLOOKUP(טבלה1[[#This Row],[id]],טבלה3[[#All],[id]],1,0),0)&gt;0,"AOI","NOT_AOI")</f>
        <v>AOI</v>
      </c>
      <c r="W24">
        <f>טבלה1[[#This Row],[add_aprt]]*טבלה1[[#This Row],[risk_factor]]*SUM(טבלה1[[#This Row],[2025]:[2050]])</f>
        <v>232</v>
      </c>
      <c r="X24">
        <f>טבלה1[[#This Row],[מה יצא בסוף]]*1.6</f>
        <v>371.20000000000005</v>
      </c>
      <c r="Y24" s="5">
        <f>SUM(טבלה1[[#This Row],[2025]:[2050]])</f>
        <v>1</v>
      </c>
      <c r="Z24" s="5">
        <f>טבלה1[[#This Row],[אני רוצה]]/טבלה1[[#This Row],[מה יצא בסוף]]</f>
        <v>1.6</v>
      </c>
      <c r="AA24" s="5"/>
    </row>
    <row r="25" spans="1:27" x14ac:dyDescent="0.2">
      <c r="A25">
        <v>52</v>
      </c>
      <c r="B25" t="s">
        <v>224</v>
      </c>
      <c r="C25" t="s">
        <v>225</v>
      </c>
      <c r="D25" t="s">
        <v>139</v>
      </c>
      <c r="E25" t="s">
        <v>226</v>
      </c>
      <c r="F25">
        <v>572</v>
      </c>
      <c r="I25">
        <v>0.5</v>
      </c>
      <c r="J25">
        <v>0</v>
      </c>
      <c r="K25">
        <v>0</v>
      </c>
      <c r="L25">
        <v>0</v>
      </c>
      <c r="M25">
        <v>0.5</v>
      </c>
      <c r="N25">
        <v>0.5</v>
      </c>
      <c r="U25" t="s">
        <v>209</v>
      </c>
      <c r="V25" t="str">
        <f>IF(_xlfn.IFNA(VLOOKUP(טבלה1[[#This Row],[id]],טבלה3[[#All],[id]],1,0),0)&gt;0,"AOI","NOT_AOI")</f>
        <v>AOI</v>
      </c>
      <c r="W25">
        <f>טבלה1[[#This Row],[add_aprt]]*טבלה1[[#This Row],[risk_factor]]*SUM(טבלה1[[#This Row],[2025]:[2050]])</f>
        <v>286</v>
      </c>
      <c r="X25">
        <f>טבלה1[[#This Row],[מה יצא בסוף]]*1.6</f>
        <v>457.6</v>
      </c>
      <c r="Y25" s="5">
        <f>SUM(טבלה1[[#This Row],[2025]:[2050]])</f>
        <v>1</v>
      </c>
      <c r="Z25" s="5">
        <f>טבלה1[[#This Row],[אני רוצה]]/טבלה1[[#This Row],[מה יצא בסוף]]</f>
        <v>1.6</v>
      </c>
      <c r="AA25" s="5"/>
    </row>
    <row r="26" spans="1:27" x14ac:dyDescent="0.2">
      <c r="A26">
        <v>53</v>
      </c>
      <c r="B26" t="s">
        <v>29</v>
      </c>
      <c r="C26" t="s">
        <v>30</v>
      </c>
      <c r="D26" t="s">
        <v>31</v>
      </c>
      <c r="E26" t="s">
        <v>32</v>
      </c>
      <c r="F26">
        <v>284</v>
      </c>
      <c r="I26">
        <v>0.8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U26" t="s">
        <v>24</v>
      </c>
      <c r="V26" t="str">
        <f>IF(_xlfn.IFNA(VLOOKUP(טבלה1[[#This Row],[id]],טבלה3[[#All],[id]],1,0),0)&gt;0,"AOI","NOT_AOI")</f>
        <v>AOI</v>
      </c>
      <c r="W26">
        <f>טבלה1[[#This Row],[add_aprt]]*טבלה1[[#This Row],[risk_factor]]*SUM(טבלה1[[#This Row],[2025]:[2050]])</f>
        <v>227.20000000000002</v>
      </c>
      <c r="X26">
        <f>טבלה1[[#This Row],[מה יצא בסוף]]*1.6</f>
        <v>363.52000000000004</v>
      </c>
      <c r="Y26" s="5">
        <f>SUM(טבלה1[[#This Row],[2025]:[2050]])</f>
        <v>1</v>
      </c>
      <c r="Z26" s="5">
        <f>טבלה1[[#This Row],[אני רוצה]]/טבלה1[[#This Row],[מה יצא בסוף]]</f>
        <v>1.6</v>
      </c>
      <c r="AA26" s="5"/>
    </row>
    <row r="27" spans="1:27" x14ac:dyDescent="0.2">
      <c r="A27">
        <v>54</v>
      </c>
      <c r="B27" t="s">
        <v>227</v>
      </c>
      <c r="C27" t="s">
        <v>228</v>
      </c>
      <c r="D27" t="s">
        <v>229</v>
      </c>
      <c r="E27" t="s">
        <v>230</v>
      </c>
      <c r="F27">
        <v>330</v>
      </c>
      <c r="I27">
        <v>0.7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U27" t="s">
        <v>209</v>
      </c>
      <c r="V27" t="str">
        <f>IF(_xlfn.IFNA(VLOOKUP(טבלה1[[#This Row],[id]],טבלה3[[#All],[id]],1,0),0)&gt;0,"AOI","NOT_AOI")</f>
        <v>AOI</v>
      </c>
      <c r="W27">
        <f>טבלה1[[#This Row],[add_aprt]]*טבלה1[[#This Row],[risk_factor]]*SUM(טבלה1[[#This Row],[2025]:[2050]])</f>
        <v>230.99999999999997</v>
      </c>
      <c r="X27">
        <f>טבלה1[[#This Row],[מה יצא בסוף]]*1.6</f>
        <v>369.59999999999997</v>
      </c>
      <c r="Y27" s="5">
        <f>SUM(טבלה1[[#This Row],[2025]:[2050]])</f>
        <v>1</v>
      </c>
      <c r="Z27" s="5">
        <f>טבלה1[[#This Row],[אני רוצה]]/טבלה1[[#This Row],[מה יצא בסוף]]</f>
        <v>1.6</v>
      </c>
      <c r="AA27" s="5"/>
    </row>
    <row r="28" spans="1:27" x14ac:dyDescent="0.2">
      <c r="A28">
        <v>55</v>
      </c>
      <c r="B28" t="s">
        <v>33</v>
      </c>
      <c r="C28" t="s">
        <v>34</v>
      </c>
      <c r="D28" t="s">
        <v>27</v>
      </c>
      <c r="E28" t="s">
        <v>35</v>
      </c>
      <c r="F28">
        <v>1037</v>
      </c>
      <c r="I28">
        <v>0.8</v>
      </c>
      <c r="J28">
        <v>0</v>
      </c>
      <c r="K28">
        <v>0</v>
      </c>
      <c r="L28">
        <v>0.25</v>
      </c>
      <c r="M28">
        <v>0.5</v>
      </c>
      <c r="N28">
        <v>0.25</v>
      </c>
      <c r="O28">
        <v>0</v>
      </c>
      <c r="U28" t="s">
        <v>24</v>
      </c>
      <c r="V28" t="str">
        <f>IF(_xlfn.IFNA(VLOOKUP(טבלה1[[#This Row],[id]],טבלה3[[#All],[id]],1,0),0)&gt;0,"AOI","NOT_AOI")</f>
        <v>AOI</v>
      </c>
      <c r="W28">
        <f>טבלה1[[#This Row],[add_aprt]]*טבלה1[[#This Row],[risk_factor]]*SUM(טבלה1[[#This Row],[2025]:[2050]])</f>
        <v>829.6</v>
      </c>
      <c r="X28">
        <f>טבלה1[[#This Row],[מה יצא בסוף]]*1.6</f>
        <v>1327.3600000000001</v>
      </c>
      <c r="Y28" s="5">
        <f>SUM(טבלה1[[#This Row],[2025]:[2050]])</f>
        <v>1</v>
      </c>
      <c r="Z28" s="5">
        <f>טבלה1[[#This Row],[אני רוצה]]/טבלה1[[#This Row],[מה יצא בסוף]]</f>
        <v>1.6</v>
      </c>
      <c r="AA28" s="5"/>
    </row>
    <row r="29" spans="1:27" x14ac:dyDescent="0.2">
      <c r="A29">
        <v>56</v>
      </c>
      <c r="B29" t="s">
        <v>36</v>
      </c>
      <c r="C29" t="s">
        <v>37</v>
      </c>
      <c r="D29" t="s">
        <v>38</v>
      </c>
      <c r="E29" t="s">
        <v>39</v>
      </c>
      <c r="F29">
        <v>384</v>
      </c>
      <c r="I29">
        <v>0.8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U29" t="s">
        <v>24</v>
      </c>
      <c r="V29" t="str">
        <f>IF(_xlfn.IFNA(VLOOKUP(טבלה1[[#This Row],[id]],טבלה3[[#All],[id]],1,0),0)&gt;0,"AOI","NOT_AOI")</f>
        <v>AOI</v>
      </c>
      <c r="W29">
        <f>טבלה1[[#This Row],[add_aprt]]*טבלה1[[#This Row],[risk_factor]]*SUM(טבלה1[[#This Row],[2025]:[2050]])</f>
        <v>307.20000000000005</v>
      </c>
      <c r="X29">
        <f>טבלה1[[#This Row],[מה יצא בסוף]]*1.6</f>
        <v>491.5200000000001</v>
      </c>
      <c r="Y29" s="5">
        <f>SUM(טבלה1[[#This Row],[2025]:[2050]])</f>
        <v>1</v>
      </c>
      <c r="Z29" s="5">
        <f>טבלה1[[#This Row],[אני רוצה]]/טבלה1[[#This Row],[מה יצא בסוף]]</f>
        <v>1.6</v>
      </c>
      <c r="AA29" s="5"/>
    </row>
    <row r="30" spans="1:27" x14ac:dyDescent="0.2">
      <c r="A30">
        <v>57</v>
      </c>
      <c r="B30" t="s">
        <v>231</v>
      </c>
      <c r="C30" t="s">
        <v>232</v>
      </c>
      <c r="D30" t="s">
        <v>139</v>
      </c>
      <c r="E30" t="s">
        <v>233</v>
      </c>
      <c r="F30">
        <v>617</v>
      </c>
      <c r="I30">
        <v>0.6</v>
      </c>
      <c r="J30">
        <v>0</v>
      </c>
      <c r="K30">
        <v>0</v>
      </c>
      <c r="L30">
        <v>0</v>
      </c>
      <c r="M30">
        <v>0.25</v>
      </c>
      <c r="N30">
        <v>0.75</v>
      </c>
      <c r="O30">
        <v>0</v>
      </c>
      <c r="U30" t="s">
        <v>209</v>
      </c>
      <c r="V30" t="str">
        <f>IF(_xlfn.IFNA(VLOOKUP(טבלה1[[#This Row],[id]],טבלה3[[#All],[id]],1,0),0)&gt;0,"AOI","NOT_AOI")</f>
        <v>AOI</v>
      </c>
      <c r="W30">
        <f>טבלה1[[#This Row],[add_aprt]]*טבלה1[[#This Row],[risk_factor]]*SUM(טבלה1[[#This Row],[2025]:[2050]])</f>
        <v>370.2</v>
      </c>
      <c r="X30">
        <f>טבלה1[[#This Row],[מה יצא בסוף]]*1.6</f>
        <v>592.32000000000005</v>
      </c>
      <c r="Y30" s="5">
        <f>SUM(טבלה1[[#This Row],[2025]:[2050]])</f>
        <v>1</v>
      </c>
      <c r="Z30" s="5">
        <f>טבלה1[[#This Row],[אני רוצה]]/טבלה1[[#This Row],[מה יצא בסוף]]</f>
        <v>1.6</v>
      </c>
      <c r="AA30" s="5"/>
    </row>
    <row r="31" spans="1:27" x14ac:dyDescent="0.2">
      <c r="A31">
        <v>63</v>
      </c>
      <c r="B31" t="s">
        <v>52</v>
      </c>
      <c r="C31" t="s">
        <v>53</v>
      </c>
      <c r="D31" t="s">
        <v>31</v>
      </c>
      <c r="E31" t="s">
        <v>54</v>
      </c>
      <c r="F31">
        <v>1230</v>
      </c>
      <c r="G31">
        <v>262</v>
      </c>
      <c r="H31">
        <v>0</v>
      </c>
      <c r="I31">
        <v>0.8</v>
      </c>
      <c r="J31">
        <v>0</v>
      </c>
      <c r="K31">
        <v>0</v>
      </c>
      <c r="M31">
        <v>0.5</v>
      </c>
      <c r="N31">
        <v>0.5</v>
      </c>
      <c r="O31">
        <v>0</v>
      </c>
      <c r="U31" t="s">
        <v>24</v>
      </c>
      <c r="V31" t="str">
        <f>IF(_xlfn.IFNA(VLOOKUP(טבלה1[[#This Row],[id]],טבלה3[[#All],[id]],1,0),0)&gt;0,"AOI","NOT_AOI")</f>
        <v>AOI</v>
      </c>
      <c r="W31">
        <f>טבלה1[[#This Row],[add_aprt]]*טבלה1[[#This Row],[risk_factor]]*SUM(טבלה1[[#This Row],[2025]:[2050]])</f>
        <v>984</v>
      </c>
      <c r="X31">
        <f>טבלה1[[#This Row],[מה יצא בסוף]]*1.6</f>
        <v>1574.4</v>
      </c>
      <c r="Y31" s="5">
        <f>SUM(טבלה1[[#This Row],[2025]:[2050]])</f>
        <v>1</v>
      </c>
      <c r="Z31" s="5">
        <f>טבלה1[[#This Row],[אני רוצה]]/טבלה1[[#This Row],[מה יצא בסוף]]</f>
        <v>1.6</v>
      </c>
      <c r="AA31" s="5"/>
    </row>
    <row r="32" spans="1:27" x14ac:dyDescent="0.2">
      <c r="A32">
        <v>71</v>
      </c>
      <c r="B32" t="s">
        <v>67</v>
      </c>
      <c r="C32" t="s">
        <v>68</v>
      </c>
      <c r="D32" t="s">
        <v>27</v>
      </c>
      <c r="E32" t="s">
        <v>69</v>
      </c>
      <c r="F32">
        <v>1830</v>
      </c>
      <c r="G32">
        <v>0</v>
      </c>
      <c r="H32">
        <v>0</v>
      </c>
      <c r="I32">
        <v>1</v>
      </c>
      <c r="J32">
        <v>0</v>
      </c>
      <c r="K32">
        <v>0.5</v>
      </c>
      <c r="L32">
        <v>0.5</v>
      </c>
      <c r="M32">
        <v>0</v>
      </c>
      <c r="N32">
        <v>0</v>
      </c>
      <c r="O32">
        <v>0</v>
      </c>
      <c r="U32" t="s">
        <v>24</v>
      </c>
      <c r="V32" t="str">
        <f>IF(_xlfn.IFNA(VLOOKUP(טבלה1[[#This Row],[id]],טבלה3[[#All],[id]],1,0),0)&gt;0,"AOI","NOT_AOI")</f>
        <v>AOI</v>
      </c>
      <c r="W32">
        <f>טבלה1[[#This Row],[add_aprt]]*טבלה1[[#This Row],[risk_factor]]*SUM(טבלה1[[#This Row],[2025]:[2050]])</f>
        <v>1830</v>
      </c>
      <c r="X32">
        <f>טבלה1[[#This Row],[מה יצא בסוף]]*1.6</f>
        <v>2928</v>
      </c>
      <c r="Y32" s="5">
        <f>SUM(טבלה1[[#This Row],[2025]:[2050]])</f>
        <v>1</v>
      </c>
      <c r="Z32" s="5">
        <f>טבלה1[[#This Row],[אני רוצה]]/טבלה1[[#This Row],[מה יצא בסוף]]</f>
        <v>1.6</v>
      </c>
      <c r="AA32" s="5"/>
    </row>
    <row r="33" spans="1:27" x14ac:dyDescent="0.2">
      <c r="A33">
        <v>78</v>
      </c>
      <c r="B33" t="s">
        <v>74</v>
      </c>
      <c r="C33" t="s">
        <v>75</v>
      </c>
      <c r="D33" t="s">
        <v>27</v>
      </c>
      <c r="E33" t="s">
        <v>76</v>
      </c>
      <c r="F33">
        <v>9</v>
      </c>
      <c r="G33">
        <v>0</v>
      </c>
      <c r="H33">
        <v>0</v>
      </c>
      <c r="I33">
        <v>0.9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U33" t="s">
        <v>24</v>
      </c>
      <c r="V33" t="str">
        <f>IF(_xlfn.IFNA(VLOOKUP(טבלה1[[#This Row],[id]],טבלה3[[#All],[id]],1,0),0)&gt;0,"AOI","NOT_AOI")</f>
        <v>AOI</v>
      </c>
      <c r="W33">
        <f>טבלה1[[#This Row],[add_aprt]]*טבלה1[[#This Row],[risk_factor]]*SUM(טבלה1[[#This Row],[2025]:[2050]])</f>
        <v>8.1</v>
      </c>
      <c r="X33">
        <f>טבלה1[[#This Row],[מה יצא בסוף]]*1.6</f>
        <v>12.96</v>
      </c>
      <c r="Y33" s="5">
        <f>SUM(טבלה1[[#This Row],[2025]:[2050]])</f>
        <v>1</v>
      </c>
      <c r="Z33" s="5">
        <f>טבלה1[[#This Row],[אני רוצה]]/טבלה1[[#This Row],[מה יצא בסוף]]</f>
        <v>1.6</v>
      </c>
      <c r="AA33" s="5"/>
    </row>
    <row r="34" spans="1:27" x14ac:dyDescent="0.2">
      <c r="A34">
        <v>79</v>
      </c>
      <c r="B34" t="s">
        <v>77</v>
      </c>
      <c r="C34" t="s">
        <v>78</v>
      </c>
      <c r="D34" t="s">
        <v>27</v>
      </c>
      <c r="E34" t="s">
        <v>79</v>
      </c>
      <c r="F34">
        <v>52</v>
      </c>
      <c r="G34">
        <v>0</v>
      </c>
      <c r="H34">
        <v>0</v>
      </c>
      <c r="I34">
        <v>0.9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U34" t="s">
        <v>24</v>
      </c>
      <c r="V34" t="str">
        <f>IF(_xlfn.IFNA(VLOOKUP(טבלה1[[#This Row],[id]],טבלה3[[#All],[id]],1,0),0)&gt;0,"AOI","NOT_AOI")</f>
        <v>AOI</v>
      </c>
      <c r="W34">
        <f>טבלה1[[#This Row],[add_aprt]]*טבלה1[[#This Row],[risk_factor]]*SUM(טבלה1[[#This Row],[2025]:[2050]])</f>
        <v>46.800000000000004</v>
      </c>
      <c r="X34">
        <f>טבלה1[[#This Row],[מה יצא בסוף]]*1.6</f>
        <v>74.88000000000001</v>
      </c>
      <c r="Y34" s="5">
        <f>SUM(טבלה1[[#This Row],[2025]:[2050]])</f>
        <v>1</v>
      </c>
      <c r="Z34" s="5">
        <f>טבלה1[[#This Row],[אני רוצה]]/טבלה1[[#This Row],[מה יצא בסוף]]</f>
        <v>1.6</v>
      </c>
      <c r="AA34" s="5"/>
    </row>
    <row r="35" spans="1:27" x14ac:dyDescent="0.2">
      <c r="A35">
        <v>80</v>
      </c>
      <c r="B35" t="s">
        <v>80</v>
      </c>
      <c r="C35" t="s">
        <v>81</v>
      </c>
      <c r="D35" t="s">
        <v>38</v>
      </c>
      <c r="E35" t="s">
        <v>82</v>
      </c>
      <c r="F35">
        <v>70</v>
      </c>
      <c r="G35">
        <v>0</v>
      </c>
      <c r="H35">
        <v>0</v>
      </c>
      <c r="I35">
        <v>0.9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U35" t="s">
        <v>24</v>
      </c>
      <c r="V35" t="str">
        <f>IF(_xlfn.IFNA(VLOOKUP(טבלה1[[#This Row],[id]],טבלה3[[#All],[id]],1,0),0)&gt;0,"AOI","NOT_AOI")</f>
        <v>AOI</v>
      </c>
      <c r="W35">
        <f>טבלה1[[#This Row],[add_aprt]]*טבלה1[[#This Row],[risk_factor]]*SUM(טבלה1[[#This Row],[2025]:[2050]])</f>
        <v>63</v>
      </c>
      <c r="X35">
        <f>טבלה1[[#This Row],[מה יצא בסוף]]*1.6</f>
        <v>100.80000000000001</v>
      </c>
      <c r="Y35" s="5">
        <f>SUM(טבלה1[[#This Row],[2025]:[2050]])</f>
        <v>1</v>
      </c>
      <c r="Z35" s="5">
        <f>טבלה1[[#This Row],[אני רוצה]]/טבלה1[[#This Row],[מה יצא בסוף]]</f>
        <v>1.6</v>
      </c>
      <c r="AA35" s="5"/>
    </row>
    <row r="36" spans="1:27" x14ac:dyDescent="0.2">
      <c r="A36">
        <v>81</v>
      </c>
      <c r="B36" t="s">
        <v>83</v>
      </c>
      <c r="C36" t="s">
        <v>83</v>
      </c>
      <c r="D36" t="s">
        <v>73</v>
      </c>
      <c r="F36">
        <v>308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U36" t="s">
        <v>24</v>
      </c>
      <c r="V36" t="str">
        <f>IF(_xlfn.IFNA(VLOOKUP(טבלה1[[#This Row],[id]],טבלה3[[#All],[id]],1,0),0)&gt;0,"AOI","NOT_AOI")</f>
        <v>AOI</v>
      </c>
      <c r="W36">
        <f>טבלה1[[#This Row],[add_aprt]]*טבלה1[[#This Row],[risk_factor]]*SUM(טבלה1[[#This Row],[2025]:[2050]])</f>
        <v>308</v>
      </c>
      <c r="X36">
        <f>טבלה1[[#This Row],[מה יצא בסוף]]*1.6</f>
        <v>492.8</v>
      </c>
      <c r="Y36" s="5">
        <f>SUM(טבלה1[[#This Row],[2025]:[2050]])</f>
        <v>1</v>
      </c>
      <c r="Z36" s="5">
        <f>טבלה1[[#This Row],[אני רוצה]]/טבלה1[[#This Row],[מה יצא בסוף]]</f>
        <v>1.6</v>
      </c>
      <c r="AA36" s="5"/>
    </row>
    <row r="37" spans="1:27" x14ac:dyDescent="0.2">
      <c r="A37">
        <v>96</v>
      </c>
      <c r="B37" t="s">
        <v>96</v>
      </c>
      <c r="C37" t="s">
        <v>97</v>
      </c>
      <c r="D37" t="s">
        <v>27</v>
      </c>
      <c r="E37" t="s">
        <v>98</v>
      </c>
      <c r="F37">
        <v>3</v>
      </c>
      <c r="G37">
        <v>0</v>
      </c>
      <c r="H37">
        <v>0</v>
      </c>
      <c r="I37">
        <v>0.9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U37" t="s">
        <v>24</v>
      </c>
      <c r="V37" t="str">
        <f>IF(_xlfn.IFNA(VLOOKUP(טבלה1[[#This Row],[id]],טבלה3[[#All],[id]],1,0),0)&gt;0,"AOI","NOT_AOI")</f>
        <v>AOI</v>
      </c>
      <c r="W37">
        <f>טבלה1[[#This Row],[add_aprt]]*טבלה1[[#This Row],[risk_factor]]*SUM(טבלה1[[#This Row],[2025]:[2050]])</f>
        <v>2.7</v>
      </c>
      <c r="X37">
        <f>טבלה1[[#This Row],[מה יצא בסוף]]*1.6</f>
        <v>4.32</v>
      </c>
      <c r="Y37" s="5">
        <f>SUM(טבלה1[[#This Row],[2025]:[2050]])</f>
        <v>1</v>
      </c>
      <c r="Z37" s="5">
        <f>טבלה1[[#This Row],[אני רוצה]]/טבלה1[[#This Row],[מה יצא בסוף]]</f>
        <v>1.6</v>
      </c>
      <c r="AA37" s="5"/>
    </row>
    <row r="38" spans="1:27" x14ac:dyDescent="0.2">
      <c r="A38">
        <v>97</v>
      </c>
      <c r="B38" t="s">
        <v>99</v>
      </c>
      <c r="C38" t="s">
        <v>100</v>
      </c>
      <c r="D38" t="s">
        <v>27</v>
      </c>
      <c r="E38" t="s">
        <v>101</v>
      </c>
      <c r="F38">
        <v>13</v>
      </c>
      <c r="G38">
        <v>0</v>
      </c>
      <c r="H38">
        <v>0</v>
      </c>
      <c r="I38">
        <v>0.9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U38" t="s">
        <v>24</v>
      </c>
      <c r="V38" t="str">
        <f>IF(_xlfn.IFNA(VLOOKUP(טבלה1[[#This Row],[id]],טבלה3[[#All],[id]],1,0),0)&gt;0,"AOI","NOT_AOI")</f>
        <v>AOI</v>
      </c>
      <c r="W38">
        <f>טבלה1[[#This Row],[add_aprt]]*טבלה1[[#This Row],[risk_factor]]*SUM(טבלה1[[#This Row],[2025]:[2050]])</f>
        <v>11.700000000000001</v>
      </c>
      <c r="X38">
        <f>טבלה1[[#This Row],[מה יצא בסוף]]*1.6</f>
        <v>18.720000000000002</v>
      </c>
      <c r="Y38" s="5">
        <f>SUM(טבלה1[[#This Row],[2025]:[2050]])</f>
        <v>1</v>
      </c>
      <c r="Z38" s="5">
        <f>טבלה1[[#This Row],[אני רוצה]]/טבלה1[[#This Row],[מה יצא בסוף]]</f>
        <v>1.6</v>
      </c>
      <c r="AA38" s="5"/>
    </row>
    <row r="39" spans="1:27" x14ac:dyDescent="0.2">
      <c r="A39">
        <v>99</v>
      </c>
      <c r="B39" t="s">
        <v>102</v>
      </c>
      <c r="C39" t="s">
        <v>103</v>
      </c>
      <c r="D39" t="s">
        <v>27</v>
      </c>
      <c r="E39" t="s">
        <v>104</v>
      </c>
      <c r="F39">
        <v>14</v>
      </c>
      <c r="G39">
        <v>0</v>
      </c>
      <c r="H39">
        <v>0</v>
      </c>
      <c r="I39">
        <v>0.9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U39" t="s">
        <v>24</v>
      </c>
      <c r="V39" t="str">
        <f>IF(_xlfn.IFNA(VLOOKUP(טבלה1[[#This Row],[id]],טבלה3[[#All],[id]],1,0),0)&gt;0,"AOI","NOT_AOI")</f>
        <v>AOI</v>
      </c>
      <c r="W39">
        <f>טבלה1[[#This Row],[add_aprt]]*טבלה1[[#This Row],[risk_factor]]*SUM(טבלה1[[#This Row],[2025]:[2050]])</f>
        <v>12.6</v>
      </c>
      <c r="X39">
        <f>טבלה1[[#This Row],[מה יצא בסוף]]*1.6</f>
        <v>20.16</v>
      </c>
      <c r="Y39" s="5">
        <f>SUM(טבלה1[[#This Row],[2025]:[2050]])</f>
        <v>1</v>
      </c>
      <c r="Z39" s="5">
        <f>טבלה1[[#This Row],[אני רוצה]]/טבלה1[[#This Row],[מה יצא בסוף]]</f>
        <v>1.6</v>
      </c>
      <c r="AA39" s="5"/>
    </row>
    <row r="40" spans="1:27" x14ac:dyDescent="0.2">
      <c r="A40">
        <v>100</v>
      </c>
      <c r="B40" t="s">
        <v>275</v>
      </c>
      <c r="C40" t="s">
        <v>276</v>
      </c>
      <c r="D40" t="s">
        <v>277</v>
      </c>
      <c r="E40" t="s">
        <v>278</v>
      </c>
      <c r="F40">
        <v>75</v>
      </c>
      <c r="G40">
        <v>0</v>
      </c>
      <c r="H40">
        <v>0</v>
      </c>
      <c r="I40">
        <v>0.9</v>
      </c>
      <c r="J40">
        <v>0</v>
      </c>
      <c r="K40">
        <v>0</v>
      </c>
      <c r="L40">
        <v>0.25</v>
      </c>
      <c r="M40">
        <v>0.75</v>
      </c>
      <c r="N40">
        <v>0</v>
      </c>
      <c r="O40">
        <v>0</v>
      </c>
      <c r="U40" t="s">
        <v>209</v>
      </c>
      <c r="V40" t="str">
        <f>IF(_xlfn.IFNA(VLOOKUP(טבלה1[[#This Row],[id]],טבלה3[[#All],[id]],1,0),0)&gt;0,"AOI","NOT_AOI")</f>
        <v>AOI</v>
      </c>
      <c r="W40">
        <f>טבלה1[[#This Row],[add_aprt]]*טבלה1[[#This Row],[risk_factor]]*SUM(טבלה1[[#This Row],[2025]:[2050]])</f>
        <v>67.5</v>
      </c>
      <c r="X40">
        <f>טבלה1[[#This Row],[מה יצא בסוף]]*1.6</f>
        <v>108</v>
      </c>
      <c r="Y40" s="5">
        <f>SUM(טבלה1[[#This Row],[2025]:[2050]])</f>
        <v>1</v>
      </c>
      <c r="Z40" s="5">
        <f>טבלה1[[#This Row],[אני רוצה]]/טבלה1[[#This Row],[מה יצא בסוף]]</f>
        <v>1.6</v>
      </c>
      <c r="AA40" s="5"/>
    </row>
    <row r="41" spans="1:27" x14ac:dyDescent="0.2">
      <c r="A41">
        <v>101</v>
      </c>
      <c r="B41" t="s">
        <v>105</v>
      </c>
      <c r="C41" t="s">
        <v>106</v>
      </c>
      <c r="D41" t="s">
        <v>27</v>
      </c>
      <c r="E41" t="s">
        <v>107</v>
      </c>
      <c r="F41">
        <v>6</v>
      </c>
      <c r="G41">
        <v>0</v>
      </c>
      <c r="H41">
        <v>0</v>
      </c>
      <c r="I41">
        <v>0.9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U41" t="s">
        <v>24</v>
      </c>
      <c r="V41" t="str">
        <f>IF(_xlfn.IFNA(VLOOKUP(טבלה1[[#This Row],[id]],טבלה3[[#All],[id]],1,0),0)&gt;0,"AOI","NOT_AOI")</f>
        <v>AOI</v>
      </c>
      <c r="W41">
        <f>טבלה1[[#This Row],[add_aprt]]*טבלה1[[#This Row],[risk_factor]]*SUM(טבלה1[[#This Row],[2025]:[2050]])</f>
        <v>5.4</v>
      </c>
      <c r="X41">
        <f>טבלה1[[#This Row],[מה יצא בסוף]]*1.6</f>
        <v>8.64</v>
      </c>
      <c r="Y41" s="5">
        <f>SUM(טבלה1[[#This Row],[2025]:[2050]])</f>
        <v>1</v>
      </c>
      <c r="Z41" s="5">
        <f>טבלה1[[#This Row],[אני רוצה]]/טבלה1[[#This Row],[מה יצא בסוף]]</f>
        <v>1.6</v>
      </c>
      <c r="AA41" s="5"/>
    </row>
    <row r="42" spans="1:27" x14ac:dyDescent="0.2">
      <c r="A42">
        <v>102</v>
      </c>
      <c r="B42" t="s">
        <v>279</v>
      </c>
      <c r="C42" t="s">
        <v>280</v>
      </c>
      <c r="D42" t="s">
        <v>229</v>
      </c>
      <c r="E42" t="s">
        <v>281</v>
      </c>
      <c r="F42">
        <v>326</v>
      </c>
      <c r="G42">
        <v>0</v>
      </c>
      <c r="H42">
        <v>0</v>
      </c>
      <c r="I42">
        <v>0.7</v>
      </c>
      <c r="J42">
        <v>0</v>
      </c>
      <c r="K42">
        <v>0</v>
      </c>
      <c r="L42">
        <v>0</v>
      </c>
      <c r="M42">
        <v>0.25</v>
      </c>
      <c r="N42">
        <v>0.75</v>
      </c>
      <c r="O42">
        <v>0</v>
      </c>
      <c r="U42" t="s">
        <v>209</v>
      </c>
      <c r="V42" t="str">
        <f>IF(_xlfn.IFNA(VLOOKUP(טבלה1[[#This Row],[id]],טבלה3[[#All],[id]],1,0),0)&gt;0,"AOI","NOT_AOI")</f>
        <v>AOI</v>
      </c>
      <c r="W42">
        <f>טבלה1[[#This Row],[add_aprt]]*טבלה1[[#This Row],[risk_factor]]*SUM(טבלה1[[#This Row],[2025]:[2050]])</f>
        <v>228.2</v>
      </c>
      <c r="X42">
        <f>טבלה1[[#This Row],[מה יצא בסוף]]*1.6</f>
        <v>365.12</v>
      </c>
      <c r="Y42" s="5">
        <f>SUM(טבלה1[[#This Row],[2025]:[2050]])</f>
        <v>1</v>
      </c>
      <c r="Z42" s="5">
        <f>טבלה1[[#This Row],[אני רוצה]]/טבלה1[[#This Row],[מה יצא בסוף]]</f>
        <v>1.6</v>
      </c>
      <c r="AA42" s="5"/>
    </row>
    <row r="43" spans="1:27" hidden="1" x14ac:dyDescent="0.2">
      <c r="A43">
        <v>5</v>
      </c>
      <c r="B43" t="s">
        <v>197</v>
      </c>
      <c r="C43" t="s">
        <v>206</v>
      </c>
      <c r="D43" t="s">
        <v>213</v>
      </c>
      <c r="E43">
        <v>0</v>
      </c>
      <c r="F43" s="6">
        <v>256</v>
      </c>
      <c r="G43">
        <v>0</v>
      </c>
      <c r="H43">
        <v>0</v>
      </c>
      <c r="I43">
        <v>0.3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5</v>
      </c>
      <c r="S43">
        <v>0</v>
      </c>
      <c r="T43" t="s">
        <v>215</v>
      </c>
      <c r="U43" t="s">
        <v>209</v>
      </c>
      <c r="V43" t="str">
        <f>IF(_xlfn.IFNA(VLOOKUP(טבלה1[[#This Row],[id]],טבלה3[[#All],[id]],1,0),0)&gt;0,"AOI","NOT_AOI")</f>
        <v>NOT_AOI</v>
      </c>
      <c r="W43" s="6">
        <f>טבלה1[[#This Row],[add_aprt]]*טבלה1[[#This Row],[risk_factor]]*SUM(טבלה1[[#This Row],[2025]:[2050]])</f>
        <v>76.8</v>
      </c>
      <c r="X43">
        <f>טבלה1[[#This Row],[מה יצא בסוף]]*1.6</f>
        <v>122.88</v>
      </c>
      <c r="Y43" s="5">
        <f>SUM(טבלה1[[#This Row],[2025]:[2050]])</f>
        <v>1</v>
      </c>
      <c r="Z43" s="5">
        <f>טבלה1[[#This Row],[אני רוצה]]/טבלה1[[#This Row],[מה יצא בסוף]]</f>
        <v>1.6</v>
      </c>
      <c r="AA43" s="5"/>
    </row>
    <row r="44" spans="1:27" hidden="1" x14ac:dyDescent="0.2">
      <c r="A44">
        <v>6</v>
      </c>
      <c r="B44" t="s">
        <v>197</v>
      </c>
      <c r="C44" t="s">
        <v>206</v>
      </c>
      <c r="D44" t="s">
        <v>213</v>
      </c>
      <c r="E44">
        <v>0</v>
      </c>
      <c r="F44" s="6">
        <v>652</v>
      </c>
      <c r="G44">
        <v>0</v>
      </c>
      <c r="H44">
        <v>0</v>
      </c>
      <c r="I44">
        <v>0.3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  <c r="P44">
        <v>0</v>
      </c>
      <c r="Q44">
        <v>0</v>
      </c>
      <c r="R44">
        <v>5</v>
      </c>
      <c r="S44">
        <v>0</v>
      </c>
      <c r="T44" t="s">
        <v>215</v>
      </c>
      <c r="U44" t="s">
        <v>209</v>
      </c>
      <c r="V44" t="str">
        <f>IF(_xlfn.IFNA(VLOOKUP(טבלה1[[#This Row],[id]],טבלה3[[#All],[id]],1,0),0)&gt;0,"AOI","NOT_AOI")</f>
        <v>NOT_AOI</v>
      </c>
      <c r="W44" s="6">
        <f>טבלה1[[#This Row],[add_aprt]]*טבלה1[[#This Row],[risk_factor]]*SUM(טבלה1[[#This Row],[2025]:[2050]])</f>
        <v>195.6</v>
      </c>
      <c r="X44">
        <f>טבלה1[[#This Row],[מה יצא בסוף]]*1.6</f>
        <v>312.96000000000004</v>
      </c>
      <c r="Y44" s="5">
        <f>SUM(טבלה1[[#This Row],[2025]:[2050]])</f>
        <v>1</v>
      </c>
      <c r="Z44" s="5">
        <f>טבלה1[[#This Row],[אני רוצה]]/טבלה1[[#This Row],[מה יצא בסוף]]</f>
        <v>1.6000000000000003</v>
      </c>
      <c r="AA44" s="5"/>
    </row>
    <row r="45" spans="1:27" hidden="1" x14ac:dyDescent="0.2">
      <c r="A45">
        <v>7</v>
      </c>
      <c r="B45" t="s">
        <v>197</v>
      </c>
      <c r="C45" t="s">
        <v>206</v>
      </c>
      <c r="D45" t="s">
        <v>213</v>
      </c>
      <c r="E45">
        <v>0</v>
      </c>
      <c r="F45" s="6">
        <v>208</v>
      </c>
      <c r="G45">
        <v>0</v>
      </c>
      <c r="H45">
        <v>0</v>
      </c>
      <c r="I45">
        <v>0.3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5</v>
      </c>
      <c r="S45">
        <v>0</v>
      </c>
      <c r="T45" t="s">
        <v>215</v>
      </c>
      <c r="U45" t="s">
        <v>209</v>
      </c>
      <c r="V45" t="str">
        <f>IF(_xlfn.IFNA(VLOOKUP(טבלה1[[#This Row],[id]],טבלה3[[#All],[id]],1,0),0)&gt;0,"AOI","NOT_AOI")</f>
        <v>NOT_AOI</v>
      </c>
      <c r="W45" s="6">
        <f>טבלה1[[#This Row],[add_aprt]]*טבלה1[[#This Row],[risk_factor]]*SUM(טבלה1[[#This Row],[2025]:[2050]])</f>
        <v>62.4</v>
      </c>
      <c r="X45">
        <f>טבלה1[[#This Row],[מה יצא בסוף]]*1.6</f>
        <v>99.84</v>
      </c>
      <c r="Y45" s="5">
        <f>SUM(טבלה1[[#This Row],[2025]:[2050]])</f>
        <v>1</v>
      </c>
      <c r="Z45" s="5">
        <f>טבלה1[[#This Row],[אני רוצה]]/טבלה1[[#This Row],[מה יצא בסוף]]</f>
        <v>1.6</v>
      </c>
      <c r="AA45" s="5"/>
    </row>
    <row r="46" spans="1:27" hidden="1" x14ac:dyDescent="0.2">
      <c r="A46">
        <v>13</v>
      </c>
      <c r="B46" t="s">
        <v>197</v>
      </c>
      <c r="C46" t="s">
        <v>216</v>
      </c>
      <c r="D46" t="s">
        <v>213</v>
      </c>
      <c r="E46">
        <v>0</v>
      </c>
      <c r="F46" s="6">
        <v>11844</v>
      </c>
      <c r="G46">
        <v>0</v>
      </c>
      <c r="H46">
        <v>0</v>
      </c>
      <c r="I46">
        <v>0.3</v>
      </c>
      <c r="J46">
        <v>0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5</v>
      </c>
      <c r="S46">
        <v>0</v>
      </c>
      <c r="T46" t="s">
        <v>217</v>
      </c>
      <c r="U46" t="s">
        <v>209</v>
      </c>
      <c r="V46" t="str">
        <f>IF(_xlfn.IFNA(VLOOKUP(טבלה1[[#This Row],[id]],טבלה3[[#All],[id]],1,0),0)&gt;0,"AOI","NOT_AOI")</f>
        <v>NOT_AOI</v>
      </c>
      <c r="W46" s="6">
        <f>טבלה1[[#This Row],[add_aprt]]*טבלה1[[#This Row],[risk_factor]]*SUM(טבלה1[[#This Row],[2025]:[2050]])</f>
        <v>888.3</v>
      </c>
      <c r="X46">
        <f>טבלה1[[#This Row],[מה יצא בסוף]]*1.6</f>
        <v>1421.28</v>
      </c>
      <c r="Y46" s="5">
        <f>SUM(טבלה1[[#This Row],[2025]:[2050]])</f>
        <v>0.25</v>
      </c>
      <c r="Z46" s="5">
        <f>טבלה1[[#This Row],[אני רוצה]]/טבלה1[[#This Row],[מה יצא בסוף]]</f>
        <v>1.6</v>
      </c>
      <c r="AA46" s="5"/>
    </row>
    <row r="47" spans="1:27" hidden="1" x14ac:dyDescent="0.2">
      <c r="A47">
        <v>23</v>
      </c>
      <c r="B47" t="s">
        <v>197</v>
      </c>
      <c r="C47" t="s">
        <v>218</v>
      </c>
      <c r="D47" t="s">
        <v>213</v>
      </c>
      <c r="E47" t="s">
        <v>217</v>
      </c>
      <c r="F47" s="6">
        <v>2206.4481707523669</v>
      </c>
      <c r="G47">
        <v>0</v>
      </c>
      <c r="H47">
        <v>0</v>
      </c>
      <c r="I47">
        <v>0.3</v>
      </c>
      <c r="J47">
        <v>0</v>
      </c>
      <c r="K47">
        <v>0.05</v>
      </c>
      <c r="L47">
        <v>0.1</v>
      </c>
      <c r="M47">
        <v>0.1</v>
      </c>
      <c r="N47">
        <v>0.1</v>
      </c>
      <c r="O47">
        <v>0.1</v>
      </c>
      <c r="P47">
        <v>0.5</v>
      </c>
      <c r="Q47">
        <v>7.5</v>
      </c>
      <c r="R47">
        <v>0</v>
      </c>
      <c r="S47">
        <v>0</v>
      </c>
      <c r="T47">
        <v>0</v>
      </c>
      <c r="U47" t="s">
        <v>209</v>
      </c>
      <c r="V47" t="str">
        <f>IF(_xlfn.IFNA(VLOOKUP(טבלה1[[#This Row],[id]],טבלה3[[#All],[id]],1,0),0)&gt;0,"AOI","NOT_AOI")</f>
        <v>NOT_AOI</v>
      </c>
      <c r="W47" s="6">
        <f>טבלה1[[#This Row],[add_aprt]]*טבלה1[[#This Row],[risk_factor]]*SUM(טבלה1[[#This Row],[2025]:[2050]])</f>
        <v>297.87050305156947</v>
      </c>
      <c r="X47">
        <f>טבלה1[[#This Row],[מה יצא בסוף]]*1.6</f>
        <v>476.59280488251119</v>
      </c>
      <c r="Y47" s="5">
        <f>SUM(טבלה1[[#This Row],[2025]:[2050]])</f>
        <v>0.44999999999999996</v>
      </c>
      <c r="Z47" s="5">
        <f>טבלה1[[#This Row],[אני רוצה]]/טבלה1[[#This Row],[מה יצא בסוף]]</f>
        <v>1.6</v>
      </c>
      <c r="AA47" s="5"/>
    </row>
    <row r="48" spans="1:27" hidden="1" x14ac:dyDescent="0.2">
      <c r="A48">
        <v>24</v>
      </c>
      <c r="B48" t="s">
        <v>197</v>
      </c>
      <c r="C48" t="s">
        <v>218</v>
      </c>
      <c r="D48" t="s">
        <v>213</v>
      </c>
      <c r="E48" t="s">
        <v>217</v>
      </c>
      <c r="F48" s="6">
        <v>286.67002736219808</v>
      </c>
      <c r="G48">
        <v>0</v>
      </c>
      <c r="H48">
        <v>0</v>
      </c>
      <c r="I48">
        <v>0.3</v>
      </c>
      <c r="J48">
        <v>0</v>
      </c>
      <c r="K48">
        <v>0.05</v>
      </c>
      <c r="L48">
        <v>0.1</v>
      </c>
      <c r="M48">
        <v>0.1</v>
      </c>
      <c r="N48">
        <v>0.1</v>
      </c>
      <c r="O48">
        <v>0.1</v>
      </c>
      <c r="P48">
        <v>0.5</v>
      </c>
      <c r="Q48">
        <v>7.5</v>
      </c>
      <c r="R48">
        <v>0</v>
      </c>
      <c r="S48">
        <v>0</v>
      </c>
      <c r="T48">
        <v>0</v>
      </c>
      <c r="U48" t="s">
        <v>209</v>
      </c>
      <c r="V48" t="str">
        <f>IF(_xlfn.IFNA(VLOOKUP(טבלה1[[#This Row],[id]],טבלה3[[#All],[id]],1,0),0)&gt;0,"AOI","NOT_AOI")</f>
        <v>NOT_AOI</v>
      </c>
      <c r="W48" s="6">
        <f>טבלה1[[#This Row],[add_aprt]]*טבלה1[[#This Row],[risk_factor]]*SUM(טבלה1[[#This Row],[2025]:[2050]])</f>
        <v>38.700453693896741</v>
      </c>
      <c r="X48">
        <f>טבלה1[[#This Row],[מה יצא בסוף]]*1.6</f>
        <v>61.920725910234786</v>
      </c>
      <c r="Y48" s="5">
        <f>SUM(טבלה1[[#This Row],[2025]:[2050]])</f>
        <v>0.44999999999999996</v>
      </c>
      <c r="Z48" s="5">
        <f>טבלה1[[#This Row],[אני רוצה]]/טבלה1[[#This Row],[מה יצא בסוף]]</f>
        <v>1.6</v>
      </c>
      <c r="AA48" s="5"/>
    </row>
    <row r="49" spans="1:27" hidden="1" x14ac:dyDescent="0.2">
      <c r="A49">
        <v>25</v>
      </c>
      <c r="B49" t="s">
        <v>197</v>
      </c>
      <c r="C49" t="s">
        <v>218</v>
      </c>
      <c r="D49" t="s">
        <v>213</v>
      </c>
      <c r="E49" t="s">
        <v>217</v>
      </c>
      <c r="F49" s="6">
        <v>436.3996734752813</v>
      </c>
      <c r="G49">
        <v>0</v>
      </c>
      <c r="H49">
        <v>0</v>
      </c>
      <c r="I49">
        <v>0.3</v>
      </c>
      <c r="J49">
        <v>0</v>
      </c>
      <c r="K49">
        <v>0.05</v>
      </c>
      <c r="L49">
        <v>0.1</v>
      </c>
      <c r="M49">
        <v>0.1</v>
      </c>
      <c r="N49">
        <v>0.1</v>
      </c>
      <c r="O49">
        <v>0.1</v>
      </c>
      <c r="P49">
        <v>0.5</v>
      </c>
      <c r="Q49">
        <v>7.5</v>
      </c>
      <c r="R49">
        <v>0</v>
      </c>
      <c r="S49">
        <v>0</v>
      </c>
      <c r="T49">
        <v>0</v>
      </c>
      <c r="U49" t="s">
        <v>209</v>
      </c>
      <c r="V49" t="str">
        <f>IF(_xlfn.IFNA(VLOOKUP(טבלה1[[#This Row],[id]],טבלה3[[#All],[id]],1,0),0)&gt;0,"AOI","NOT_AOI")</f>
        <v>NOT_AOI</v>
      </c>
      <c r="W49" s="6">
        <f>טבלה1[[#This Row],[add_aprt]]*טבלה1[[#This Row],[risk_factor]]*SUM(טבלה1[[#This Row],[2025]:[2050]])</f>
        <v>58.913955919162973</v>
      </c>
      <c r="X49">
        <f>טבלה1[[#This Row],[מה יצא בסוף]]*1.6</f>
        <v>94.26232947066076</v>
      </c>
      <c r="Y49" s="5">
        <f>SUM(טבלה1[[#This Row],[2025]:[2050]])</f>
        <v>0.44999999999999996</v>
      </c>
      <c r="Z49" s="5">
        <f>טבלה1[[#This Row],[אני רוצה]]/טבלה1[[#This Row],[מה יצא בסוף]]</f>
        <v>1.6</v>
      </c>
      <c r="AA49" s="5"/>
    </row>
    <row r="50" spans="1:27" hidden="1" x14ac:dyDescent="0.2">
      <c r="A50">
        <v>121</v>
      </c>
      <c r="B50" t="s">
        <v>144</v>
      </c>
      <c r="C50" t="s">
        <v>145</v>
      </c>
      <c r="D50" t="s">
        <v>27</v>
      </c>
      <c r="E50" t="s">
        <v>146</v>
      </c>
      <c r="F50">
        <v>20</v>
      </c>
      <c r="G50">
        <v>0</v>
      </c>
      <c r="H50">
        <v>0</v>
      </c>
      <c r="I50">
        <v>0.9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24</v>
      </c>
      <c r="V50" t="str">
        <f>IF(_xlfn.IFNA(VLOOKUP(טבלה1[[#This Row],[id]],טבלה3[[#All],[id]],1,0),0)&gt;0,"AOI","NOT_AOI")</f>
        <v>NOT_AOI</v>
      </c>
      <c r="W50">
        <f>טבלה1[[#This Row],[add_aprt]]*טבלה1[[#This Row],[risk_factor]]*SUM(טבלה1[[#This Row],[2025]:[2050]])</f>
        <v>18</v>
      </c>
      <c r="X50">
        <f>טבלה1[[#This Row],[מה יצא בסוף]]*1.6</f>
        <v>28.8</v>
      </c>
      <c r="Y50" s="5">
        <f>SUM(טבלה1[[#This Row],[2025]:[2050]])</f>
        <v>1</v>
      </c>
      <c r="Z50" s="5">
        <f>טבלה1[[#This Row],[אני רוצה]]/טבלה1[[#This Row],[מה יצא בסוף]]</f>
        <v>1.6</v>
      </c>
      <c r="AA50" s="5"/>
    </row>
    <row r="51" spans="1:27" hidden="1" x14ac:dyDescent="0.2">
      <c r="A51">
        <v>122</v>
      </c>
      <c r="B51" t="s">
        <v>147</v>
      </c>
      <c r="C51" t="s">
        <v>148</v>
      </c>
      <c r="D51" t="s">
        <v>27</v>
      </c>
      <c r="E51" t="s">
        <v>149</v>
      </c>
      <c r="F51">
        <v>18</v>
      </c>
      <c r="G51">
        <v>0</v>
      </c>
      <c r="H51">
        <v>0</v>
      </c>
      <c r="I51">
        <v>0.9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24</v>
      </c>
      <c r="V51" t="str">
        <f>IF(_xlfn.IFNA(VLOOKUP(טבלה1[[#This Row],[id]],טבלה3[[#All],[id]],1,0),0)&gt;0,"AOI","NOT_AOI")</f>
        <v>NOT_AOI</v>
      </c>
      <c r="W51">
        <f>טבלה1[[#This Row],[add_aprt]]*טבלה1[[#This Row],[risk_factor]]*SUM(טבלה1[[#This Row],[2025]:[2050]])</f>
        <v>16.2</v>
      </c>
      <c r="X51">
        <f>טבלה1[[#This Row],[מה יצא בסוף]]*1.6</f>
        <v>25.92</v>
      </c>
      <c r="Y51" s="5">
        <f>SUM(טבלה1[[#This Row],[2025]:[2050]])</f>
        <v>1</v>
      </c>
      <c r="Z51" s="5">
        <f>טבלה1[[#This Row],[אני רוצה]]/טבלה1[[#This Row],[מה יצא בסוף]]</f>
        <v>1.6</v>
      </c>
      <c r="AA51" s="5"/>
    </row>
    <row r="52" spans="1:27" hidden="1" x14ac:dyDescent="0.2">
      <c r="A52">
        <v>130</v>
      </c>
      <c r="B52" t="s">
        <v>166</v>
      </c>
      <c r="C52" t="s">
        <v>167</v>
      </c>
      <c r="D52" t="s">
        <v>27</v>
      </c>
      <c r="E52" t="s">
        <v>168</v>
      </c>
      <c r="F52">
        <v>173</v>
      </c>
      <c r="G52">
        <v>0</v>
      </c>
      <c r="H52">
        <v>0</v>
      </c>
      <c r="I52">
        <v>0.7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24</v>
      </c>
      <c r="V52" t="str">
        <f>IF(_xlfn.IFNA(VLOOKUP(טבלה1[[#This Row],[id]],טבלה3[[#All],[id]],1,0),0)&gt;0,"AOI","NOT_AOI")</f>
        <v>NOT_AOI</v>
      </c>
      <c r="W52">
        <f>טבלה1[[#This Row],[add_aprt]]*טבלה1[[#This Row],[risk_factor]]*SUM(טבלה1[[#This Row],[2025]:[2050]])</f>
        <v>121.1</v>
      </c>
      <c r="X52">
        <f>טבלה1[[#This Row],[מה יצא בסוף]]*1.6</f>
        <v>193.76</v>
      </c>
      <c r="Y52" s="5">
        <f>SUM(טבלה1[[#This Row],[2025]:[2050]])</f>
        <v>1</v>
      </c>
      <c r="Z52" s="5">
        <f>טבלה1[[#This Row],[אני רוצה]]/טבלה1[[#This Row],[מה יצא בסוף]]</f>
        <v>1.6</v>
      </c>
      <c r="AA52" s="5"/>
    </row>
    <row r="53" spans="1:27" hidden="1" x14ac:dyDescent="0.2">
      <c r="A53">
        <v>131</v>
      </c>
      <c r="B53" t="s">
        <v>169</v>
      </c>
      <c r="C53" t="s">
        <v>170</v>
      </c>
      <c r="D53" t="s">
        <v>27</v>
      </c>
      <c r="E53" t="s">
        <v>171</v>
      </c>
      <c r="F53">
        <v>24</v>
      </c>
      <c r="G53">
        <v>0</v>
      </c>
      <c r="H53">
        <v>0</v>
      </c>
      <c r="I53">
        <v>0.9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24</v>
      </c>
      <c r="V53" t="str">
        <f>IF(_xlfn.IFNA(VLOOKUP(טבלה1[[#This Row],[id]],טבלה3[[#All],[id]],1,0),0)&gt;0,"AOI","NOT_AOI")</f>
        <v>NOT_AOI</v>
      </c>
      <c r="W53">
        <f>טבלה1[[#This Row],[add_aprt]]*טבלה1[[#This Row],[risk_factor]]*SUM(טבלה1[[#This Row],[2025]:[2050]])</f>
        <v>21.6</v>
      </c>
      <c r="X53">
        <f>טבלה1[[#This Row],[מה יצא בסוף]]*1.6</f>
        <v>34.56</v>
      </c>
      <c r="Y53" s="5">
        <f>SUM(טבלה1[[#This Row],[2025]:[2050]])</f>
        <v>1</v>
      </c>
      <c r="Z53" s="5">
        <f>טבלה1[[#This Row],[אני רוצה]]/טבלה1[[#This Row],[מה יצא בסוף]]</f>
        <v>1.6</v>
      </c>
      <c r="AA53" s="5"/>
    </row>
    <row r="54" spans="1:27" hidden="1" x14ac:dyDescent="0.2">
      <c r="A54">
        <v>132</v>
      </c>
      <c r="B54" t="s">
        <v>172</v>
      </c>
      <c r="C54" t="s">
        <v>173</v>
      </c>
      <c r="D54" t="s">
        <v>27</v>
      </c>
      <c r="E54" t="s">
        <v>174</v>
      </c>
      <c r="F54">
        <v>410</v>
      </c>
      <c r="G54">
        <v>0</v>
      </c>
      <c r="H54">
        <v>0</v>
      </c>
      <c r="I54">
        <v>0.7</v>
      </c>
      <c r="J54">
        <v>0</v>
      </c>
      <c r="K54">
        <v>0</v>
      </c>
      <c r="L54">
        <v>0</v>
      </c>
      <c r="M54">
        <v>0.5</v>
      </c>
      <c r="N54">
        <v>0.5</v>
      </c>
      <c r="O54">
        <v>0</v>
      </c>
      <c r="P54">
        <v>0</v>
      </c>
      <c r="Q54">
        <v>0</v>
      </c>
      <c r="R54">
        <v>0</v>
      </c>
      <c r="U54" t="s">
        <v>24</v>
      </c>
      <c r="V54" t="str">
        <f>IF(_xlfn.IFNA(VLOOKUP(טבלה1[[#This Row],[id]],טבלה3[[#All],[id]],1,0),0)&gt;0,"AOI","NOT_AOI")</f>
        <v>NOT_AOI</v>
      </c>
      <c r="W54">
        <f>טבלה1[[#This Row],[add_aprt]]*טבלה1[[#This Row],[risk_factor]]*SUM(טבלה1[[#This Row],[2025]:[2050]])</f>
        <v>287</v>
      </c>
      <c r="X54">
        <f>טבלה1[[#This Row],[מה יצא בסוף]]*1.6</f>
        <v>459.20000000000005</v>
      </c>
      <c r="Y54" s="5">
        <f>SUM(טבלה1[[#This Row],[2025]:[2050]])</f>
        <v>1</v>
      </c>
      <c r="Z54" s="5">
        <f>טבלה1[[#This Row],[אני רוצה]]/טבלה1[[#This Row],[מה יצא בסוף]]</f>
        <v>1.6</v>
      </c>
      <c r="AA54" s="5"/>
    </row>
    <row r="55" spans="1:27" hidden="1" x14ac:dyDescent="0.2">
      <c r="A55">
        <v>134</v>
      </c>
      <c r="B55" t="s">
        <v>288</v>
      </c>
      <c r="C55" t="s">
        <v>289</v>
      </c>
      <c r="D55" t="s">
        <v>139</v>
      </c>
      <c r="E55" t="s">
        <v>290</v>
      </c>
      <c r="F55">
        <v>86</v>
      </c>
      <c r="G55">
        <v>0</v>
      </c>
      <c r="H55">
        <v>0</v>
      </c>
      <c r="I55">
        <v>0.5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209</v>
      </c>
      <c r="V55" t="str">
        <f>IF(_xlfn.IFNA(VLOOKUP(טבלה1[[#This Row],[id]],טבלה3[[#All],[id]],1,0),0)&gt;0,"AOI","NOT_AOI")</f>
        <v>NOT_AOI</v>
      </c>
      <c r="W55">
        <f>טבלה1[[#This Row],[add_aprt]]*טבלה1[[#This Row],[risk_factor]]*SUM(טבלה1[[#This Row],[2025]:[2050]])</f>
        <v>43</v>
      </c>
      <c r="X55">
        <f>טבלה1[[#This Row],[מה יצא בסוף]]*1.6</f>
        <v>68.8</v>
      </c>
      <c r="Y55" s="5">
        <f>SUM(טבלה1[[#This Row],[2025]:[2050]])</f>
        <v>1</v>
      </c>
      <c r="Z55" s="5">
        <f>טבלה1[[#This Row],[אני רוצה]]/טבלה1[[#This Row],[מה יצא בסוף]]</f>
        <v>1.5999999999999999</v>
      </c>
      <c r="AA55" s="5"/>
    </row>
    <row r="56" spans="1:27" hidden="1" x14ac:dyDescent="0.2">
      <c r="A56">
        <v>136</v>
      </c>
      <c r="B56" t="s">
        <v>294</v>
      </c>
      <c r="C56" t="s">
        <v>295</v>
      </c>
      <c r="D56" t="s">
        <v>229</v>
      </c>
      <c r="E56" t="s">
        <v>296</v>
      </c>
      <c r="F56">
        <v>72</v>
      </c>
      <c r="G56">
        <v>0</v>
      </c>
      <c r="H56">
        <v>0</v>
      </c>
      <c r="I56">
        <v>0.3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U56" t="s">
        <v>209</v>
      </c>
      <c r="V56" t="str">
        <f>IF(_xlfn.IFNA(VLOOKUP(טבלה1[[#This Row],[id]],טבלה3[[#All],[id]],1,0),0)&gt;0,"AOI","NOT_AOI")</f>
        <v>NOT_AOI</v>
      </c>
      <c r="W56">
        <f>טבלה1[[#This Row],[add_aprt]]*טבלה1[[#This Row],[risk_factor]]*SUM(טבלה1[[#This Row],[2025]:[2050]])</f>
        <v>21.599999999999998</v>
      </c>
      <c r="X56">
        <f>טבלה1[[#This Row],[מה יצא בסוף]]*1.6</f>
        <v>34.559999999999995</v>
      </c>
      <c r="Y56" s="5">
        <f>SUM(טבלה1[[#This Row],[2025]:[2050]])</f>
        <v>1</v>
      </c>
      <c r="Z56" s="5">
        <f>טבלה1[[#This Row],[אני רוצה]]/טבלה1[[#This Row],[מה יצא בסוף]]</f>
        <v>1.5999999999999999</v>
      </c>
      <c r="AA56" s="5"/>
    </row>
    <row r="57" spans="1:27" hidden="1" x14ac:dyDescent="0.2">
      <c r="A57">
        <v>137</v>
      </c>
      <c r="B57" t="s">
        <v>178</v>
      </c>
      <c r="C57" t="s">
        <v>179</v>
      </c>
      <c r="D57" t="s">
        <v>180</v>
      </c>
      <c r="E57" t="s">
        <v>181</v>
      </c>
      <c r="F57">
        <v>146</v>
      </c>
      <c r="G57">
        <v>0</v>
      </c>
      <c r="H57">
        <v>0</v>
      </c>
      <c r="I57">
        <v>0.8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24</v>
      </c>
      <c r="V57" t="str">
        <f>IF(_xlfn.IFNA(VLOOKUP(טבלה1[[#This Row],[id]],טבלה3[[#All],[id]],1,0),0)&gt;0,"AOI","NOT_AOI")</f>
        <v>NOT_AOI</v>
      </c>
      <c r="W57">
        <f>טבלה1[[#This Row],[add_aprt]]*טבלה1[[#This Row],[risk_factor]]*SUM(טבלה1[[#This Row],[2025]:[2050]])</f>
        <v>116.80000000000001</v>
      </c>
      <c r="X57">
        <f>טבלה1[[#This Row],[מה יצא בסוף]]*1.6</f>
        <v>186.88000000000002</v>
      </c>
      <c r="Y57" s="5">
        <f>SUM(טבלה1[[#This Row],[2025]:[2050]])</f>
        <v>1</v>
      </c>
      <c r="Z57" s="5">
        <f>טבלה1[[#This Row],[אני רוצה]]/טבלה1[[#This Row],[מה יצא בסוף]]</f>
        <v>1.6</v>
      </c>
      <c r="AA57" s="5"/>
    </row>
    <row r="58" spans="1:27" hidden="1" x14ac:dyDescent="0.2">
      <c r="A58">
        <v>103</v>
      </c>
      <c r="B58" t="s">
        <v>108</v>
      </c>
      <c r="C58" t="s">
        <v>109</v>
      </c>
      <c r="D58" t="s">
        <v>110</v>
      </c>
      <c r="F58">
        <v>650</v>
      </c>
      <c r="G58">
        <v>0</v>
      </c>
      <c r="H58">
        <v>0</v>
      </c>
      <c r="I58">
        <v>1</v>
      </c>
      <c r="J58">
        <v>0</v>
      </c>
      <c r="K58">
        <v>0.5</v>
      </c>
      <c r="L58">
        <v>0.5</v>
      </c>
      <c r="M58">
        <v>0</v>
      </c>
      <c r="U58" t="s">
        <v>24</v>
      </c>
      <c r="V58" t="str">
        <f>IF(_xlfn.IFNA(VLOOKUP(טבלה1[[#This Row],[id]],טבלה3[[#All],[id]],1,0),0)&gt;0,"AOI","NOT_AOI")</f>
        <v>NOT_AOI</v>
      </c>
      <c r="W58">
        <f>טבלה1[[#This Row],[add_aprt]]*טבלה1[[#This Row],[risk_factor]]*SUM(טבלה1[[#This Row],[2025]:[2050]])</f>
        <v>650</v>
      </c>
      <c r="X58">
        <f>טבלה1[[#This Row],[מה יצא בסוף]]*1.6</f>
        <v>1040</v>
      </c>
      <c r="Y58" s="5">
        <f>SUM(טבלה1[[#This Row],[2025]:[2050]])</f>
        <v>1</v>
      </c>
      <c r="Z58" s="5">
        <f>טבלה1[[#This Row],[אני רוצה]]/טבלה1[[#This Row],[מה יצא בסוף]]</f>
        <v>1.6</v>
      </c>
      <c r="AA58" s="5"/>
    </row>
    <row r="59" spans="1:27" hidden="1" x14ac:dyDescent="0.2">
      <c r="A59">
        <v>146</v>
      </c>
      <c r="B59" t="s">
        <v>314</v>
      </c>
      <c r="C59" t="s">
        <v>315</v>
      </c>
      <c r="D59" t="s">
        <v>309</v>
      </c>
      <c r="F59">
        <v>627</v>
      </c>
      <c r="G59">
        <v>0</v>
      </c>
      <c r="H59">
        <v>0</v>
      </c>
      <c r="I59">
        <v>1</v>
      </c>
      <c r="J59">
        <v>0</v>
      </c>
      <c r="K59">
        <v>0</v>
      </c>
      <c r="L59">
        <v>0.5</v>
      </c>
      <c r="M59">
        <v>0.5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209</v>
      </c>
      <c r="V59" t="str">
        <f>IF(_xlfn.IFNA(VLOOKUP(טבלה1[[#This Row],[id]],טבלה3[[#All],[id]],1,0),0)&gt;0,"AOI","NOT_AOI")</f>
        <v>NOT_AOI</v>
      </c>
      <c r="W59">
        <f>טבלה1[[#This Row],[add_aprt]]*טבלה1[[#This Row],[risk_factor]]*SUM(טבלה1[[#This Row],[2025]:[2050]])</f>
        <v>627</v>
      </c>
      <c r="X59">
        <v>702.24</v>
      </c>
      <c r="Y59" s="5">
        <f>SUM(טבלה1[[#This Row],[2025]:[2050]])</f>
        <v>1</v>
      </c>
      <c r="Z59" s="5">
        <f>טבלה1[[#This Row],[אני רוצה]]/טבלה1[[#This Row],[מה יצא בסוף]]</f>
        <v>1.1200000000000001</v>
      </c>
      <c r="AA59" s="5">
        <v>0.7</v>
      </c>
    </row>
    <row r="60" spans="1:27" hidden="1" x14ac:dyDescent="0.2">
      <c r="A60">
        <v>148</v>
      </c>
      <c r="B60" t="s">
        <v>367</v>
      </c>
      <c r="C60" t="s">
        <v>368</v>
      </c>
      <c r="D60" t="s">
        <v>213</v>
      </c>
      <c r="F60">
        <v>100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U60" t="s">
        <v>339</v>
      </c>
      <c r="V60" t="str">
        <f>IF(_xlfn.IFNA(VLOOKUP(טבלה1[[#This Row],[id]],טבלה3[[#All],[id]],1,0),0)&gt;0,"AOI","NOT_AOI")</f>
        <v>NOT_AOI</v>
      </c>
      <c r="W60">
        <f>טבלה1[[#This Row],[add_aprt]]*טבלה1[[#This Row],[risk_factor]]*SUM(טבלה1[[#This Row],[2025]:[2050]])</f>
        <v>100</v>
      </c>
      <c r="X60">
        <v>64</v>
      </c>
      <c r="Y60" s="5">
        <f>SUM(טבלה1[[#This Row],[2025]:[2050]])</f>
        <v>1</v>
      </c>
      <c r="Z60" s="5">
        <f>טבלה1[[#This Row],[אני רוצה]]/טבלה1[[#This Row],[מה יצא בסוף]]</f>
        <v>0.64</v>
      </c>
      <c r="AA60" s="5"/>
    </row>
    <row r="61" spans="1:27" hidden="1" x14ac:dyDescent="0.2">
      <c r="A61">
        <v>150</v>
      </c>
      <c r="B61" t="s">
        <v>371</v>
      </c>
      <c r="C61" t="s">
        <v>372</v>
      </c>
      <c r="D61" t="s">
        <v>213</v>
      </c>
      <c r="F61">
        <v>200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U61" t="s">
        <v>339</v>
      </c>
      <c r="V61" t="str">
        <f>IF(_xlfn.IFNA(VLOOKUP(טבלה1[[#This Row],[id]],טבלה3[[#All],[id]],1,0),0)&gt;0,"AOI","NOT_AOI")</f>
        <v>NOT_AOI</v>
      </c>
      <c r="W61">
        <f>טבלה1[[#This Row],[add_aprt]]*טבלה1[[#This Row],[risk_factor]]*SUM(טבלה1[[#This Row],[2025]:[2050]])</f>
        <v>200</v>
      </c>
      <c r="X61">
        <v>160</v>
      </c>
      <c r="Y61" s="5">
        <f>SUM(טבלה1[[#This Row],[2025]:[2050]])</f>
        <v>1</v>
      </c>
      <c r="Z61" s="5">
        <f>טבלה1[[#This Row],[אני רוצה]]/טבלה1[[#This Row],[מה יצא בסוף]]</f>
        <v>0.8</v>
      </c>
      <c r="AA61" s="5"/>
    </row>
    <row r="62" spans="1:27" hidden="1" x14ac:dyDescent="0.2">
      <c r="A62">
        <v>207</v>
      </c>
      <c r="B62" t="s">
        <v>442</v>
      </c>
      <c r="C62" t="s">
        <v>442</v>
      </c>
      <c r="D62" t="s">
        <v>213</v>
      </c>
      <c r="F62">
        <v>400</v>
      </c>
      <c r="I62">
        <v>1</v>
      </c>
      <c r="O62">
        <v>1</v>
      </c>
      <c r="S62" t="s">
        <v>561</v>
      </c>
      <c r="U62" t="s">
        <v>339</v>
      </c>
      <c r="V62" t="str">
        <f>IF(_xlfn.IFNA(VLOOKUP(טבלה1[[#This Row],[id]],טבלה3[[#All],[id]],1,0),0)&gt;0,"AOI","NOT_AOI")</f>
        <v>NOT_AOI</v>
      </c>
      <c r="W62">
        <f>טבלה1[[#This Row],[add_aprt]]*טבלה1[[#This Row],[risk_factor]]*SUM(טבלה1[[#This Row],[2025]:[2050]])</f>
        <v>400</v>
      </c>
      <c r="X62">
        <v>144</v>
      </c>
      <c r="Y62" s="5">
        <f>SUM(טבלה1[[#This Row],[2025]:[2050]])</f>
        <v>1</v>
      </c>
      <c r="Z62" s="5">
        <f>טבלה1[[#This Row],[אני רוצה]]/טבלה1[[#This Row],[מה יצא בסוף]]</f>
        <v>0.36</v>
      </c>
      <c r="AA62" s="5"/>
    </row>
    <row r="63" spans="1:27" hidden="1" x14ac:dyDescent="0.2">
      <c r="A63">
        <v>208</v>
      </c>
      <c r="B63" t="s">
        <v>443</v>
      </c>
      <c r="C63" t="s">
        <v>444</v>
      </c>
      <c r="D63" t="s">
        <v>213</v>
      </c>
      <c r="F63">
        <v>2341</v>
      </c>
      <c r="I63">
        <v>1</v>
      </c>
      <c r="M63">
        <v>0.3</v>
      </c>
      <c r="N63">
        <v>0.3</v>
      </c>
      <c r="O63">
        <v>0.4</v>
      </c>
      <c r="S63" t="s">
        <v>562</v>
      </c>
      <c r="U63" t="s">
        <v>339</v>
      </c>
      <c r="V63" t="str">
        <f>IF(_xlfn.IFNA(VLOOKUP(טבלה1[[#This Row],[id]],טבלה3[[#All],[id]],1,0),0)&gt;0,"AOI","NOT_AOI")</f>
        <v>NOT_AOI</v>
      </c>
      <c r="W63">
        <f>טבלה1[[#This Row],[add_aprt]]*טבלה1[[#This Row],[risk_factor]]*SUM(טבלה1[[#This Row],[2025]:[2050]])</f>
        <v>2341</v>
      </c>
      <c r="X63">
        <v>252.82800000000003</v>
      </c>
      <c r="Y63" s="5">
        <f>SUM(טבלה1[[#This Row],[2025]:[2050]])</f>
        <v>1</v>
      </c>
      <c r="Z63" s="5">
        <f>טבלה1[[#This Row],[אני רוצה]]/טבלה1[[#This Row],[מה יצא בסוף]]</f>
        <v>0.10800000000000001</v>
      </c>
      <c r="AA63" s="5"/>
    </row>
    <row r="64" spans="1:27" hidden="1" x14ac:dyDescent="0.2">
      <c r="A64">
        <v>209</v>
      </c>
      <c r="B64" t="s">
        <v>445</v>
      </c>
      <c r="C64" t="s">
        <v>446</v>
      </c>
      <c r="D64" t="s">
        <v>207</v>
      </c>
      <c r="F64">
        <v>268</v>
      </c>
      <c r="I64">
        <v>1</v>
      </c>
      <c r="M64">
        <v>0.3</v>
      </c>
      <c r="N64">
        <v>0.3</v>
      </c>
      <c r="O64">
        <v>0.4</v>
      </c>
      <c r="U64" t="s">
        <v>339</v>
      </c>
      <c r="V64" t="str">
        <f>IF(_xlfn.IFNA(VLOOKUP(טבלה1[[#This Row],[id]],טבלה3[[#All],[id]],1,0),0)&gt;0,"AOI","NOT_AOI")</f>
        <v>NOT_AOI</v>
      </c>
      <c r="W64">
        <f>טבלה1[[#This Row],[add_aprt]]*טבלה1[[#This Row],[risk_factor]]*SUM(טבלה1[[#This Row],[2025]:[2050]])</f>
        <v>268</v>
      </c>
      <c r="X64">
        <v>96.47999999999999</v>
      </c>
      <c r="Y64" s="5">
        <f>SUM(טבלה1[[#This Row],[2025]:[2050]])</f>
        <v>1</v>
      </c>
      <c r="Z64" s="5">
        <f>טבלה1[[#This Row],[אני רוצה]]/טבלה1[[#This Row],[מה יצא בסוף]]</f>
        <v>0.36</v>
      </c>
      <c r="AA64" s="5"/>
    </row>
    <row r="65" spans="1:27" hidden="1" x14ac:dyDescent="0.2">
      <c r="A65">
        <v>210</v>
      </c>
      <c r="B65" t="s">
        <v>447</v>
      </c>
      <c r="C65" t="s">
        <v>448</v>
      </c>
      <c r="D65" t="s">
        <v>207</v>
      </c>
      <c r="F65">
        <v>561</v>
      </c>
      <c r="I65">
        <v>1</v>
      </c>
      <c r="M65">
        <v>0.5</v>
      </c>
      <c r="N65">
        <v>0.5</v>
      </c>
      <c r="U65" t="s">
        <v>339</v>
      </c>
      <c r="V65" t="str">
        <f>IF(_xlfn.IFNA(VLOOKUP(טבלה1[[#This Row],[id]],טבלה3[[#All],[id]],1,0),0)&gt;0,"AOI","NOT_AOI")</f>
        <v>NOT_AOI</v>
      </c>
      <c r="W65">
        <f>טבלה1[[#This Row],[add_aprt]]*טבלה1[[#This Row],[risk_factor]]*SUM(טבלה1[[#This Row],[2025]:[2050]])</f>
        <v>561</v>
      </c>
      <c r="X65">
        <v>269.27999999999997</v>
      </c>
      <c r="Y65" s="5">
        <f>SUM(טבלה1[[#This Row],[2025]:[2050]])</f>
        <v>1</v>
      </c>
      <c r="Z65" s="5">
        <f>טבלה1[[#This Row],[אני רוצה]]/טבלה1[[#This Row],[מה יצא בסוף]]</f>
        <v>0.47999999999999993</v>
      </c>
      <c r="AA65" s="5"/>
    </row>
    <row r="66" spans="1:27" hidden="1" x14ac:dyDescent="0.2">
      <c r="A66">
        <v>211</v>
      </c>
      <c r="B66" t="s">
        <v>449</v>
      </c>
      <c r="C66" t="s">
        <v>450</v>
      </c>
      <c r="D66" t="s">
        <v>451</v>
      </c>
      <c r="F66">
        <v>16</v>
      </c>
      <c r="I66">
        <v>1</v>
      </c>
      <c r="K66">
        <v>1</v>
      </c>
      <c r="U66" t="s">
        <v>24</v>
      </c>
      <c r="V66" t="str">
        <f>IF(_xlfn.IFNA(VLOOKUP(טבלה1[[#This Row],[id]],טבלה3[[#All],[id]],1,0),0)&gt;0,"AOI","NOT_AOI")</f>
        <v>NOT_AOI</v>
      </c>
      <c r="W66">
        <f>טבלה1[[#This Row],[add_aprt]]*טבלה1[[#This Row],[risk_factor]]*SUM(טבלה1[[#This Row],[2025]:[2050]])</f>
        <v>16</v>
      </c>
      <c r="X66">
        <v>19.2</v>
      </c>
      <c r="Y66" s="5">
        <f>SUM(טבלה1[[#This Row],[2025]:[2050]])</f>
        <v>1</v>
      </c>
      <c r="Z66" s="5">
        <f>טבלה1[[#This Row],[אני רוצה]]/טבלה1[[#This Row],[מה יצא בסוף]]</f>
        <v>1.2</v>
      </c>
      <c r="AA66" s="5"/>
    </row>
    <row r="67" spans="1:27" hidden="1" x14ac:dyDescent="0.2">
      <c r="A67">
        <v>212</v>
      </c>
      <c r="B67" t="s">
        <v>452</v>
      </c>
      <c r="C67" t="s">
        <v>453</v>
      </c>
      <c r="D67" t="s">
        <v>451</v>
      </c>
      <c r="F67">
        <v>98</v>
      </c>
      <c r="I67">
        <v>1</v>
      </c>
      <c r="K67">
        <v>1</v>
      </c>
      <c r="U67" t="s">
        <v>24</v>
      </c>
      <c r="V67" t="str">
        <f>IF(_xlfn.IFNA(VLOOKUP(טבלה1[[#This Row],[id]],טבלה3[[#All],[id]],1,0),0)&gt;0,"AOI","NOT_AOI")</f>
        <v>NOT_AOI</v>
      </c>
      <c r="W67">
        <f>טבלה1[[#This Row],[add_aprt]]*טבלה1[[#This Row],[risk_factor]]*SUM(טבלה1[[#This Row],[2025]:[2050]])</f>
        <v>98</v>
      </c>
      <c r="X67">
        <v>105.84</v>
      </c>
      <c r="Y67" s="5">
        <f>SUM(טבלה1[[#This Row],[2025]:[2050]])</f>
        <v>1</v>
      </c>
      <c r="Z67" s="5">
        <f>טבלה1[[#This Row],[אני רוצה]]/טבלה1[[#This Row],[מה יצא בסוף]]</f>
        <v>1.08</v>
      </c>
      <c r="AA67" s="5"/>
    </row>
    <row r="68" spans="1:27" hidden="1" x14ac:dyDescent="0.2">
      <c r="A68">
        <v>214</v>
      </c>
      <c r="B68" t="s">
        <v>455</v>
      </c>
      <c r="C68" t="s">
        <v>454</v>
      </c>
      <c r="D68" t="s">
        <v>451</v>
      </c>
      <c r="F68">
        <v>220</v>
      </c>
      <c r="I68">
        <v>1</v>
      </c>
      <c r="L68">
        <v>1</v>
      </c>
      <c r="U68" t="s">
        <v>24</v>
      </c>
      <c r="V68" t="str">
        <f>IF(_xlfn.IFNA(VLOOKUP(טבלה1[[#This Row],[id]],טבלה3[[#All],[id]],1,0),0)&gt;0,"AOI","NOT_AOI")</f>
        <v>NOT_AOI</v>
      </c>
      <c r="W68">
        <f>טבלה1[[#This Row],[add_aprt]]*טבלה1[[#This Row],[risk_factor]]*SUM(טבלה1[[#This Row],[2025]:[2050]])</f>
        <v>220</v>
      </c>
      <c r="X68">
        <v>184.79999999999998</v>
      </c>
      <c r="Y68" s="5">
        <f>SUM(טבלה1[[#This Row],[2025]:[2050]])</f>
        <v>1</v>
      </c>
      <c r="Z68" s="5">
        <f>טבלה1[[#This Row],[אני רוצה]]/טבלה1[[#This Row],[מה יצא בסוף]]</f>
        <v>0.84</v>
      </c>
      <c r="AA68" s="5"/>
    </row>
    <row r="69" spans="1:27" hidden="1" x14ac:dyDescent="0.2">
      <c r="A69">
        <v>108</v>
      </c>
      <c r="B69" t="s">
        <v>355</v>
      </c>
      <c r="C69" t="s">
        <v>356</v>
      </c>
      <c r="D69" t="s">
        <v>229</v>
      </c>
      <c r="E69" t="s">
        <v>357</v>
      </c>
      <c r="F69">
        <v>8323</v>
      </c>
      <c r="G69">
        <v>800</v>
      </c>
      <c r="H69">
        <v>0</v>
      </c>
      <c r="I69">
        <v>0.8</v>
      </c>
      <c r="J69">
        <v>0</v>
      </c>
      <c r="K69">
        <v>0</v>
      </c>
      <c r="L69">
        <v>0</v>
      </c>
      <c r="M69">
        <v>0.4</v>
      </c>
      <c r="N69">
        <v>0.4</v>
      </c>
      <c r="O69">
        <v>0.2</v>
      </c>
      <c r="P69">
        <v>0</v>
      </c>
      <c r="Q69">
        <v>0</v>
      </c>
      <c r="U69" t="s">
        <v>339</v>
      </c>
      <c r="V69" t="str">
        <f>IF(_xlfn.IFNA(VLOOKUP(טבלה1[[#This Row],[id]],טבלה3[[#All],[id]],1,0),0)&gt;0,"AOI","NOT_AOI")</f>
        <v>NOT_AOI</v>
      </c>
      <c r="W69">
        <f>טבלה1[[#This Row],[add_aprt]]*טבלה1[[#This Row],[risk_factor]]*SUM(טבלה1[[#This Row],[2025]:[2050]])</f>
        <v>6658.4000000000005</v>
      </c>
      <c r="X69">
        <f>טבלה1[[#This Row],[מה יצא בסוף]]*1.6</f>
        <v>10653.440000000002</v>
      </c>
      <c r="Y69" s="5">
        <f>SUM(טבלה1[[#This Row],[2025]:[2050]])</f>
        <v>1</v>
      </c>
      <c r="Z69" s="5">
        <f>טבלה1[[#This Row],[אני רוצה]]/טבלה1[[#This Row],[מה יצא בסוף]]</f>
        <v>1.6000000000000003</v>
      </c>
      <c r="AA69" s="5"/>
    </row>
    <row r="70" spans="1:27" hidden="1" x14ac:dyDescent="0.2">
      <c r="A70">
        <v>203</v>
      </c>
      <c r="B70" t="s">
        <v>197</v>
      </c>
      <c r="C70" t="s">
        <v>437</v>
      </c>
      <c r="D70" t="s">
        <v>213</v>
      </c>
      <c r="F70">
        <v>11000</v>
      </c>
      <c r="G70">
        <v>0</v>
      </c>
      <c r="H70">
        <v>0</v>
      </c>
      <c r="I70">
        <v>0.4</v>
      </c>
      <c r="J70">
        <v>0</v>
      </c>
      <c r="K70">
        <v>0</v>
      </c>
      <c r="L70">
        <v>0.2</v>
      </c>
      <c r="M70">
        <v>0.2</v>
      </c>
      <c r="N70">
        <v>0.3</v>
      </c>
      <c r="O70">
        <v>0.3</v>
      </c>
      <c r="P70">
        <v>0</v>
      </c>
      <c r="Q70">
        <v>0</v>
      </c>
      <c r="R70">
        <v>0</v>
      </c>
      <c r="S70" t="s">
        <v>438</v>
      </c>
      <c r="U70" t="s">
        <v>339</v>
      </c>
      <c r="V70" t="str">
        <f>IF(_xlfn.IFNA(VLOOKUP(טבלה1[[#This Row],[id]],טבלה3[[#All],[id]],1,0),0)&gt;0,"AOI","NOT_AOI")</f>
        <v>NOT_AOI</v>
      </c>
      <c r="W70">
        <f>טבלה1[[#This Row],[add_aprt]]*טבלה1[[#This Row],[risk_factor]]*SUM(טבלה1[[#This Row],[2025]:[2050]])</f>
        <v>4400</v>
      </c>
      <c r="X70">
        <v>0</v>
      </c>
      <c r="Y70" s="5">
        <f>SUM(טבלה1[[#This Row],[2025]:[2050]])</f>
        <v>1</v>
      </c>
      <c r="Z70" s="5">
        <f>טבלה1[[#This Row],[אני רוצה]]/טבלה1[[#This Row],[מה יצא בסוף]]</f>
        <v>0</v>
      </c>
      <c r="AA70" s="5"/>
    </row>
    <row r="71" spans="1:27" hidden="1" x14ac:dyDescent="0.2">
      <c r="A71">
        <v>204</v>
      </c>
      <c r="B71" t="s">
        <v>439</v>
      </c>
      <c r="C71" t="s">
        <v>440</v>
      </c>
      <c r="D71" t="s">
        <v>204</v>
      </c>
      <c r="F71">
        <v>1600</v>
      </c>
      <c r="G71">
        <v>0</v>
      </c>
      <c r="H71">
        <v>0</v>
      </c>
      <c r="I71">
        <v>0.7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  <c r="P71">
        <v>0</v>
      </c>
      <c r="Q71">
        <v>0</v>
      </c>
      <c r="R71">
        <v>0</v>
      </c>
      <c r="U71" t="s">
        <v>339</v>
      </c>
      <c r="V71" t="str">
        <f>IF(_xlfn.IFNA(VLOOKUP(טבלה1[[#This Row],[id]],טבלה3[[#All],[id]],1,0),0)&gt;0,"AOI","NOT_AOI")</f>
        <v>NOT_AOI</v>
      </c>
      <c r="W71">
        <f>טבלה1[[#This Row],[add_aprt]]*טבלה1[[#This Row],[risk_factor]]*SUM(טבלה1[[#This Row],[2025]:[2050]])</f>
        <v>1120</v>
      </c>
      <c r="X71">
        <v>624</v>
      </c>
      <c r="Y71" s="5">
        <f>SUM(טבלה1[[#This Row],[2025]:[2050]])</f>
        <v>1</v>
      </c>
      <c r="Z71" s="5">
        <f>טבלה1[[#This Row],[אני רוצה]]/טבלה1[[#This Row],[מה יצא בסוף]]</f>
        <v>0.55714285714285716</v>
      </c>
      <c r="AA71" s="5"/>
    </row>
    <row r="72" spans="1:27" hidden="1" x14ac:dyDescent="0.2">
      <c r="A72">
        <v>243</v>
      </c>
      <c r="C72" t="s">
        <v>505</v>
      </c>
      <c r="F72">
        <v>0</v>
      </c>
      <c r="S72" t="s">
        <v>582</v>
      </c>
      <c r="V72" t="str">
        <f>IF(_xlfn.IFNA(VLOOKUP(טבלה1[[#This Row],[id]],טבלה3[[#All],[id]],1,0),0)&gt;0,"AOI","NOT_AOI")</f>
        <v>NOT_AOI</v>
      </c>
      <c r="W72">
        <f>טבלה1[[#This Row],[add_aprt]]*טבלה1[[#This Row],[risk_factor]]*SUM(טבלה1[[#This Row],[2025]:[2050]])</f>
        <v>0</v>
      </c>
      <c r="X72">
        <v>0</v>
      </c>
      <c r="Y72" s="5">
        <f>SUM(טבלה1[[#This Row],[2025]:[2050]])</f>
        <v>0</v>
      </c>
      <c r="Z72" s="5" t="e">
        <f>טבלה1[[#This Row],[אני רוצה]]/טבלה1[[#This Row],[מה יצא בסוף]]</f>
        <v>#DIV/0!</v>
      </c>
      <c r="AA72" s="5"/>
    </row>
    <row r="73" spans="1:27" hidden="1" x14ac:dyDescent="0.2">
      <c r="A73">
        <v>244</v>
      </c>
      <c r="C73" t="s">
        <v>506</v>
      </c>
      <c r="S73" t="s">
        <v>583</v>
      </c>
      <c r="V73" t="str">
        <f>IF(_xlfn.IFNA(VLOOKUP(טבלה1[[#This Row],[id]],טבלה3[[#All],[id]],1,0),0)&gt;0,"AOI","NOT_AOI")</f>
        <v>NOT_AOI</v>
      </c>
      <c r="W73">
        <f>טבלה1[[#This Row],[add_aprt]]*טבלה1[[#This Row],[risk_factor]]*SUM(טבלה1[[#This Row],[2025]:[2050]])</f>
        <v>0</v>
      </c>
      <c r="X73">
        <v>0</v>
      </c>
      <c r="Y73" s="5">
        <f>SUM(טבלה1[[#This Row],[2025]:[2050]])</f>
        <v>0</v>
      </c>
      <c r="Z73" s="5" t="e">
        <f>טבלה1[[#This Row],[אני רוצה]]/טבלה1[[#This Row],[מה יצא בסוף]]</f>
        <v>#DIV/0!</v>
      </c>
      <c r="AA73" s="5"/>
    </row>
    <row r="74" spans="1:27" hidden="1" x14ac:dyDescent="0.2">
      <c r="A74">
        <v>245</v>
      </c>
      <c r="C74" t="s">
        <v>507</v>
      </c>
      <c r="I74">
        <v>0.3</v>
      </c>
      <c r="S74" t="s">
        <v>582</v>
      </c>
      <c r="V74" t="str">
        <f>IF(_xlfn.IFNA(VLOOKUP(טבלה1[[#This Row],[id]],טבלה3[[#All],[id]],1,0),0)&gt;0,"AOI","NOT_AOI")</f>
        <v>NOT_AOI</v>
      </c>
      <c r="W74">
        <f>טבלה1[[#This Row],[add_aprt]]*טבלה1[[#This Row],[risk_factor]]*SUM(טבלה1[[#This Row],[2025]:[2050]])</f>
        <v>0</v>
      </c>
      <c r="X74">
        <v>0</v>
      </c>
      <c r="Y74" s="5">
        <f>SUM(טבלה1[[#This Row],[2025]:[2050]])</f>
        <v>0</v>
      </c>
      <c r="Z74" s="5" t="e">
        <f>טבלה1[[#This Row],[אני רוצה]]/טבלה1[[#This Row],[מה יצא בסוף]]</f>
        <v>#DIV/0!</v>
      </c>
      <c r="AA74" s="5"/>
    </row>
    <row r="75" spans="1:27" hidden="1" x14ac:dyDescent="0.2">
      <c r="A75">
        <v>246</v>
      </c>
      <c r="C75" t="s">
        <v>508</v>
      </c>
      <c r="S75" t="s">
        <v>584</v>
      </c>
      <c r="V75" t="str">
        <f>IF(_xlfn.IFNA(VLOOKUP(טבלה1[[#This Row],[id]],טבלה3[[#All],[id]],1,0),0)&gt;0,"AOI","NOT_AOI")</f>
        <v>NOT_AOI</v>
      </c>
      <c r="W75">
        <f>טבלה1[[#This Row],[add_aprt]]*טבלה1[[#This Row],[risk_factor]]*SUM(טבלה1[[#This Row],[2025]:[2050]])</f>
        <v>0</v>
      </c>
      <c r="X75">
        <v>0</v>
      </c>
      <c r="Y75" s="5">
        <f>SUM(טבלה1[[#This Row],[2025]:[2050]])</f>
        <v>0</v>
      </c>
      <c r="Z75" s="5" t="e">
        <f>טבלה1[[#This Row],[אני רוצה]]/טבלה1[[#This Row],[מה יצא בסוף]]</f>
        <v>#DIV/0!</v>
      </c>
      <c r="AA75" s="5"/>
    </row>
    <row r="76" spans="1:27" hidden="1" x14ac:dyDescent="0.2">
      <c r="A76">
        <v>279</v>
      </c>
      <c r="B76" t="s">
        <v>571</v>
      </c>
      <c r="C76" t="s">
        <v>535</v>
      </c>
      <c r="D76" t="s">
        <v>207</v>
      </c>
      <c r="F76">
        <v>0</v>
      </c>
      <c r="S76" t="s">
        <v>533</v>
      </c>
      <c r="V76" t="str">
        <f>IF(_xlfn.IFNA(VLOOKUP(טבלה1[[#This Row],[id]],טבלה3[[#All],[id]],1,0),0)&gt;0,"AOI","NOT_AOI")</f>
        <v>NOT_AOI</v>
      </c>
      <c r="W76">
        <f>טבלה1[[#This Row],[add_aprt]]*טבלה1[[#This Row],[risk_factor]]*SUM(טבלה1[[#This Row],[2025]:[2050]])</f>
        <v>0</v>
      </c>
      <c r="X76">
        <v>0</v>
      </c>
      <c r="Y76" s="5">
        <f>SUM(טבלה1[[#This Row],[2025]:[2050]])</f>
        <v>0</v>
      </c>
      <c r="Z76" s="5" t="e">
        <f>טבלה1[[#This Row],[אני רוצה]]/טבלה1[[#This Row],[מה יצא בסוף]]</f>
        <v>#DIV/0!</v>
      </c>
      <c r="AA76" s="5"/>
    </row>
    <row r="77" spans="1:27" hidden="1" x14ac:dyDescent="0.2">
      <c r="A77">
        <v>280</v>
      </c>
      <c r="B77" t="s">
        <v>572</v>
      </c>
      <c r="C77" t="s">
        <v>536</v>
      </c>
      <c r="D77" t="s">
        <v>207</v>
      </c>
      <c r="F77">
        <v>0</v>
      </c>
      <c r="S77" t="s">
        <v>533</v>
      </c>
      <c r="V77" t="str">
        <f>IF(_xlfn.IFNA(VLOOKUP(טבלה1[[#This Row],[id]],טבלה3[[#All],[id]],1,0),0)&gt;0,"AOI","NOT_AOI")</f>
        <v>NOT_AOI</v>
      </c>
      <c r="W77">
        <f>טבלה1[[#This Row],[add_aprt]]*טבלה1[[#This Row],[risk_factor]]*SUM(טבלה1[[#This Row],[2025]:[2050]])</f>
        <v>0</v>
      </c>
      <c r="X77">
        <v>0</v>
      </c>
      <c r="Y77" s="5">
        <f>SUM(טבלה1[[#This Row],[2025]:[2050]])</f>
        <v>0</v>
      </c>
      <c r="Z77" s="5" t="e">
        <f>טבלה1[[#This Row],[אני רוצה]]/טבלה1[[#This Row],[מה יצא בסוף]]</f>
        <v>#DIV/0!</v>
      </c>
      <c r="AA77" s="5"/>
    </row>
    <row r="78" spans="1:27" hidden="1" x14ac:dyDescent="0.2">
      <c r="A78">
        <v>281</v>
      </c>
      <c r="B78" t="s">
        <v>573</v>
      </c>
      <c r="C78" t="s">
        <v>537</v>
      </c>
      <c r="D78" t="s">
        <v>207</v>
      </c>
      <c r="F78">
        <v>0</v>
      </c>
      <c r="S78" t="s">
        <v>533</v>
      </c>
      <c r="V78" t="str">
        <f>IF(_xlfn.IFNA(VLOOKUP(טבלה1[[#This Row],[id]],טבלה3[[#All],[id]],1,0),0)&gt;0,"AOI","NOT_AOI")</f>
        <v>NOT_AOI</v>
      </c>
      <c r="W78">
        <f>טבלה1[[#This Row],[add_aprt]]*טבלה1[[#This Row],[risk_factor]]*SUM(טבלה1[[#This Row],[2025]:[2050]])</f>
        <v>0</v>
      </c>
      <c r="X78">
        <v>0</v>
      </c>
      <c r="Y78" s="5">
        <f>SUM(טבלה1[[#This Row],[2025]:[2050]])</f>
        <v>0</v>
      </c>
      <c r="Z78" s="5" t="e">
        <f>טבלה1[[#This Row],[אני רוצה]]/טבלה1[[#This Row],[מה יצא בסוף]]</f>
        <v>#DIV/0!</v>
      </c>
      <c r="AA78" s="5"/>
    </row>
    <row r="79" spans="1:27" hidden="1" x14ac:dyDescent="0.2">
      <c r="A79">
        <v>307</v>
      </c>
      <c r="B79" t="s">
        <v>578</v>
      </c>
      <c r="C79" t="s">
        <v>581</v>
      </c>
      <c r="D79" t="s">
        <v>207</v>
      </c>
      <c r="F79">
        <v>0</v>
      </c>
      <c r="I79">
        <v>0</v>
      </c>
      <c r="V79" t="str">
        <f>IF(_xlfn.IFNA(VLOOKUP(טבלה1[[#This Row],[id]],טבלה3[[#All],[id]],1,0),0)&gt;0,"AOI","NOT_AOI")</f>
        <v>NOT_AOI</v>
      </c>
      <c r="W79">
        <f>טבלה1[[#This Row],[add_aprt]]*טבלה1[[#This Row],[risk_factor]]*SUM(טבלה1[[#This Row],[2025]:[2050]])</f>
        <v>0</v>
      </c>
      <c r="X79">
        <v>0</v>
      </c>
      <c r="Y79" s="5">
        <f>SUM(טבלה1[[#This Row],[2025]:[2050]])</f>
        <v>0</v>
      </c>
      <c r="Z79" s="5" t="e">
        <f>טבלה1[[#This Row],[אני רוצה]]/טבלה1[[#This Row],[מה יצא בסוף]]</f>
        <v>#DIV/0!</v>
      </c>
      <c r="AA79" s="5"/>
    </row>
    <row r="80" spans="1:27" hidden="1" x14ac:dyDescent="0.2">
      <c r="A80">
        <v>242</v>
      </c>
      <c r="C80" t="s">
        <v>504</v>
      </c>
      <c r="F80">
        <v>1800</v>
      </c>
      <c r="I80">
        <v>0.4</v>
      </c>
      <c r="O80">
        <v>0.2</v>
      </c>
      <c r="U80" t="s">
        <v>339</v>
      </c>
      <c r="V80" t="str">
        <f>IF(_xlfn.IFNA(VLOOKUP(טבלה1[[#This Row],[id]],טבלה3[[#All],[id]],1,0),0)&gt;0,"AOI","NOT_AOI")</f>
        <v>NOT_AOI</v>
      </c>
      <c r="W80">
        <f>טבלה1[[#This Row],[add_aprt]]*טבלה1[[#This Row],[risk_factor]]*SUM(טבלה1[[#This Row],[2025]:[2050]])</f>
        <v>144</v>
      </c>
      <c r="X80">
        <v>129.6</v>
      </c>
      <c r="Y80" s="5">
        <f>SUM(טבלה1[[#This Row],[2025]:[2050]])</f>
        <v>0.2</v>
      </c>
      <c r="Z80" s="5">
        <f>טבלה1[[#This Row],[אני רוצה]]/טבלה1[[#This Row],[מה יצא בסוף]]</f>
        <v>0.89999999999999991</v>
      </c>
      <c r="AA80" s="5"/>
    </row>
    <row r="81" spans="1:27" hidden="1" x14ac:dyDescent="0.2">
      <c r="A81">
        <v>299</v>
      </c>
      <c r="B81">
        <v>999</v>
      </c>
      <c r="C81" t="s">
        <v>553</v>
      </c>
      <c r="D81" t="s">
        <v>213</v>
      </c>
      <c r="F81">
        <v>3500</v>
      </c>
      <c r="I81">
        <v>0.3</v>
      </c>
      <c r="N81">
        <v>0.1</v>
      </c>
      <c r="O81">
        <v>0.3</v>
      </c>
      <c r="S81" t="s">
        <v>562</v>
      </c>
      <c r="U81" t="s">
        <v>339</v>
      </c>
      <c r="V81" t="str">
        <f>IF(_xlfn.IFNA(VLOOKUP(טבלה1[[#This Row],[id]],טבלה3[[#All],[id]],1,0),0)&gt;0,"AOI","NOT_AOI")</f>
        <v>NOT_AOI</v>
      </c>
      <c r="W81">
        <f>טבלה1[[#This Row],[add_aprt]]*טבלה1[[#This Row],[risk_factor]]*SUM(טבלה1[[#This Row],[2025]:[2050]])</f>
        <v>420</v>
      </c>
      <c r="X81">
        <v>252.00000000000003</v>
      </c>
      <c r="Y81" s="5">
        <f>SUM(טבלה1[[#This Row],[2025]:[2050]])</f>
        <v>0.4</v>
      </c>
      <c r="Z81" s="5">
        <f>טבלה1[[#This Row],[אני רוצה]]/טבלה1[[#This Row],[מה יצא בסוף]]</f>
        <v>0.60000000000000009</v>
      </c>
      <c r="AA81" s="5"/>
    </row>
    <row r="82" spans="1:27" hidden="1" x14ac:dyDescent="0.2">
      <c r="A82">
        <v>295</v>
      </c>
      <c r="B82">
        <v>999</v>
      </c>
      <c r="C82" t="s">
        <v>546</v>
      </c>
      <c r="D82" t="s">
        <v>213</v>
      </c>
      <c r="F82">
        <v>1000</v>
      </c>
      <c r="I82">
        <v>0.2</v>
      </c>
      <c r="N82">
        <v>0.2</v>
      </c>
      <c r="O82">
        <v>0.2</v>
      </c>
      <c r="S82" t="s">
        <v>533</v>
      </c>
      <c r="U82" t="s">
        <v>339</v>
      </c>
      <c r="V82" t="str">
        <f>IF(_xlfn.IFNA(VLOOKUP(טבלה1[[#This Row],[id]],טבלה3[[#All],[id]],1,0),0)&gt;0,"AOI","NOT_AOI")</f>
        <v>NOT_AOI</v>
      </c>
      <c r="W82">
        <f>טבלה1[[#This Row],[add_aprt]]*טבלה1[[#This Row],[risk_factor]]*SUM(טבלה1[[#This Row],[2025]:[2050]])</f>
        <v>80</v>
      </c>
      <c r="X82">
        <v>96</v>
      </c>
      <c r="Y82" s="5">
        <f>SUM(טבלה1[[#This Row],[2025]:[2050]])</f>
        <v>0.4</v>
      </c>
      <c r="Z82" s="5">
        <f>טבלה1[[#This Row],[אני רוצה]]/טבלה1[[#This Row],[מה יצא בסוף]]</f>
        <v>1.2</v>
      </c>
      <c r="AA82" s="5"/>
    </row>
    <row r="83" spans="1:27" hidden="1" x14ac:dyDescent="0.2">
      <c r="A83">
        <v>247</v>
      </c>
      <c r="C83" t="s">
        <v>509</v>
      </c>
      <c r="F83">
        <v>380</v>
      </c>
      <c r="I83">
        <v>0.3</v>
      </c>
      <c r="O83">
        <v>0.5</v>
      </c>
      <c r="U83" t="s">
        <v>339</v>
      </c>
      <c r="V83" t="str">
        <f>IF(_xlfn.IFNA(VLOOKUP(טבלה1[[#This Row],[id]],טבלה3[[#All],[id]],1,0),0)&gt;0,"AOI","NOT_AOI")</f>
        <v>NOT_AOI</v>
      </c>
      <c r="W83">
        <f>טבלה1[[#This Row],[add_aprt]]*טבלה1[[#This Row],[risk_factor]]*SUM(טבלה1[[#This Row],[2025]:[2050]])</f>
        <v>57</v>
      </c>
      <c r="X83">
        <v>68.399999999999991</v>
      </c>
      <c r="Y83" s="5">
        <f>SUM(טבלה1[[#This Row],[2025]:[2050]])</f>
        <v>0.5</v>
      </c>
      <c r="Z83" s="5">
        <f>טבלה1[[#This Row],[אני רוצה]]/טבלה1[[#This Row],[מה יצא בסוף]]</f>
        <v>1.2</v>
      </c>
      <c r="AA83" s="5"/>
    </row>
    <row r="84" spans="1:27" hidden="1" x14ac:dyDescent="0.2">
      <c r="A84">
        <v>300</v>
      </c>
      <c r="B84" t="s">
        <v>577</v>
      </c>
      <c r="C84" t="s">
        <v>554</v>
      </c>
      <c r="D84" t="s">
        <v>305</v>
      </c>
      <c r="F84">
        <v>220</v>
      </c>
      <c r="I84">
        <v>0.3</v>
      </c>
      <c r="M84">
        <v>0.1</v>
      </c>
      <c r="N84">
        <v>0.2</v>
      </c>
      <c r="O84">
        <v>0.2</v>
      </c>
      <c r="S84" t="s">
        <v>555</v>
      </c>
      <c r="U84" t="s">
        <v>339</v>
      </c>
      <c r="V84" t="str">
        <f>IF(_xlfn.IFNA(VLOOKUP(טבלה1[[#This Row],[id]],טבלה3[[#All],[id]],1,0),0)&gt;0,"AOI","NOT_AOI")</f>
        <v>NOT_AOI</v>
      </c>
      <c r="W84">
        <f>טבלה1[[#This Row],[add_aprt]]*טבלה1[[#This Row],[risk_factor]]*SUM(טבלה1[[#This Row],[2025]:[2050]])</f>
        <v>33</v>
      </c>
      <c r="X84">
        <v>39.6</v>
      </c>
      <c r="Y84" s="5">
        <f>SUM(טבלה1[[#This Row],[2025]:[2050]])</f>
        <v>0.5</v>
      </c>
      <c r="Z84" s="5">
        <f>טבלה1[[#This Row],[אני רוצה]]/טבלה1[[#This Row],[מה יצא בסוף]]</f>
        <v>1.2</v>
      </c>
      <c r="AA84" s="5"/>
    </row>
    <row r="85" spans="1:27" hidden="1" x14ac:dyDescent="0.2">
      <c r="A85">
        <v>302</v>
      </c>
      <c r="B85" t="s">
        <v>533</v>
      </c>
      <c r="C85" t="s">
        <v>556</v>
      </c>
      <c r="D85" t="s">
        <v>213</v>
      </c>
      <c r="F85">
        <v>800</v>
      </c>
      <c r="I85">
        <v>0.2</v>
      </c>
      <c r="O85">
        <v>0.5</v>
      </c>
      <c r="S85" t="s">
        <v>545</v>
      </c>
      <c r="U85" t="s">
        <v>339</v>
      </c>
      <c r="V85" t="str">
        <f>IF(_xlfn.IFNA(VLOOKUP(טבלה1[[#This Row],[id]],טבלה3[[#All],[id]],1,0),0)&gt;0,"AOI","NOT_AOI")</f>
        <v>NOT_AOI</v>
      </c>
      <c r="W85">
        <f>טבלה1[[#This Row],[add_aprt]]*טבלה1[[#This Row],[risk_factor]]*SUM(טבלה1[[#This Row],[2025]:[2050]])</f>
        <v>80</v>
      </c>
      <c r="X85">
        <v>96</v>
      </c>
      <c r="Y85" s="5">
        <f>SUM(טבלה1[[#This Row],[2025]:[2050]])</f>
        <v>0.5</v>
      </c>
      <c r="Z85" s="5">
        <f>טבלה1[[#This Row],[אני רוצה]]/טבלה1[[#This Row],[מה יצא בסוף]]</f>
        <v>1.2</v>
      </c>
      <c r="AA85" s="5"/>
    </row>
    <row r="86" spans="1:27" hidden="1" x14ac:dyDescent="0.2">
      <c r="A86">
        <v>306</v>
      </c>
      <c r="B86">
        <v>999</v>
      </c>
      <c r="C86" t="s">
        <v>559</v>
      </c>
      <c r="D86" t="s">
        <v>305</v>
      </c>
      <c r="F86">
        <v>500</v>
      </c>
      <c r="I86">
        <v>0.4</v>
      </c>
      <c r="O86">
        <v>0.5</v>
      </c>
      <c r="S86" t="s">
        <v>560</v>
      </c>
      <c r="U86" t="s">
        <v>339</v>
      </c>
      <c r="V86" t="str">
        <f>IF(_xlfn.IFNA(VLOOKUP(טבלה1[[#This Row],[id]],טבלה3[[#All],[id]],1,0),0)&gt;0,"AOI","NOT_AOI")</f>
        <v>NOT_AOI</v>
      </c>
      <c r="W86">
        <f>טבלה1[[#This Row],[add_aprt]]*טבלה1[[#This Row],[risk_factor]]*SUM(טבלה1[[#This Row],[2025]:[2050]])</f>
        <v>100</v>
      </c>
      <c r="X86">
        <v>120</v>
      </c>
      <c r="Y86" s="5">
        <f>SUM(טבלה1[[#This Row],[2025]:[2050]])</f>
        <v>0.5</v>
      </c>
      <c r="Z86" s="5">
        <f>טבלה1[[#This Row],[אני רוצה]]/טבלה1[[#This Row],[מה יצא בסוף]]</f>
        <v>1.2</v>
      </c>
      <c r="AA86" s="5"/>
    </row>
    <row r="87" spans="1:27" hidden="1" x14ac:dyDescent="0.2">
      <c r="A87">
        <v>297</v>
      </c>
      <c r="B87">
        <v>999</v>
      </c>
      <c r="C87" t="s">
        <v>549</v>
      </c>
      <c r="D87" t="s">
        <v>213</v>
      </c>
      <c r="F87">
        <v>2000</v>
      </c>
      <c r="I87">
        <v>0.3</v>
      </c>
      <c r="N87">
        <v>0.3</v>
      </c>
      <c r="O87">
        <v>0.3</v>
      </c>
      <c r="S87" t="s">
        <v>550</v>
      </c>
      <c r="U87" t="s">
        <v>339</v>
      </c>
      <c r="V87" t="str">
        <f>IF(_xlfn.IFNA(VLOOKUP(טבלה1[[#This Row],[id]],טבלה3[[#All],[id]],1,0),0)&gt;0,"AOI","NOT_AOI")</f>
        <v>NOT_AOI</v>
      </c>
      <c r="W87">
        <f>טבלה1[[#This Row],[add_aprt]]*טבלה1[[#This Row],[risk_factor]]*SUM(טבלה1[[#This Row],[2025]:[2050]])</f>
        <v>360</v>
      </c>
      <c r="X87">
        <v>432</v>
      </c>
      <c r="Y87" s="5">
        <f>SUM(טבלה1[[#This Row],[2025]:[2050]])</f>
        <v>0.6</v>
      </c>
      <c r="Z87" s="5">
        <f>טבלה1[[#This Row],[אני רוצה]]/טבלה1[[#This Row],[מה יצא בסוף]]</f>
        <v>1.2</v>
      </c>
      <c r="AA87" s="5"/>
    </row>
    <row r="88" spans="1:27" hidden="1" x14ac:dyDescent="0.2">
      <c r="A88">
        <v>293</v>
      </c>
      <c r="B88" t="s">
        <v>533</v>
      </c>
      <c r="C88" t="s">
        <v>542</v>
      </c>
      <c r="D88" t="s">
        <v>213</v>
      </c>
      <c r="F88">
        <v>800</v>
      </c>
      <c r="I88">
        <v>0.2</v>
      </c>
      <c r="M88">
        <v>0.2</v>
      </c>
      <c r="N88">
        <v>0.2</v>
      </c>
      <c r="O88">
        <v>0.2</v>
      </c>
      <c r="S88" t="s">
        <v>543</v>
      </c>
      <c r="U88" t="s">
        <v>339</v>
      </c>
      <c r="V88" t="str">
        <f>IF(_xlfn.IFNA(VLOOKUP(טבלה1[[#This Row],[id]],טבלה3[[#All],[id]],1,0),0)&gt;0,"AOI","NOT_AOI")</f>
        <v>NOT_AOI</v>
      </c>
      <c r="W88">
        <f>טבלה1[[#This Row],[add_aprt]]*טבלה1[[#This Row],[risk_factor]]*SUM(טבלה1[[#This Row],[2025]:[2050]])</f>
        <v>96.000000000000014</v>
      </c>
      <c r="X88">
        <v>115.20000000000002</v>
      </c>
      <c r="Y88" s="5">
        <f>SUM(טבלה1[[#This Row],[2025]:[2050]])</f>
        <v>0.60000000000000009</v>
      </c>
      <c r="Z88" s="5">
        <f>טבלה1[[#This Row],[אני רוצה]]/טבלה1[[#This Row],[מה יצא בסוף]]</f>
        <v>1.2</v>
      </c>
      <c r="AA88" s="5"/>
    </row>
    <row r="89" spans="1:27" hidden="1" x14ac:dyDescent="0.2">
      <c r="A89">
        <v>305</v>
      </c>
      <c r="B89">
        <v>999</v>
      </c>
      <c r="C89" t="s">
        <v>553</v>
      </c>
      <c r="D89" t="s">
        <v>305</v>
      </c>
      <c r="F89">
        <v>1500</v>
      </c>
      <c r="I89">
        <v>0.4</v>
      </c>
      <c r="M89">
        <v>0.25</v>
      </c>
      <c r="N89">
        <v>0.25</v>
      </c>
      <c r="O89">
        <v>0.25</v>
      </c>
      <c r="S89" t="s">
        <v>533</v>
      </c>
      <c r="U89" t="s">
        <v>339</v>
      </c>
      <c r="V89" t="str">
        <f>IF(_xlfn.IFNA(VLOOKUP(טבלה1[[#This Row],[id]],טבלה3[[#All],[id]],1,0),0)&gt;0,"AOI","NOT_AOI")</f>
        <v>NOT_AOI</v>
      </c>
      <c r="W89">
        <f>טבלה1[[#This Row],[add_aprt]]*טבלה1[[#This Row],[risk_factor]]*SUM(טבלה1[[#This Row],[2025]:[2050]])</f>
        <v>450</v>
      </c>
      <c r="X89">
        <v>540</v>
      </c>
      <c r="Y89" s="5">
        <f>SUM(טבלה1[[#This Row],[2025]:[2050]])</f>
        <v>0.75</v>
      </c>
      <c r="Z89" s="5">
        <f>טבלה1[[#This Row],[אני רוצה]]/טבלה1[[#This Row],[מה יצא בסוף]]</f>
        <v>1.2</v>
      </c>
      <c r="AA89" s="5"/>
    </row>
    <row r="90" spans="1:27" hidden="1" x14ac:dyDescent="0.2">
      <c r="A90">
        <v>294</v>
      </c>
      <c r="B90" t="s">
        <v>533</v>
      </c>
      <c r="C90" t="s">
        <v>544</v>
      </c>
      <c r="D90" t="s">
        <v>213</v>
      </c>
      <c r="F90">
        <v>300</v>
      </c>
      <c r="I90">
        <v>0.2</v>
      </c>
      <c r="O90">
        <v>1</v>
      </c>
      <c r="S90" t="s">
        <v>545</v>
      </c>
      <c r="U90" t="s">
        <v>339</v>
      </c>
      <c r="V90" t="str">
        <f>IF(_xlfn.IFNA(VLOOKUP(טבלה1[[#This Row],[id]],טבלה3[[#All],[id]],1,0),0)&gt;0,"AOI","NOT_AOI")</f>
        <v>NOT_AOI</v>
      </c>
      <c r="W90">
        <f>טבלה1[[#This Row],[add_aprt]]*טבלה1[[#This Row],[risk_factor]]*SUM(טבלה1[[#This Row],[2025]:[2050]])</f>
        <v>60</v>
      </c>
      <c r="X90">
        <v>72</v>
      </c>
      <c r="Y90" s="5">
        <f>SUM(טבלה1[[#This Row],[2025]:[2050]])</f>
        <v>1</v>
      </c>
      <c r="Z90" s="5">
        <f>טבלה1[[#This Row],[אני רוצה]]/טבלה1[[#This Row],[מה יצא בסוף]]</f>
        <v>1.2</v>
      </c>
      <c r="AA90" s="5"/>
    </row>
    <row r="91" spans="1:27" hidden="1" x14ac:dyDescent="0.2">
      <c r="A91">
        <v>298</v>
      </c>
      <c r="B91" t="s">
        <v>580</v>
      </c>
      <c r="C91" t="s">
        <v>551</v>
      </c>
      <c r="D91" t="s">
        <v>213</v>
      </c>
      <c r="F91">
        <v>800</v>
      </c>
      <c r="I91">
        <v>0.4</v>
      </c>
      <c r="N91">
        <v>0.5</v>
      </c>
      <c r="O91">
        <v>0.5</v>
      </c>
      <c r="S91" t="s">
        <v>552</v>
      </c>
      <c r="U91" t="s">
        <v>339</v>
      </c>
      <c r="V91" t="str">
        <f>IF(_xlfn.IFNA(VLOOKUP(טבלה1[[#This Row],[id]],טבלה3[[#All],[id]],1,0),0)&gt;0,"AOI","NOT_AOI")</f>
        <v>NOT_AOI</v>
      </c>
      <c r="W91">
        <f>טבלה1[[#This Row],[add_aprt]]*טבלה1[[#This Row],[risk_factor]]*SUM(טבלה1[[#This Row],[2025]:[2050]])</f>
        <v>320</v>
      </c>
      <c r="X91">
        <v>288</v>
      </c>
      <c r="Y91" s="5">
        <f>SUM(טבלה1[[#This Row],[2025]:[2050]])</f>
        <v>1</v>
      </c>
      <c r="Z91" s="5">
        <f>טבלה1[[#This Row],[אני רוצה]]/טבלה1[[#This Row],[מה יצא בסוף]]</f>
        <v>0.9</v>
      </c>
      <c r="AA91" s="5"/>
    </row>
    <row r="92" spans="1:27" hidden="1" x14ac:dyDescent="0.2">
      <c r="A92">
        <v>303</v>
      </c>
      <c r="B92" t="s">
        <v>533</v>
      </c>
      <c r="C92" t="s">
        <v>557</v>
      </c>
      <c r="D92" t="s">
        <v>213</v>
      </c>
      <c r="F92">
        <v>400</v>
      </c>
      <c r="I92">
        <v>0.4</v>
      </c>
      <c r="N92">
        <v>0.5</v>
      </c>
      <c r="O92">
        <v>0.5</v>
      </c>
      <c r="S92" t="s">
        <v>558</v>
      </c>
      <c r="U92" t="s">
        <v>339</v>
      </c>
      <c r="V92" t="str">
        <f>IF(_xlfn.IFNA(VLOOKUP(טבלה1[[#This Row],[id]],טבלה3[[#All],[id]],1,0),0)&gt;0,"AOI","NOT_AOI")</f>
        <v>NOT_AOI</v>
      </c>
      <c r="W92">
        <f>טבלה1[[#This Row],[add_aprt]]*טבלה1[[#This Row],[risk_factor]]*SUM(טבלה1[[#This Row],[2025]:[2050]])</f>
        <v>160</v>
      </c>
      <c r="X92">
        <v>144</v>
      </c>
      <c r="Y92" s="5">
        <f>SUM(טבלה1[[#This Row],[2025]:[2050]])</f>
        <v>1</v>
      </c>
      <c r="Z92" s="5">
        <f>טבלה1[[#This Row],[אני רוצה]]/טבלה1[[#This Row],[מה יצא בסוף]]</f>
        <v>0.9</v>
      </c>
      <c r="AA92" s="5"/>
    </row>
    <row r="93" spans="1:27" hidden="1" x14ac:dyDescent="0.2">
      <c r="A93">
        <v>276</v>
      </c>
      <c r="B93" t="s">
        <v>568</v>
      </c>
      <c r="C93" t="s">
        <v>530</v>
      </c>
      <c r="D93" t="s">
        <v>207</v>
      </c>
      <c r="F93">
        <v>700</v>
      </c>
      <c r="I93">
        <v>0.5</v>
      </c>
      <c r="M93">
        <v>0.3</v>
      </c>
      <c r="N93">
        <v>0.3</v>
      </c>
      <c r="O93">
        <v>0.4</v>
      </c>
      <c r="S93" t="s">
        <v>531</v>
      </c>
      <c r="U93" t="s">
        <v>339</v>
      </c>
      <c r="V93" t="str">
        <f>IF(_xlfn.IFNA(VLOOKUP(טבלה1[[#This Row],[id]],טבלה3[[#All],[id]],1,0),0)&gt;0,"AOI","NOT_AOI")</f>
        <v>NOT_AOI</v>
      </c>
      <c r="W93">
        <f>טבלה1[[#This Row],[add_aprt]]*טבלה1[[#This Row],[risk_factor]]*SUM(טבלה1[[#This Row],[2025]:[2050]])</f>
        <v>350</v>
      </c>
      <c r="X93">
        <v>336</v>
      </c>
      <c r="Y93" s="5">
        <f>SUM(טבלה1[[#This Row],[2025]:[2050]])</f>
        <v>1</v>
      </c>
      <c r="Z93" s="5">
        <f>טבלה1[[#This Row],[אני רוצה]]/טבלה1[[#This Row],[מה יצא בסוף]]</f>
        <v>0.96</v>
      </c>
      <c r="AA93" s="5"/>
    </row>
    <row r="94" spans="1:27" hidden="1" x14ac:dyDescent="0.2">
      <c r="A94">
        <v>277</v>
      </c>
      <c r="B94" t="s">
        <v>569</v>
      </c>
      <c r="C94" t="s">
        <v>532</v>
      </c>
      <c r="D94" t="s">
        <v>207</v>
      </c>
      <c r="F94">
        <v>589</v>
      </c>
      <c r="I94">
        <v>0.5</v>
      </c>
      <c r="M94">
        <v>0.3</v>
      </c>
      <c r="N94">
        <v>0.3</v>
      </c>
      <c r="O94">
        <v>0.4</v>
      </c>
      <c r="S94" t="s">
        <v>533</v>
      </c>
      <c r="U94" t="s">
        <v>339</v>
      </c>
      <c r="V94" t="str">
        <f>IF(_xlfn.IFNA(VLOOKUP(טבלה1[[#This Row],[id]],טבלה3[[#All],[id]],1,0),0)&gt;0,"AOI","NOT_AOI")</f>
        <v>NOT_AOI</v>
      </c>
      <c r="W94">
        <f>טבלה1[[#This Row],[add_aprt]]*טבלה1[[#This Row],[risk_factor]]*SUM(טבלה1[[#This Row],[2025]:[2050]])</f>
        <v>294.5</v>
      </c>
      <c r="X94">
        <v>282.72000000000003</v>
      </c>
      <c r="Y94" s="5">
        <f>SUM(טבלה1[[#This Row],[2025]:[2050]])</f>
        <v>1</v>
      </c>
      <c r="Z94" s="5">
        <f>טבלה1[[#This Row],[אני רוצה]]/טבלה1[[#This Row],[מה יצא בסוף]]</f>
        <v>0.96000000000000008</v>
      </c>
      <c r="AA94" s="5"/>
    </row>
    <row r="95" spans="1:27" hidden="1" x14ac:dyDescent="0.2">
      <c r="A95">
        <v>284</v>
      </c>
      <c r="B95" t="s">
        <v>574</v>
      </c>
      <c r="C95" t="s">
        <v>538</v>
      </c>
      <c r="D95" t="s">
        <v>207</v>
      </c>
      <c r="F95">
        <v>110</v>
      </c>
      <c r="I95">
        <v>0.5</v>
      </c>
      <c r="N95">
        <v>1</v>
      </c>
      <c r="S95" t="s">
        <v>539</v>
      </c>
      <c r="U95" t="s">
        <v>209</v>
      </c>
      <c r="V95" t="str">
        <f>IF(_xlfn.IFNA(VLOOKUP(טבלה1[[#This Row],[id]],טבלה3[[#All],[id]],1,0),0)&gt;0,"AOI","NOT_AOI")</f>
        <v>NOT_AOI</v>
      </c>
      <c r="W95">
        <f>טבלה1[[#This Row],[add_aprt]]*טבלה1[[#This Row],[risk_factor]]*SUM(טבלה1[[#This Row],[2025]:[2050]])</f>
        <v>55</v>
      </c>
      <c r="X95">
        <v>52.8</v>
      </c>
      <c r="Y95" s="5">
        <f>SUM(טבלה1[[#This Row],[2025]:[2050]])</f>
        <v>1</v>
      </c>
      <c r="Z95" s="5">
        <f>טבלה1[[#This Row],[אני רוצה]]/טבלה1[[#This Row],[מה יצא בסוף]]</f>
        <v>0.96</v>
      </c>
      <c r="AA95" s="5"/>
    </row>
    <row r="96" spans="1:27" hidden="1" x14ac:dyDescent="0.2">
      <c r="A96">
        <v>250</v>
      </c>
      <c r="C96" t="s">
        <v>512</v>
      </c>
      <c r="D96" t="s">
        <v>329</v>
      </c>
      <c r="F96">
        <v>290</v>
      </c>
      <c r="I96">
        <v>0.6</v>
      </c>
      <c r="L96">
        <v>0.5</v>
      </c>
      <c r="M96">
        <v>0.5</v>
      </c>
      <c r="U96" t="s">
        <v>339</v>
      </c>
      <c r="V96" t="str">
        <f>IF(_xlfn.IFNA(VLOOKUP(טבלה1[[#This Row],[id]],טבלה3[[#All],[id]],1,0),0)&gt;0,"AOI","NOT_AOI")</f>
        <v>NOT_AOI</v>
      </c>
      <c r="W96">
        <f>טבלה1[[#This Row],[add_aprt]]*טבלה1[[#This Row],[risk_factor]]*SUM(טבלה1[[#This Row],[2025]:[2050]])</f>
        <v>174</v>
      </c>
      <c r="X96">
        <v>174</v>
      </c>
      <c r="Y96" s="5">
        <f>SUM(טבלה1[[#This Row],[2025]:[2050]])</f>
        <v>1</v>
      </c>
      <c r="Z96" s="5">
        <f>טבלה1[[#This Row],[אני רוצה]]/טבלה1[[#This Row],[מה יצא בסוף]]</f>
        <v>1</v>
      </c>
      <c r="AA96" s="5"/>
    </row>
    <row r="97" spans="1:27" hidden="1" x14ac:dyDescent="0.2">
      <c r="A97">
        <v>251</v>
      </c>
      <c r="C97" t="s">
        <v>513</v>
      </c>
      <c r="D97" t="s">
        <v>251</v>
      </c>
      <c r="F97">
        <v>260</v>
      </c>
      <c r="I97">
        <v>0.6</v>
      </c>
      <c r="N97">
        <v>0.5</v>
      </c>
      <c r="O97">
        <v>0.5</v>
      </c>
      <c r="U97" t="s">
        <v>339</v>
      </c>
      <c r="V97" t="str">
        <f>IF(_xlfn.IFNA(VLOOKUP(טבלה1[[#This Row],[id]],טבלה3[[#All],[id]],1,0),0)&gt;0,"AOI","NOT_AOI")</f>
        <v>NOT_AOI</v>
      </c>
      <c r="W97">
        <f>טבלה1[[#This Row],[add_aprt]]*טבלה1[[#This Row],[risk_factor]]*SUM(טבלה1[[#This Row],[2025]:[2050]])</f>
        <v>156</v>
      </c>
      <c r="X97">
        <v>156</v>
      </c>
      <c r="Y97" s="5">
        <f>SUM(טבלה1[[#This Row],[2025]:[2050]])</f>
        <v>1</v>
      </c>
      <c r="Z97" s="5">
        <f>טבלה1[[#This Row],[אני רוצה]]/טבלה1[[#This Row],[מה יצא בסוף]]</f>
        <v>1</v>
      </c>
      <c r="AA97" s="5"/>
    </row>
    <row r="98" spans="1:27" hidden="1" x14ac:dyDescent="0.2">
      <c r="A98">
        <v>286</v>
      </c>
      <c r="B98" t="s">
        <v>575</v>
      </c>
      <c r="C98" t="s">
        <v>540</v>
      </c>
      <c r="D98" t="s">
        <v>207</v>
      </c>
      <c r="F98">
        <v>35</v>
      </c>
      <c r="I98">
        <v>0.6</v>
      </c>
      <c r="M98">
        <v>1</v>
      </c>
      <c r="S98" t="s">
        <v>533</v>
      </c>
      <c r="U98" t="s">
        <v>209</v>
      </c>
      <c r="V98" t="str">
        <f>IF(_xlfn.IFNA(VLOOKUP(טבלה1[[#This Row],[id]],טבלה3[[#All],[id]],1,0),0)&gt;0,"AOI","NOT_AOI")</f>
        <v>NOT_AOI</v>
      </c>
      <c r="W98">
        <f>טבלה1[[#This Row],[add_aprt]]*טבלה1[[#This Row],[risk_factor]]*SUM(טבלה1[[#This Row],[2025]:[2050]])</f>
        <v>21</v>
      </c>
      <c r="X98">
        <v>21</v>
      </c>
      <c r="Y98" s="5">
        <f>SUM(טבלה1[[#This Row],[2025]:[2050]])</f>
        <v>1</v>
      </c>
      <c r="Z98" s="5">
        <f>טבלה1[[#This Row],[אני רוצה]]/טבלה1[[#This Row],[מה יצא בסוף]]</f>
        <v>1</v>
      </c>
      <c r="AA98" s="5"/>
    </row>
    <row r="99" spans="1:27" hidden="1" x14ac:dyDescent="0.2">
      <c r="A99">
        <v>288</v>
      </c>
      <c r="B99" t="s">
        <v>576</v>
      </c>
      <c r="C99" t="s">
        <v>541</v>
      </c>
      <c r="D99" t="s">
        <v>207</v>
      </c>
      <c r="F99">
        <v>146</v>
      </c>
      <c r="I99">
        <v>0.6</v>
      </c>
      <c r="M99">
        <v>1</v>
      </c>
      <c r="S99" t="s">
        <v>533</v>
      </c>
      <c r="U99" t="s">
        <v>339</v>
      </c>
      <c r="V99" t="str">
        <f>IF(_xlfn.IFNA(VLOOKUP(טבלה1[[#This Row],[id]],טבלה3[[#All],[id]],1,0),0)&gt;0,"AOI","NOT_AOI")</f>
        <v>NOT_AOI</v>
      </c>
      <c r="W99">
        <f>טבלה1[[#This Row],[add_aprt]]*טבלה1[[#This Row],[risk_factor]]*SUM(טבלה1[[#This Row],[2025]:[2050]])</f>
        <v>87.6</v>
      </c>
      <c r="X99">
        <v>87.6</v>
      </c>
      <c r="Y99" s="5">
        <f>SUM(טבלה1[[#This Row],[2025]:[2050]])</f>
        <v>1</v>
      </c>
      <c r="Z99" s="5">
        <f>טבלה1[[#This Row],[אני רוצה]]/טבלה1[[#This Row],[מה יצא בסוף]]</f>
        <v>1</v>
      </c>
      <c r="AA99" s="5"/>
    </row>
    <row r="100" spans="1:27" hidden="1" x14ac:dyDescent="0.2">
      <c r="A100">
        <v>296</v>
      </c>
      <c r="B100" t="s">
        <v>579</v>
      </c>
      <c r="C100" t="s">
        <v>547</v>
      </c>
      <c r="D100" t="s">
        <v>305</v>
      </c>
      <c r="F100">
        <v>400</v>
      </c>
      <c r="I100">
        <v>0.6</v>
      </c>
      <c r="M100">
        <v>0.5</v>
      </c>
      <c r="N100">
        <v>0.5</v>
      </c>
      <c r="S100" t="s">
        <v>548</v>
      </c>
      <c r="U100" t="s">
        <v>339</v>
      </c>
      <c r="V100" t="str">
        <f>IF(_xlfn.IFNA(VLOOKUP(טבלה1[[#This Row],[id]],טבלה3[[#All],[id]],1,0),0)&gt;0,"AOI","NOT_AOI")</f>
        <v>NOT_AOI</v>
      </c>
      <c r="W100">
        <f>טבלה1[[#This Row],[add_aprt]]*טבלה1[[#This Row],[risk_factor]]*SUM(טבלה1[[#This Row],[2025]:[2050]])</f>
        <v>240</v>
      </c>
      <c r="X100">
        <v>240</v>
      </c>
      <c r="Y100" s="5">
        <f>SUM(טבלה1[[#This Row],[2025]:[2050]])</f>
        <v>1</v>
      </c>
      <c r="Z100" s="5">
        <f>טבלה1[[#This Row],[אני רוצה]]/טבלה1[[#This Row],[מה יצא בסוף]]</f>
        <v>1</v>
      </c>
      <c r="AA100" s="5"/>
    </row>
    <row r="101" spans="1:27" hidden="1" x14ac:dyDescent="0.2">
      <c r="A101">
        <v>46</v>
      </c>
      <c r="B101" t="s">
        <v>341</v>
      </c>
      <c r="C101" t="s">
        <v>342</v>
      </c>
      <c r="D101" t="s">
        <v>207</v>
      </c>
      <c r="F101">
        <v>952</v>
      </c>
      <c r="G101">
        <v>0</v>
      </c>
      <c r="H101">
        <v>0</v>
      </c>
      <c r="I101">
        <v>0.6</v>
      </c>
      <c r="J101">
        <v>0</v>
      </c>
      <c r="K101">
        <v>0</v>
      </c>
      <c r="L101">
        <v>0</v>
      </c>
      <c r="M101">
        <v>0.5</v>
      </c>
      <c r="N101">
        <v>0.5</v>
      </c>
      <c r="O101">
        <v>0</v>
      </c>
      <c r="P101">
        <v>0</v>
      </c>
      <c r="Q101">
        <v>0</v>
      </c>
      <c r="R101">
        <v>0</v>
      </c>
      <c r="U101" t="s">
        <v>339</v>
      </c>
      <c r="V101" t="str">
        <f>IF(_xlfn.IFNA(VLOOKUP(טבלה1[[#This Row],[id]],טבלה3[[#All],[id]],1,0),0)&gt;0,"AOI","NOT_AOI")</f>
        <v>NOT_AOI</v>
      </c>
      <c r="W101">
        <f>טבלה1[[#This Row],[add_aprt]]*טבלה1[[#This Row],[risk_factor]]*SUM(טבלה1[[#This Row],[2025]:[2050]])</f>
        <v>571.19999999999993</v>
      </c>
      <c r="X101">
        <v>685.43999999999994</v>
      </c>
      <c r="Y101" s="5">
        <f>SUM(טבלה1[[#This Row],[2025]:[2050]])</f>
        <v>1</v>
      </c>
      <c r="Z101" s="5">
        <f>טבלה1[[#This Row],[אני רוצה]]/טבלה1[[#This Row],[מה יצא בסוף]]</f>
        <v>1.2</v>
      </c>
      <c r="AA101" s="5"/>
    </row>
    <row r="102" spans="1:27" hidden="1" x14ac:dyDescent="0.2">
      <c r="A102">
        <v>278</v>
      </c>
      <c r="B102" t="s">
        <v>570</v>
      </c>
      <c r="C102" t="s">
        <v>534</v>
      </c>
      <c r="D102" t="s">
        <v>207</v>
      </c>
      <c r="F102">
        <v>40</v>
      </c>
      <c r="I102">
        <v>0.7</v>
      </c>
      <c r="M102">
        <v>1</v>
      </c>
      <c r="S102" t="s">
        <v>586</v>
      </c>
      <c r="U102" t="s">
        <v>339</v>
      </c>
      <c r="V102" t="str">
        <f>IF(_xlfn.IFNA(VLOOKUP(טבלה1[[#This Row],[id]],טבלה3[[#All],[id]],1,0),0)&gt;0,"AOI","NOT_AOI")</f>
        <v>NOT_AOI</v>
      </c>
      <c r="W102">
        <f>טבלה1[[#This Row],[add_aprt]]*טבלה1[[#This Row],[risk_factor]]*SUM(טבלה1[[#This Row],[2025]:[2050]])</f>
        <v>28</v>
      </c>
      <c r="X102">
        <v>28.799999999999997</v>
      </c>
      <c r="Y102" s="5">
        <f>SUM(טבלה1[[#This Row],[2025]:[2050]])</f>
        <v>1</v>
      </c>
      <c r="Z102" s="5">
        <f>טבלה1[[#This Row],[אני רוצה]]/טבלה1[[#This Row],[מה יצא בסוף]]</f>
        <v>1.0285714285714285</v>
      </c>
      <c r="AA102" s="5"/>
    </row>
    <row r="103" spans="1:27" hidden="1" x14ac:dyDescent="0.2">
      <c r="A103">
        <v>249</v>
      </c>
      <c r="C103" t="s">
        <v>510</v>
      </c>
      <c r="D103" t="s">
        <v>511</v>
      </c>
      <c r="F103">
        <v>146</v>
      </c>
      <c r="I103">
        <v>0.9</v>
      </c>
      <c r="J103">
        <v>0.75</v>
      </c>
      <c r="K103">
        <v>0.25</v>
      </c>
      <c r="U103" t="s">
        <v>24</v>
      </c>
      <c r="V103" t="str">
        <f>IF(_xlfn.IFNA(VLOOKUP(טבלה1[[#This Row],[id]],טבלה3[[#All],[id]],1,0),0)&gt;0,"AOI","NOT_AOI")</f>
        <v>NOT_AOI</v>
      </c>
      <c r="W103">
        <f>טבלה1[[#This Row],[add_aprt]]*טבלה1[[#This Row],[risk_factor]]*SUM(טבלה1[[#This Row],[2025]:[2050]])</f>
        <v>131.4</v>
      </c>
      <c r="X103">
        <v>157.68</v>
      </c>
      <c r="Y103" s="5">
        <f>SUM(טבלה1[[#This Row],[2025]:[2050]])</f>
        <v>1</v>
      </c>
      <c r="Z103" s="5">
        <f>טבלה1[[#This Row],[אני רוצה]]/טבלה1[[#This Row],[מה יצא בסוף]]</f>
        <v>1.2</v>
      </c>
      <c r="AA103" s="5"/>
    </row>
    <row r="104" spans="1:27" hidden="1" x14ac:dyDescent="0.2">
      <c r="A104">
        <v>273</v>
      </c>
      <c r="B104" t="s">
        <v>565</v>
      </c>
      <c r="C104" t="s">
        <v>527</v>
      </c>
      <c r="D104" t="s">
        <v>204</v>
      </c>
      <c r="F104">
        <v>38</v>
      </c>
      <c r="I104">
        <v>0.9</v>
      </c>
      <c r="K104">
        <v>1</v>
      </c>
      <c r="U104" t="s">
        <v>24</v>
      </c>
      <c r="V104" t="str">
        <f>IF(_xlfn.IFNA(VLOOKUP(טבלה1[[#This Row],[id]],טבלה3[[#All],[id]],1,0),0)&gt;0,"AOI","NOT_AOI")</f>
        <v>NOT_AOI</v>
      </c>
      <c r="W104">
        <f>טבלה1[[#This Row],[add_aprt]]*טבלה1[[#This Row],[risk_factor]]*SUM(טבלה1[[#This Row],[2025]:[2050]])</f>
        <v>34.200000000000003</v>
      </c>
      <c r="X104">
        <v>41.04</v>
      </c>
      <c r="Y104" s="5">
        <f>SUM(טבלה1[[#This Row],[2025]:[2050]])</f>
        <v>1</v>
      </c>
      <c r="Z104" s="5">
        <f>טבלה1[[#This Row],[אני רוצה]]/טבלה1[[#This Row],[מה יצא בסוף]]</f>
        <v>1.2</v>
      </c>
      <c r="AA104" s="5"/>
    </row>
    <row r="105" spans="1:27" hidden="1" x14ac:dyDescent="0.2">
      <c r="A105">
        <v>274</v>
      </c>
      <c r="B105" t="s">
        <v>566</v>
      </c>
      <c r="C105" t="s">
        <v>528</v>
      </c>
      <c r="D105" t="s">
        <v>45</v>
      </c>
      <c r="F105">
        <v>180</v>
      </c>
      <c r="I105">
        <v>0.9</v>
      </c>
      <c r="J105">
        <v>1</v>
      </c>
      <c r="U105" t="s">
        <v>24</v>
      </c>
      <c r="V105" t="str">
        <f>IF(_xlfn.IFNA(VLOOKUP(טבלה1[[#This Row],[id]],טבלה3[[#All],[id]],1,0),0)&gt;0,"AOI","NOT_AOI")</f>
        <v>NOT_AOI</v>
      </c>
      <c r="W105">
        <f>טבלה1[[#This Row],[add_aprt]]*טבלה1[[#This Row],[risk_factor]]*SUM(טבלה1[[#This Row],[2025]:[2050]])</f>
        <v>162</v>
      </c>
      <c r="X105">
        <v>194.4</v>
      </c>
      <c r="Y105" s="5">
        <f>SUM(טבלה1[[#This Row],[2025]:[2050]])</f>
        <v>1</v>
      </c>
      <c r="Z105" s="5">
        <f>טבלה1[[#This Row],[אני רוצה]]/טבלה1[[#This Row],[מה יצא בסוף]]</f>
        <v>1.2</v>
      </c>
      <c r="AA105" s="5"/>
    </row>
    <row r="106" spans="1:27" hidden="1" x14ac:dyDescent="0.2">
      <c r="A106">
        <v>275</v>
      </c>
      <c r="B106" t="s">
        <v>567</v>
      </c>
      <c r="C106" t="s">
        <v>529</v>
      </c>
      <c r="D106" t="s">
        <v>451</v>
      </c>
      <c r="F106">
        <v>61</v>
      </c>
      <c r="I106">
        <v>0.9</v>
      </c>
      <c r="K106">
        <v>1</v>
      </c>
      <c r="U106" t="s">
        <v>24</v>
      </c>
      <c r="V106" t="str">
        <f>IF(_xlfn.IFNA(VLOOKUP(טבלה1[[#This Row],[id]],טבלה3[[#All],[id]],1,0),0)&gt;0,"AOI","NOT_AOI")</f>
        <v>NOT_AOI</v>
      </c>
      <c r="W106">
        <f>טבלה1[[#This Row],[add_aprt]]*טבלה1[[#This Row],[risk_factor]]*SUM(טבלה1[[#This Row],[2025]:[2050]])</f>
        <v>54.9</v>
      </c>
      <c r="X106">
        <v>65.88</v>
      </c>
      <c r="Y106" s="5">
        <f>SUM(טבלה1[[#This Row],[2025]:[2050]])</f>
        <v>1</v>
      </c>
      <c r="Z106" s="5">
        <f>טבלה1[[#This Row],[אני רוצה]]/טבלה1[[#This Row],[מה יצא בסוף]]</f>
        <v>1.2</v>
      </c>
      <c r="AA106" s="5"/>
    </row>
    <row r="107" spans="1:27" hidden="1" x14ac:dyDescent="0.2">
      <c r="A107">
        <v>252</v>
      </c>
      <c r="C107" t="s">
        <v>514</v>
      </c>
      <c r="D107" t="s">
        <v>515</v>
      </c>
      <c r="F107">
        <v>105</v>
      </c>
      <c r="I107">
        <v>1</v>
      </c>
      <c r="J107">
        <v>1</v>
      </c>
      <c r="U107" t="s">
        <v>24</v>
      </c>
      <c r="V107" t="str">
        <f>IF(_xlfn.IFNA(VLOOKUP(טבלה1[[#This Row],[id]],טבלה3[[#All],[id]],1,0),0)&gt;0,"AOI","NOT_AOI")</f>
        <v>NOT_AOI</v>
      </c>
      <c r="W107">
        <f>טבלה1[[#This Row],[add_aprt]]*טבלה1[[#This Row],[risk_factor]]*SUM(טבלה1[[#This Row],[2025]:[2050]])</f>
        <v>105</v>
      </c>
      <c r="X107">
        <v>126</v>
      </c>
      <c r="Y107" s="5">
        <f>SUM(טבלה1[[#This Row],[2025]:[2050]])</f>
        <v>1</v>
      </c>
      <c r="Z107" s="5">
        <f>טבלה1[[#This Row],[אני רוצה]]/טבלה1[[#This Row],[מה יצא בסוף]]</f>
        <v>1.2</v>
      </c>
      <c r="AA107" s="5"/>
    </row>
    <row r="108" spans="1:27" hidden="1" x14ac:dyDescent="0.2">
      <c r="A108">
        <v>271</v>
      </c>
      <c r="B108" t="s">
        <v>563</v>
      </c>
      <c r="C108" t="s">
        <v>525</v>
      </c>
      <c r="D108" t="s">
        <v>585</v>
      </c>
      <c r="F108">
        <v>68</v>
      </c>
      <c r="I108">
        <v>1</v>
      </c>
      <c r="J108">
        <v>1</v>
      </c>
      <c r="U108" t="s">
        <v>24</v>
      </c>
      <c r="V108" t="str">
        <f>IF(_xlfn.IFNA(VLOOKUP(טבלה1[[#This Row],[id]],טבלה3[[#All],[id]],1,0),0)&gt;0,"AOI","NOT_AOI")</f>
        <v>NOT_AOI</v>
      </c>
      <c r="W108">
        <f>טבלה1[[#This Row],[add_aprt]]*טבלה1[[#This Row],[risk_factor]]*SUM(טבלה1[[#This Row],[2025]:[2050]])</f>
        <v>68</v>
      </c>
      <c r="X108">
        <v>81.599999999999994</v>
      </c>
      <c r="Y108" s="5">
        <f>SUM(טבלה1[[#This Row],[2025]:[2050]])</f>
        <v>1</v>
      </c>
      <c r="Z108" s="5">
        <f>טבלה1[[#This Row],[אני רוצה]]/טבלה1[[#This Row],[מה יצא בסוף]]</f>
        <v>1.2</v>
      </c>
      <c r="AA108" s="5"/>
    </row>
    <row r="109" spans="1:27" hidden="1" x14ac:dyDescent="0.2">
      <c r="A109">
        <v>272</v>
      </c>
      <c r="B109" t="s">
        <v>564</v>
      </c>
      <c r="C109" t="s">
        <v>526</v>
      </c>
      <c r="D109" t="s">
        <v>585</v>
      </c>
      <c r="F109">
        <v>15</v>
      </c>
      <c r="I109">
        <v>1</v>
      </c>
      <c r="J109">
        <v>1</v>
      </c>
      <c r="U109" t="s">
        <v>24</v>
      </c>
      <c r="V109" t="str">
        <f>IF(_xlfn.IFNA(VLOOKUP(טבלה1[[#This Row],[id]],טבלה3[[#All],[id]],1,0),0)&gt;0,"AOI","NOT_AOI")</f>
        <v>NOT_AOI</v>
      </c>
      <c r="W109">
        <f>טבלה1[[#This Row],[add_aprt]]*טבלה1[[#This Row],[risk_factor]]*SUM(טבלה1[[#This Row],[2025]:[2050]])</f>
        <v>15</v>
      </c>
      <c r="X109">
        <v>18</v>
      </c>
      <c r="Y109" s="5">
        <f>SUM(טבלה1[[#This Row],[2025]:[2050]])</f>
        <v>1</v>
      </c>
      <c r="Z109" s="5">
        <f>טבלה1[[#This Row],[אני רוצה]]/טבלה1[[#This Row],[מה יצא בסוף]]</f>
        <v>1.2</v>
      </c>
      <c r="AA109" s="5"/>
    </row>
    <row r="110" spans="1:27" hidden="1" x14ac:dyDescent="0.2">
      <c r="A110">
        <v>220</v>
      </c>
      <c r="B110" t="s">
        <v>467</v>
      </c>
      <c r="C110" t="s">
        <v>468</v>
      </c>
      <c r="D110" t="s">
        <v>309</v>
      </c>
      <c r="F110">
        <v>0</v>
      </c>
      <c r="I110">
        <v>0.5</v>
      </c>
      <c r="S110" t="s">
        <v>469</v>
      </c>
      <c r="V110" t="str">
        <f>IF(_xlfn.IFNA(VLOOKUP(טבלה1[[#This Row],[id]],טבלה3[[#All],[id]],1,0),0)&gt;0,"AOI","NOT_AOI")</f>
        <v>NOT_AOI</v>
      </c>
      <c r="W110">
        <f>טבלה1[[#This Row],[add_aprt]]*טבלה1[[#This Row],[risk_factor]]*SUM(טבלה1[[#This Row],[2025]:[2050]])</f>
        <v>0</v>
      </c>
      <c r="X110">
        <v>0</v>
      </c>
      <c r="Y110" s="5">
        <f>SUM(טבלה1[[#This Row],[2025]:[2050]])</f>
        <v>0</v>
      </c>
      <c r="Z110" s="5" t="e">
        <f>טבלה1[[#This Row],[אני רוצה]]/טבלה1[[#This Row],[מה יצא בסוף]]</f>
        <v>#DIV/0!</v>
      </c>
      <c r="AA110" s="5"/>
    </row>
    <row r="111" spans="1:27" hidden="1" x14ac:dyDescent="0.2">
      <c r="A111">
        <v>241</v>
      </c>
      <c r="B111">
        <v>999</v>
      </c>
      <c r="C111" t="s">
        <v>503</v>
      </c>
      <c r="D111" t="s">
        <v>213</v>
      </c>
      <c r="F111">
        <v>0</v>
      </c>
      <c r="I111">
        <v>0.5</v>
      </c>
      <c r="V111" t="str">
        <f>IF(_xlfn.IFNA(VLOOKUP(טבלה1[[#This Row],[id]],טבלה3[[#All],[id]],1,0),0)&gt;0,"AOI","NOT_AOI")</f>
        <v>NOT_AOI</v>
      </c>
      <c r="W111">
        <f>טבלה1[[#This Row],[add_aprt]]*טבלה1[[#This Row],[risk_factor]]*SUM(טבלה1[[#This Row],[2025]:[2050]])</f>
        <v>0</v>
      </c>
      <c r="X111">
        <v>0</v>
      </c>
      <c r="Y111" s="5">
        <f>SUM(טבלה1[[#This Row],[2025]:[2050]])</f>
        <v>0</v>
      </c>
      <c r="Z111" s="5" t="e">
        <f>טבלה1[[#This Row],[אני רוצה]]/טבלה1[[#This Row],[מה יצא בסוף]]</f>
        <v>#DIV/0!</v>
      </c>
      <c r="AA111" s="5"/>
    </row>
    <row r="112" spans="1:27" hidden="1" x14ac:dyDescent="0.2">
      <c r="A112">
        <v>259</v>
      </c>
      <c r="C112" t="s">
        <v>516</v>
      </c>
      <c r="D112" t="s">
        <v>517</v>
      </c>
      <c r="F112">
        <v>0</v>
      </c>
      <c r="I112">
        <v>0.6</v>
      </c>
      <c r="S112" t="s">
        <v>518</v>
      </c>
      <c r="V112" t="str">
        <f>IF(_xlfn.IFNA(VLOOKUP(טבלה1[[#This Row],[id]],טבלה3[[#All],[id]],1,0),0)&gt;0,"AOI","NOT_AOI")</f>
        <v>NOT_AOI</v>
      </c>
      <c r="W112">
        <f>טבלה1[[#This Row],[add_aprt]]*טבלה1[[#This Row],[risk_factor]]*SUM(טבלה1[[#This Row],[2025]:[2050]])</f>
        <v>0</v>
      </c>
      <c r="X112">
        <v>0</v>
      </c>
      <c r="Y112" s="5">
        <f>SUM(טבלה1[[#This Row],[2025]:[2050]])</f>
        <v>0</v>
      </c>
      <c r="Z112" s="5" t="e">
        <f>טבלה1[[#This Row],[אני רוצה]]/טבלה1[[#This Row],[מה יצא בסוף]]</f>
        <v>#DIV/0!</v>
      </c>
      <c r="AA112" s="5"/>
    </row>
    <row r="113" spans="1:27" hidden="1" x14ac:dyDescent="0.2">
      <c r="A113">
        <v>157</v>
      </c>
      <c r="B113" t="s">
        <v>197</v>
      </c>
      <c r="C113" t="s">
        <v>379</v>
      </c>
      <c r="D113" t="s">
        <v>213</v>
      </c>
      <c r="F113">
        <v>1500</v>
      </c>
      <c r="G113">
        <v>0</v>
      </c>
      <c r="H113">
        <v>0</v>
      </c>
      <c r="I113">
        <v>0.6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0.5</v>
      </c>
      <c r="P113">
        <v>0</v>
      </c>
      <c r="Q113">
        <v>0</v>
      </c>
      <c r="R113">
        <v>0</v>
      </c>
      <c r="U113" t="s">
        <v>339</v>
      </c>
      <c r="V113" t="str">
        <f>IF(_xlfn.IFNA(VLOOKUP(טבלה1[[#This Row],[id]],טבלה3[[#All],[id]],1,0),0)&gt;0,"AOI","NOT_AOI")</f>
        <v>NOT_AOI</v>
      </c>
      <c r="W113">
        <f>טבלה1[[#This Row],[add_aprt]]*טבלה1[[#This Row],[risk_factor]]*SUM(טבלה1[[#This Row],[2025]:[2050]])</f>
        <v>450</v>
      </c>
      <c r="X113">
        <v>427.5</v>
      </c>
      <c r="Y113" s="5">
        <f>SUM(טבלה1[[#This Row],[2025]:[2050]])</f>
        <v>0.5</v>
      </c>
      <c r="Z113" s="5"/>
      <c r="AA113" s="5"/>
    </row>
    <row r="114" spans="1:27" hidden="1" x14ac:dyDescent="0.2">
      <c r="A114">
        <v>230</v>
      </c>
      <c r="B114">
        <v>999</v>
      </c>
      <c r="C114" t="s">
        <v>333</v>
      </c>
      <c r="D114" t="s">
        <v>213</v>
      </c>
      <c r="F114">
        <v>450</v>
      </c>
      <c r="I114">
        <v>0.6</v>
      </c>
      <c r="O114">
        <v>0.5</v>
      </c>
      <c r="U114" t="s">
        <v>339</v>
      </c>
      <c r="V114" t="str">
        <f>IF(_xlfn.IFNA(VLOOKUP(טבלה1[[#This Row],[id]],טבלה3[[#All],[id]],1,0),0)&gt;0,"AOI","NOT_AOI")</f>
        <v>NOT_AOI</v>
      </c>
      <c r="W114">
        <f>טבלה1[[#This Row],[add_aprt]]*טבלה1[[#This Row],[risk_factor]]*SUM(טבלה1[[#This Row],[2025]:[2050]])</f>
        <v>135</v>
      </c>
      <c r="X114">
        <v>128.25</v>
      </c>
      <c r="Y114" s="5">
        <f>SUM(טבלה1[[#This Row],[2025]:[2050]])</f>
        <v>0.5</v>
      </c>
      <c r="Z114" s="5">
        <f>טבלה1[[#This Row],[אני רוצה]]/טבלה1[[#This Row],[מה יצא בסוף]]</f>
        <v>0.95</v>
      </c>
      <c r="AA114" s="5"/>
    </row>
    <row r="115" spans="1:27" hidden="1" x14ac:dyDescent="0.2">
      <c r="A115">
        <v>233</v>
      </c>
      <c r="B115" t="s">
        <v>491</v>
      </c>
      <c r="C115" t="s">
        <v>492</v>
      </c>
      <c r="D115" t="s">
        <v>213</v>
      </c>
      <c r="F115">
        <v>250</v>
      </c>
      <c r="I115">
        <v>0.6</v>
      </c>
      <c r="O115">
        <v>1</v>
      </c>
      <c r="U115" t="s">
        <v>339</v>
      </c>
      <c r="V115" t="str">
        <f>IF(_xlfn.IFNA(VLOOKUP(טבלה1[[#This Row],[id]],טבלה3[[#All],[id]],1,0),0)&gt;0,"AOI","NOT_AOI")</f>
        <v>NOT_AOI</v>
      </c>
      <c r="W115">
        <f>טבלה1[[#This Row],[add_aprt]]*טבלה1[[#This Row],[risk_factor]]*SUM(טבלה1[[#This Row],[2025]:[2050]])</f>
        <v>150</v>
      </c>
      <c r="X115">
        <v>95</v>
      </c>
      <c r="Y115" s="5">
        <f>SUM(טבלה1[[#This Row],[2025]:[2050]])</f>
        <v>1</v>
      </c>
      <c r="Z115" s="5">
        <f>טבלה1[[#This Row],[אני רוצה]]/טבלה1[[#This Row],[מה יצא בסוף]]</f>
        <v>0.6333333333333333</v>
      </c>
      <c r="AA115" s="5"/>
    </row>
    <row r="116" spans="1:27" hidden="1" x14ac:dyDescent="0.2">
      <c r="A116">
        <v>222</v>
      </c>
      <c r="B116">
        <v>999</v>
      </c>
      <c r="C116" t="s">
        <v>473</v>
      </c>
      <c r="D116" t="s">
        <v>213</v>
      </c>
      <c r="F116">
        <v>200</v>
      </c>
      <c r="I116">
        <v>0.6</v>
      </c>
      <c r="O116">
        <v>1</v>
      </c>
      <c r="U116" t="s">
        <v>339</v>
      </c>
      <c r="V116" t="str">
        <f>IF(_xlfn.IFNA(VLOOKUP(טבלה1[[#This Row],[id]],טבלה3[[#All],[id]],1,0),0)&gt;0,"AOI","NOT_AOI")</f>
        <v>NOT_AOI</v>
      </c>
      <c r="W116">
        <f>טבלה1[[#This Row],[add_aprt]]*טבלה1[[#This Row],[risk_factor]]*SUM(טבלה1[[#This Row],[2025]:[2050]])</f>
        <v>120</v>
      </c>
      <c r="X116">
        <v>114</v>
      </c>
      <c r="Y116" s="5">
        <f>SUM(טבלה1[[#This Row],[2025]:[2050]])</f>
        <v>1</v>
      </c>
      <c r="Z116" s="5">
        <f>טבלה1[[#This Row],[אני רוצה]]/טבלה1[[#This Row],[מה יצא בסוף]]</f>
        <v>0.95</v>
      </c>
      <c r="AA116" s="5"/>
    </row>
    <row r="117" spans="1:27" hidden="1" x14ac:dyDescent="0.2">
      <c r="A117">
        <v>191</v>
      </c>
      <c r="B117" t="s">
        <v>197</v>
      </c>
      <c r="C117" t="s">
        <v>422</v>
      </c>
      <c r="D117" t="s">
        <v>251</v>
      </c>
      <c r="F117">
        <v>350</v>
      </c>
      <c r="G117">
        <v>0</v>
      </c>
      <c r="H117">
        <v>0</v>
      </c>
      <c r="I117">
        <v>0.6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U117" t="s">
        <v>339</v>
      </c>
      <c r="V117" t="str">
        <f>IF(_xlfn.IFNA(VLOOKUP(טבלה1[[#This Row],[id]],טבלה3[[#All],[id]],1,0),0)&gt;0,"AOI","NOT_AOI")</f>
        <v>NOT_AOI</v>
      </c>
      <c r="W117">
        <f>טבלה1[[#This Row],[add_aprt]]*טבלה1[[#This Row],[risk_factor]]*SUM(טבלה1[[#This Row],[2025]:[2050]])</f>
        <v>210</v>
      </c>
      <c r="X117">
        <v>199.5</v>
      </c>
      <c r="Y117" s="5">
        <f>SUM(טבלה1[[#This Row],[2025]:[2050]])</f>
        <v>1</v>
      </c>
      <c r="Z117" s="5">
        <f>טבלה1[[#This Row],[אני רוצה]]/טבלה1[[#This Row],[מה יצא בסוף]]</f>
        <v>0.95</v>
      </c>
      <c r="AA117" s="5"/>
    </row>
    <row r="118" spans="1:27" hidden="1" x14ac:dyDescent="0.2">
      <c r="A118">
        <v>229</v>
      </c>
      <c r="B118" t="s">
        <v>483</v>
      </c>
      <c r="C118" t="s">
        <v>484</v>
      </c>
      <c r="D118" t="s">
        <v>251</v>
      </c>
      <c r="F118">
        <v>250</v>
      </c>
      <c r="I118">
        <v>0.6</v>
      </c>
      <c r="O118">
        <v>1</v>
      </c>
      <c r="S118" t="s">
        <v>485</v>
      </c>
      <c r="U118" t="s">
        <v>339</v>
      </c>
      <c r="V118" t="str">
        <f>IF(_xlfn.IFNA(VLOOKUP(טבלה1[[#This Row],[id]],טבלה3[[#All],[id]],1,0),0)&gt;0,"AOI","NOT_AOI")</f>
        <v>NOT_AOI</v>
      </c>
      <c r="W118">
        <f>טבלה1[[#This Row],[add_aprt]]*טבלה1[[#This Row],[risk_factor]]*SUM(טבלה1[[#This Row],[2025]:[2050]])</f>
        <v>150</v>
      </c>
      <c r="X118">
        <v>142.5</v>
      </c>
      <c r="Y118" s="5">
        <f>SUM(טבלה1[[#This Row],[2025]:[2050]])</f>
        <v>1</v>
      </c>
      <c r="Z118" s="5">
        <f>טבלה1[[#This Row],[אני רוצה]]/טבלה1[[#This Row],[מה יצא בסוף]]</f>
        <v>0.95</v>
      </c>
      <c r="AA118" s="5"/>
    </row>
    <row r="119" spans="1:27" hidden="1" x14ac:dyDescent="0.2">
      <c r="A119">
        <v>219</v>
      </c>
      <c r="B119" t="s">
        <v>465</v>
      </c>
      <c r="C119" t="s">
        <v>466</v>
      </c>
      <c r="D119" t="s">
        <v>251</v>
      </c>
      <c r="F119">
        <v>170</v>
      </c>
      <c r="I119">
        <v>0.6</v>
      </c>
      <c r="O119">
        <v>1</v>
      </c>
      <c r="U119" t="s">
        <v>339</v>
      </c>
      <c r="V119" t="str">
        <f>IF(_xlfn.IFNA(VLOOKUP(טבלה1[[#This Row],[id]],טבלה3[[#All],[id]],1,0),0)&gt;0,"AOI","NOT_AOI")</f>
        <v>NOT_AOI</v>
      </c>
      <c r="W119">
        <f>טבלה1[[#This Row],[add_aprt]]*טבלה1[[#This Row],[risk_factor]]*SUM(טבלה1[[#This Row],[2025]:[2050]])</f>
        <v>102</v>
      </c>
      <c r="X119">
        <v>129.19999999999999</v>
      </c>
      <c r="Y119" s="5">
        <f>SUM(טבלה1[[#This Row],[2025]:[2050]])</f>
        <v>1</v>
      </c>
      <c r="Z119" s="5">
        <f>טבלה1[[#This Row],[אני רוצה]]/טבלה1[[#This Row],[מה יצא בסוף]]</f>
        <v>1.2666666666666666</v>
      </c>
      <c r="AA119" s="5"/>
    </row>
    <row r="120" spans="1:27" hidden="1" x14ac:dyDescent="0.2">
      <c r="A120">
        <v>236</v>
      </c>
      <c r="B120" t="s">
        <v>495</v>
      </c>
      <c r="C120" t="s">
        <v>496</v>
      </c>
      <c r="D120" t="s">
        <v>251</v>
      </c>
      <c r="F120">
        <v>250</v>
      </c>
      <c r="I120">
        <v>0.6</v>
      </c>
      <c r="O120">
        <v>1</v>
      </c>
      <c r="U120" t="s">
        <v>339</v>
      </c>
      <c r="V120" t="str">
        <f>IF(_xlfn.IFNA(VLOOKUP(טבלה1[[#This Row],[id]],טבלה3[[#All],[id]],1,0),0)&gt;0,"AOI","NOT_AOI")</f>
        <v>NOT_AOI</v>
      </c>
      <c r="W120">
        <f>טבלה1[[#This Row],[add_aprt]]*טבלה1[[#This Row],[risk_factor]]*SUM(טבלה1[[#This Row],[2025]:[2050]])</f>
        <v>150</v>
      </c>
      <c r="X120">
        <v>190</v>
      </c>
      <c r="Y120" s="5">
        <f>SUM(טבלה1[[#This Row],[2025]:[2050]])</f>
        <v>1</v>
      </c>
      <c r="Z120" s="5">
        <f>טבלה1[[#This Row],[אני רוצה]]/טבלה1[[#This Row],[מה יצא בסוף]]</f>
        <v>1.2666666666666666</v>
      </c>
      <c r="AA120" s="5"/>
    </row>
    <row r="121" spans="1:27" hidden="1" x14ac:dyDescent="0.2">
      <c r="A121">
        <v>240</v>
      </c>
      <c r="B121" t="s">
        <v>501</v>
      </c>
      <c r="C121" t="s">
        <v>502</v>
      </c>
      <c r="D121" t="s">
        <v>251</v>
      </c>
      <c r="F121">
        <v>400</v>
      </c>
      <c r="I121">
        <v>0.6</v>
      </c>
      <c r="N121">
        <v>0.5</v>
      </c>
      <c r="O121">
        <v>0.5</v>
      </c>
      <c r="U121" t="s">
        <v>339</v>
      </c>
      <c r="V121" t="str">
        <f>IF(_xlfn.IFNA(VLOOKUP(טבלה1[[#This Row],[id]],טבלה3[[#All],[id]],1,0),0)&gt;0,"AOI","NOT_AOI")</f>
        <v>NOT_AOI</v>
      </c>
      <c r="W121">
        <f>טבלה1[[#This Row],[add_aprt]]*טבלה1[[#This Row],[risk_factor]]*SUM(טבלה1[[#This Row],[2025]:[2050]])</f>
        <v>240</v>
      </c>
      <c r="X121">
        <v>304</v>
      </c>
      <c r="Y121" s="5">
        <f>SUM(טבלה1[[#This Row],[2025]:[2050]])</f>
        <v>1</v>
      </c>
      <c r="Z121" s="5">
        <f>טבלה1[[#This Row],[אני רוצה]]/טבלה1[[#This Row],[מה יצא בסוף]]</f>
        <v>1.2666666666666666</v>
      </c>
      <c r="AA121" s="5"/>
    </row>
    <row r="122" spans="1:27" hidden="1" x14ac:dyDescent="0.2">
      <c r="A122">
        <v>221</v>
      </c>
      <c r="B122" t="s">
        <v>470</v>
      </c>
      <c r="C122" t="s">
        <v>471</v>
      </c>
      <c r="D122" t="s">
        <v>251</v>
      </c>
      <c r="F122">
        <v>450</v>
      </c>
      <c r="I122">
        <v>0.6</v>
      </c>
      <c r="N122">
        <v>0.25</v>
      </c>
      <c r="O122">
        <v>0.75</v>
      </c>
      <c r="S122" t="s">
        <v>472</v>
      </c>
      <c r="U122" t="s">
        <v>339</v>
      </c>
      <c r="V122" t="str">
        <f>IF(_xlfn.IFNA(VLOOKUP(טבלה1[[#This Row],[id]],טבלה3[[#All],[id]],1,0),0)&gt;0,"AOI","NOT_AOI")</f>
        <v>NOT_AOI</v>
      </c>
      <c r="W122">
        <f>טבלה1[[#This Row],[add_aprt]]*טבלה1[[#This Row],[risk_factor]]*SUM(טבלה1[[#This Row],[2025]:[2050]])</f>
        <v>270</v>
      </c>
      <c r="X122">
        <v>427.5</v>
      </c>
      <c r="Y122" s="5">
        <f>SUM(טבלה1[[#This Row],[2025]:[2050]])</f>
        <v>1</v>
      </c>
      <c r="Z122" s="5"/>
      <c r="AA122" s="5"/>
    </row>
    <row r="123" spans="1:27" hidden="1" x14ac:dyDescent="0.2">
      <c r="A123">
        <v>172</v>
      </c>
      <c r="B123" t="s">
        <v>395</v>
      </c>
      <c r="C123" t="s">
        <v>396</v>
      </c>
      <c r="D123" t="s">
        <v>251</v>
      </c>
      <c r="F123">
        <v>300</v>
      </c>
      <c r="G123">
        <v>0</v>
      </c>
      <c r="H123">
        <v>0</v>
      </c>
      <c r="I123">
        <v>0.7</v>
      </c>
      <c r="J123">
        <v>0</v>
      </c>
      <c r="K123">
        <v>0</v>
      </c>
      <c r="L123">
        <v>0</v>
      </c>
      <c r="M123">
        <v>0.5</v>
      </c>
      <c r="N123">
        <v>0.5</v>
      </c>
      <c r="O123">
        <v>0</v>
      </c>
      <c r="P123">
        <v>0</v>
      </c>
      <c r="Q123">
        <v>0</v>
      </c>
      <c r="R123">
        <v>0</v>
      </c>
      <c r="U123" t="s">
        <v>339</v>
      </c>
      <c r="V123" t="str">
        <f>IF(_xlfn.IFNA(VLOOKUP(טבלה1[[#This Row],[id]],טבלה3[[#All],[id]],1,0),0)&gt;0,"AOI","NOT_AOI")</f>
        <v>NOT_AOI</v>
      </c>
      <c r="W123">
        <f>טבלה1[[#This Row],[add_aprt]]*טבלה1[[#This Row],[risk_factor]]*SUM(טבלה1[[#This Row],[2025]:[2050]])</f>
        <v>210</v>
      </c>
      <c r="X123">
        <v>285</v>
      </c>
      <c r="Y123" s="5">
        <f>SUM(טבלה1[[#This Row],[2025]:[2050]])</f>
        <v>1</v>
      </c>
      <c r="Z123" s="5">
        <f>טבלה1[[#This Row],[אני רוצה]]/טבלה1[[#This Row],[מה יצא בסוף]]</f>
        <v>1.3571428571428572</v>
      </c>
      <c r="AA123" s="5"/>
    </row>
    <row r="124" spans="1:27" hidden="1" x14ac:dyDescent="0.2">
      <c r="A124">
        <v>192</v>
      </c>
      <c r="B124" t="s">
        <v>423</v>
      </c>
      <c r="C124" t="s">
        <v>424</v>
      </c>
      <c r="D124" t="s">
        <v>251</v>
      </c>
      <c r="F124">
        <v>775</v>
      </c>
      <c r="G124">
        <v>0</v>
      </c>
      <c r="H124">
        <v>0</v>
      </c>
      <c r="I124">
        <v>0.7</v>
      </c>
      <c r="J124">
        <v>0</v>
      </c>
      <c r="K124">
        <v>0</v>
      </c>
      <c r="L124">
        <v>0</v>
      </c>
      <c r="M124">
        <v>0.25</v>
      </c>
      <c r="N124">
        <v>0.75</v>
      </c>
      <c r="O124">
        <v>0</v>
      </c>
      <c r="P124">
        <v>0</v>
      </c>
      <c r="Q124">
        <v>0</v>
      </c>
      <c r="R124">
        <v>0</v>
      </c>
      <c r="U124" t="s">
        <v>339</v>
      </c>
      <c r="V124" t="str">
        <f>IF(_xlfn.IFNA(VLOOKUP(טבלה1[[#This Row],[id]],טבלה3[[#All],[id]],1,0),0)&gt;0,"AOI","NOT_AOI")</f>
        <v>NOT_AOI</v>
      </c>
      <c r="W124">
        <f>טבלה1[[#This Row],[add_aprt]]*טבלה1[[#This Row],[risk_factor]]*SUM(טבלה1[[#This Row],[2025]:[2050]])</f>
        <v>542.5</v>
      </c>
      <c r="X124">
        <v>736.25</v>
      </c>
      <c r="Y124" s="5">
        <f>SUM(טבלה1[[#This Row],[2025]:[2050]])</f>
        <v>1</v>
      </c>
      <c r="Z124" s="5">
        <f>טבלה1[[#This Row],[אני רוצה]]/טבלה1[[#This Row],[מה יצא בסוף]]</f>
        <v>1.3571428571428572</v>
      </c>
      <c r="AA124" s="5"/>
    </row>
    <row r="125" spans="1:27" hidden="1" x14ac:dyDescent="0.2">
      <c r="A125">
        <v>227</v>
      </c>
      <c r="B125" t="s">
        <v>477</v>
      </c>
      <c r="C125" t="s">
        <v>478</v>
      </c>
      <c r="D125" t="s">
        <v>251</v>
      </c>
      <c r="F125">
        <v>130</v>
      </c>
      <c r="I125">
        <v>0.7</v>
      </c>
      <c r="M125">
        <v>1</v>
      </c>
      <c r="S125" t="s">
        <v>479</v>
      </c>
      <c r="U125" t="s">
        <v>339</v>
      </c>
      <c r="V125" t="str">
        <f>IF(_xlfn.IFNA(VLOOKUP(טבלה1[[#This Row],[id]],טבלה3[[#All],[id]],1,0),0)&gt;0,"AOI","NOT_AOI")</f>
        <v>NOT_AOI</v>
      </c>
      <c r="W125">
        <f>טבלה1[[#This Row],[add_aprt]]*טבלה1[[#This Row],[risk_factor]]*SUM(טבלה1[[#This Row],[2025]:[2050]])</f>
        <v>91</v>
      </c>
      <c r="X125">
        <v>123.5</v>
      </c>
      <c r="Y125" s="5">
        <f>SUM(טבלה1[[#This Row],[2025]:[2050]])</f>
        <v>1</v>
      </c>
      <c r="Z125" s="5">
        <f>טבלה1[[#This Row],[אני רוצה]]/טבלה1[[#This Row],[מה יצא בסוף]]</f>
        <v>1.3571428571428572</v>
      </c>
      <c r="AA125" s="5"/>
    </row>
    <row r="126" spans="1:27" hidden="1" x14ac:dyDescent="0.2">
      <c r="A126">
        <v>270</v>
      </c>
      <c r="B126" t="s">
        <v>523</v>
      </c>
      <c r="C126" t="s">
        <v>524</v>
      </c>
      <c r="D126" t="s">
        <v>251</v>
      </c>
      <c r="F126">
        <v>800</v>
      </c>
      <c r="I126">
        <v>0.7</v>
      </c>
      <c r="M126">
        <v>0.3</v>
      </c>
      <c r="N126">
        <v>0.3</v>
      </c>
      <c r="O126">
        <v>0.4</v>
      </c>
      <c r="U126" t="s">
        <v>339</v>
      </c>
      <c r="V126" t="str">
        <f>IF(_xlfn.IFNA(VLOOKUP(טבלה1[[#This Row],[id]],טבלה3[[#All],[id]],1,0),0)&gt;0,"AOI","NOT_AOI")</f>
        <v>NOT_AOI</v>
      </c>
      <c r="W126">
        <f>טבלה1[[#This Row],[add_aprt]]*טבלה1[[#This Row],[risk_factor]]*SUM(טבלה1[[#This Row],[2025]:[2050]])</f>
        <v>560</v>
      </c>
      <c r="X126">
        <v>760</v>
      </c>
      <c r="Y126" s="5">
        <f>SUM(טבלה1[[#This Row],[2025]:[2050]])</f>
        <v>1</v>
      </c>
      <c r="Z126" s="5">
        <f>טבלה1[[#This Row],[אני רוצה]]/טבלה1[[#This Row],[מה יצא בסוף]]</f>
        <v>1.3571428571428572</v>
      </c>
      <c r="AA126" s="5"/>
    </row>
    <row r="127" spans="1:27" hidden="1" x14ac:dyDescent="0.2">
      <c r="A127">
        <v>193</v>
      </c>
      <c r="B127" t="s">
        <v>425</v>
      </c>
      <c r="C127" t="s">
        <v>426</v>
      </c>
      <c r="D127" t="s">
        <v>213</v>
      </c>
      <c r="F127">
        <v>250</v>
      </c>
      <c r="G127">
        <v>0</v>
      </c>
      <c r="H127">
        <v>0</v>
      </c>
      <c r="I127">
        <v>0.7</v>
      </c>
      <c r="J127">
        <v>0</v>
      </c>
      <c r="K127">
        <v>0</v>
      </c>
      <c r="L127">
        <v>0.25</v>
      </c>
      <c r="M127">
        <v>0.25</v>
      </c>
      <c r="N127">
        <v>0.25</v>
      </c>
      <c r="O127">
        <v>0.25</v>
      </c>
      <c r="P127">
        <v>0</v>
      </c>
      <c r="Q127">
        <v>0</v>
      </c>
      <c r="R127">
        <v>0</v>
      </c>
      <c r="U127" t="s">
        <v>339</v>
      </c>
      <c r="V127" t="str">
        <f>IF(_xlfn.IFNA(VLOOKUP(טבלה1[[#This Row],[id]],טבלה3[[#All],[id]],1,0),0)&gt;0,"AOI","NOT_AOI")</f>
        <v>NOT_AOI</v>
      </c>
      <c r="W127">
        <f>טבלה1[[#This Row],[add_aprt]]*טבלה1[[#This Row],[risk_factor]]*SUM(טבלה1[[#This Row],[2025]:[2050]])</f>
        <v>175</v>
      </c>
      <c r="X127">
        <v>237.5</v>
      </c>
      <c r="Y127" s="5">
        <f>SUM(טבלה1[[#This Row],[2025]:[2050]])</f>
        <v>1</v>
      </c>
      <c r="Z127" s="5">
        <f>טבלה1[[#This Row],[אני רוצה]]/טבלה1[[#This Row],[מה יצא בסוף]]</f>
        <v>1.3571428571428572</v>
      </c>
      <c r="AA127" s="5"/>
    </row>
    <row r="128" spans="1:27" hidden="1" x14ac:dyDescent="0.2">
      <c r="A128">
        <v>159</v>
      </c>
      <c r="B128" t="s">
        <v>380</v>
      </c>
      <c r="C128" t="s">
        <v>381</v>
      </c>
      <c r="D128" t="s">
        <v>213</v>
      </c>
      <c r="F128">
        <v>800</v>
      </c>
      <c r="G128">
        <v>0</v>
      </c>
      <c r="H128">
        <v>0</v>
      </c>
      <c r="I128">
        <v>0.3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0.5</v>
      </c>
      <c r="P128">
        <v>0</v>
      </c>
      <c r="Q128">
        <v>0</v>
      </c>
      <c r="R128">
        <v>0</v>
      </c>
      <c r="U128" t="s">
        <v>339</v>
      </c>
      <c r="V128" t="str">
        <f>IF(_xlfn.IFNA(VLOOKUP(טבלה1[[#This Row],[id]],טבלה3[[#All],[id]],1,0),0)&gt;0,"AOI","NOT_AOI")</f>
        <v>NOT_AOI</v>
      </c>
      <c r="W128">
        <f>טבלה1[[#This Row],[add_aprt]]*טבלה1[[#This Row],[risk_factor]]*SUM(טבלה1[[#This Row],[2025]:[2050]])</f>
        <v>120</v>
      </c>
      <c r="X128">
        <v>0</v>
      </c>
      <c r="Y128" s="5">
        <f>SUM(טבלה1[[#This Row],[2025]:[2050]])</f>
        <v>0.5</v>
      </c>
      <c r="Z128" s="5">
        <f>טבלה1[[#This Row],[אני רוצה]]/טבלה1[[#This Row],[מה יצא בסוף]]</f>
        <v>0</v>
      </c>
      <c r="AA128" s="5"/>
    </row>
    <row r="129" spans="1:27" hidden="1" x14ac:dyDescent="0.2">
      <c r="A129">
        <v>168</v>
      </c>
      <c r="B129" t="s">
        <v>197</v>
      </c>
      <c r="D129" t="s">
        <v>213</v>
      </c>
      <c r="F129">
        <v>1000</v>
      </c>
      <c r="G129">
        <v>0</v>
      </c>
      <c r="H129">
        <v>0</v>
      </c>
      <c r="I129">
        <v>0.3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0.3</v>
      </c>
      <c r="P129">
        <v>0</v>
      </c>
      <c r="Q129">
        <v>0</v>
      </c>
      <c r="R129">
        <v>0</v>
      </c>
      <c r="U129" t="s">
        <v>339</v>
      </c>
      <c r="V129" t="str">
        <f>IF(_xlfn.IFNA(VLOOKUP(טבלה1[[#This Row],[id]],טבלה3[[#All],[id]],1,0),0)&gt;0,"AOI","NOT_AOI")</f>
        <v>NOT_AOI</v>
      </c>
      <c r="W129">
        <f>טבלה1[[#This Row],[add_aprt]]*טבלה1[[#This Row],[risk_factor]]*SUM(טבלה1[[#This Row],[2025]:[2050]])</f>
        <v>90</v>
      </c>
      <c r="X129">
        <v>0</v>
      </c>
      <c r="Y129" s="5">
        <f>SUM(טבלה1[[#This Row],[2025]:[2050]])</f>
        <v>0.3</v>
      </c>
      <c r="Z129" s="5">
        <f>טבלה1[[#This Row],[אני רוצה]]/טבלה1[[#This Row],[מה יצא בסוף]]</f>
        <v>0</v>
      </c>
      <c r="AA129" s="5"/>
    </row>
    <row r="130" spans="1:27" hidden="1" x14ac:dyDescent="0.2">
      <c r="A130">
        <v>176</v>
      </c>
      <c r="B130" t="s">
        <v>402</v>
      </c>
      <c r="C130" t="s">
        <v>403</v>
      </c>
      <c r="D130" t="s">
        <v>213</v>
      </c>
      <c r="F130">
        <v>850</v>
      </c>
      <c r="G130">
        <v>0</v>
      </c>
      <c r="H130">
        <v>0</v>
      </c>
      <c r="I130">
        <v>0.3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0.4</v>
      </c>
      <c r="P130">
        <v>0</v>
      </c>
      <c r="Q130">
        <v>0</v>
      </c>
      <c r="R130">
        <v>0</v>
      </c>
      <c r="U130" t="s">
        <v>339</v>
      </c>
      <c r="V130" t="str">
        <f>IF(_xlfn.IFNA(VLOOKUP(טבלה1[[#This Row],[id]],טבלה3[[#All],[id]],1,0),0)&gt;0,"AOI","NOT_AOI")</f>
        <v>NOT_AOI</v>
      </c>
      <c r="W130">
        <f>טבלה1[[#This Row],[add_aprt]]*טבלה1[[#This Row],[risk_factor]]*SUM(טבלה1[[#This Row],[2025]:[2050]])</f>
        <v>102</v>
      </c>
      <c r="X130">
        <v>0</v>
      </c>
      <c r="Y130" s="5">
        <f>SUM(טבלה1[[#This Row],[2025]:[2050]])</f>
        <v>0.4</v>
      </c>
      <c r="Z130" s="5">
        <f>טבלה1[[#This Row],[אני רוצה]]/טבלה1[[#This Row],[מה יצא בסוף]]</f>
        <v>0</v>
      </c>
      <c r="AA130" s="5"/>
    </row>
    <row r="131" spans="1:27" hidden="1" x14ac:dyDescent="0.2">
      <c r="A131">
        <v>177</v>
      </c>
      <c r="B131" t="s">
        <v>197</v>
      </c>
      <c r="C131" t="s">
        <v>404</v>
      </c>
      <c r="D131" t="s">
        <v>405</v>
      </c>
      <c r="F131">
        <v>3000</v>
      </c>
      <c r="G131">
        <v>0</v>
      </c>
      <c r="H131">
        <v>0</v>
      </c>
      <c r="I131">
        <v>0.3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0.2</v>
      </c>
      <c r="P131">
        <v>0</v>
      </c>
      <c r="Q131">
        <v>0</v>
      </c>
      <c r="R131">
        <v>0</v>
      </c>
      <c r="U131" t="s">
        <v>339</v>
      </c>
      <c r="V131" t="str">
        <f>IF(_xlfn.IFNA(VLOOKUP(טבלה1[[#This Row],[id]],טבלה3[[#All],[id]],1,0),0)&gt;0,"AOI","NOT_AOI")</f>
        <v>NOT_AOI</v>
      </c>
      <c r="W131">
        <f>טבלה1[[#This Row],[add_aprt]]*טבלה1[[#This Row],[risk_factor]]*SUM(טבלה1[[#This Row],[2025]:[2050]])</f>
        <v>180</v>
      </c>
      <c r="X131">
        <v>0</v>
      </c>
      <c r="Y131" s="5">
        <f>SUM(טבלה1[[#This Row],[2025]:[2050]])</f>
        <v>0.2</v>
      </c>
      <c r="Z131" s="5">
        <f>טבלה1[[#This Row],[אני רוצה]]/טבלה1[[#This Row],[מה יצא בסוף]]</f>
        <v>0</v>
      </c>
      <c r="AA131" s="5"/>
    </row>
    <row r="132" spans="1:27" hidden="1" x14ac:dyDescent="0.2">
      <c r="A132">
        <v>142</v>
      </c>
      <c r="B132" t="s">
        <v>197</v>
      </c>
      <c r="D132" t="s">
        <v>213</v>
      </c>
      <c r="F132">
        <v>1000</v>
      </c>
      <c r="G132">
        <v>0</v>
      </c>
      <c r="H132">
        <v>0</v>
      </c>
      <c r="I132">
        <v>0.3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0.5</v>
      </c>
      <c r="P132">
        <v>0</v>
      </c>
      <c r="Q132">
        <v>0</v>
      </c>
      <c r="R132">
        <v>0</v>
      </c>
      <c r="T132" t="s">
        <v>441</v>
      </c>
      <c r="U132" t="s">
        <v>339</v>
      </c>
      <c r="V132" t="str">
        <f>IF(_xlfn.IFNA(VLOOKUP(טבלה1[[#This Row],[id]],טבלה3[[#All],[id]],1,0),0)&gt;0,"AOI","NOT_AOI")</f>
        <v>NOT_AOI</v>
      </c>
      <c r="W132">
        <f>טבלה1[[#This Row],[add_aprt]]*טבלה1[[#This Row],[risk_factor]]*SUM(טבלה1[[#This Row],[2025]:[2050]])</f>
        <v>150</v>
      </c>
      <c r="X132">
        <v>128</v>
      </c>
      <c r="Y132" s="5">
        <f>SUM(טבלה1[[#This Row],[2025]:[2050]])</f>
        <v>0.5</v>
      </c>
      <c r="Z132" s="5">
        <f>טבלה1[[#This Row],[אני רוצה]]/טבלה1[[#This Row],[מה יצא בסוף]]</f>
        <v>0.85333333333333339</v>
      </c>
      <c r="AA132" s="5"/>
    </row>
    <row r="133" spans="1:27" hidden="1" x14ac:dyDescent="0.2">
      <c r="A133">
        <v>228</v>
      </c>
      <c r="B133" t="s">
        <v>480</v>
      </c>
      <c r="C133" t="s">
        <v>481</v>
      </c>
      <c r="D133" t="s">
        <v>482</v>
      </c>
      <c r="F133">
        <v>200</v>
      </c>
      <c r="I133">
        <v>0.7</v>
      </c>
      <c r="M133">
        <v>1</v>
      </c>
      <c r="U133" t="s">
        <v>339</v>
      </c>
      <c r="V133" t="str">
        <f>IF(_xlfn.IFNA(VLOOKUP(טבלה1[[#This Row],[id]],טבלה3[[#All],[id]],1,0),0)&gt;0,"AOI","NOT_AOI")</f>
        <v>NOT_AOI</v>
      </c>
      <c r="W133">
        <f>טבלה1[[#This Row],[add_aprt]]*טבלה1[[#This Row],[risk_factor]]*SUM(טבלה1[[#This Row],[2025]:[2050]])</f>
        <v>140</v>
      </c>
      <c r="X133">
        <v>228</v>
      </c>
      <c r="Y133" s="5">
        <f>SUM(טבלה1[[#This Row],[2025]:[2050]])</f>
        <v>1</v>
      </c>
      <c r="Z133" s="5">
        <f>טבלה1[[#This Row],[אני רוצה]]/טבלה1[[#This Row],[מה יצא בסוף]]</f>
        <v>1.6285714285714286</v>
      </c>
      <c r="AA133" s="5"/>
    </row>
    <row r="134" spans="1:27" hidden="1" x14ac:dyDescent="0.2">
      <c r="A134">
        <v>187</v>
      </c>
      <c r="B134" t="s">
        <v>415</v>
      </c>
      <c r="C134" t="s">
        <v>416</v>
      </c>
      <c r="D134" t="s">
        <v>251</v>
      </c>
      <c r="F134">
        <v>1200</v>
      </c>
      <c r="G134">
        <v>0</v>
      </c>
      <c r="H134">
        <v>0</v>
      </c>
      <c r="I134">
        <v>0.3</v>
      </c>
      <c r="J134">
        <v>0</v>
      </c>
      <c r="K134">
        <v>0</v>
      </c>
      <c r="L134">
        <v>0</v>
      </c>
      <c r="M134">
        <v>0</v>
      </c>
      <c r="N134">
        <v>0.25</v>
      </c>
      <c r="O134">
        <v>0.35</v>
      </c>
      <c r="P134">
        <v>0</v>
      </c>
      <c r="Q134">
        <v>0</v>
      </c>
      <c r="R134">
        <v>0</v>
      </c>
      <c r="U134" t="s">
        <v>339</v>
      </c>
      <c r="V134" t="str">
        <f>IF(_xlfn.IFNA(VLOOKUP(טבלה1[[#This Row],[id]],טבלה3[[#All],[id]],1,0),0)&gt;0,"AOI","NOT_AOI")</f>
        <v>NOT_AOI</v>
      </c>
      <c r="W134">
        <f>טבלה1[[#This Row],[add_aprt]]*טבלה1[[#This Row],[risk_factor]]*SUM(טבלה1[[#This Row],[2025]:[2050]])</f>
        <v>216</v>
      </c>
      <c r="X134">
        <v>288</v>
      </c>
      <c r="Y134" s="5">
        <f>SUM(טבלה1[[#This Row],[2025]:[2050]])</f>
        <v>0.6</v>
      </c>
      <c r="Z134" s="5">
        <f>טבלה1[[#This Row],[אני רוצה]]/טבלה1[[#This Row],[מה יצא בסוף]]</f>
        <v>1.3333333333333333</v>
      </c>
      <c r="AA134" s="5"/>
    </row>
    <row r="135" spans="1:27" hidden="1" x14ac:dyDescent="0.2">
      <c r="A135">
        <v>188</v>
      </c>
      <c r="B135" t="s">
        <v>417</v>
      </c>
      <c r="D135" t="s">
        <v>418</v>
      </c>
      <c r="F135">
        <v>1200</v>
      </c>
      <c r="G135">
        <v>0</v>
      </c>
      <c r="H135">
        <v>0</v>
      </c>
      <c r="I135">
        <v>0.3</v>
      </c>
      <c r="J135">
        <v>0</v>
      </c>
      <c r="K135">
        <v>0</v>
      </c>
      <c r="L135">
        <v>0</v>
      </c>
      <c r="M135">
        <v>0</v>
      </c>
      <c r="N135">
        <v>0.25</v>
      </c>
      <c r="O135">
        <v>0.35</v>
      </c>
      <c r="P135">
        <v>0</v>
      </c>
      <c r="Q135">
        <v>0</v>
      </c>
      <c r="R135">
        <v>0</v>
      </c>
      <c r="U135" t="s">
        <v>339</v>
      </c>
      <c r="V135" t="str">
        <f>IF(_xlfn.IFNA(VLOOKUP(טבלה1[[#This Row],[id]],טבלה3[[#All],[id]],1,0),0)&gt;0,"AOI","NOT_AOI")</f>
        <v>NOT_AOI</v>
      </c>
      <c r="W135">
        <f>טבלה1[[#This Row],[add_aprt]]*טבלה1[[#This Row],[risk_factor]]*SUM(טבלה1[[#This Row],[2025]:[2050]])</f>
        <v>216</v>
      </c>
      <c r="X135">
        <v>288</v>
      </c>
      <c r="Y135" s="5">
        <f>SUM(טבלה1[[#This Row],[2025]:[2050]])</f>
        <v>0.6</v>
      </c>
      <c r="Z135" s="5">
        <f>טבלה1[[#This Row],[אני רוצה]]/טבלה1[[#This Row],[מה יצא בסוף]]</f>
        <v>1.3333333333333333</v>
      </c>
      <c r="AA135" s="5"/>
    </row>
    <row r="136" spans="1:27" hidden="1" x14ac:dyDescent="0.2">
      <c r="A136">
        <v>218</v>
      </c>
      <c r="B136" t="s">
        <v>463</v>
      </c>
      <c r="C136" t="s">
        <v>464</v>
      </c>
      <c r="D136" t="s">
        <v>309</v>
      </c>
      <c r="F136">
        <v>638</v>
      </c>
      <c r="I136">
        <v>0.79999999999999993</v>
      </c>
      <c r="M136">
        <v>0.5</v>
      </c>
      <c r="N136">
        <v>0.5</v>
      </c>
      <c r="U136" t="s">
        <v>339</v>
      </c>
      <c r="V136" t="str">
        <f>IF(_xlfn.IFNA(VLOOKUP(טבלה1[[#This Row],[id]],טבלה3[[#All],[id]],1,0),0)&gt;0,"AOI","NOT_AOI")</f>
        <v>NOT_AOI</v>
      </c>
      <c r="W136">
        <f>טבלה1[[#This Row],[add_aprt]]*טבלה1[[#This Row],[risk_factor]]*SUM(טבלה1[[#This Row],[2025]:[2050]])</f>
        <v>510.4</v>
      </c>
      <c r="X136">
        <v>606.1</v>
      </c>
      <c r="Y136" s="5">
        <f>SUM(טבלה1[[#This Row],[2025]:[2050]])</f>
        <v>1</v>
      </c>
      <c r="Z136" s="5">
        <f>טבלה1[[#This Row],[אני רוצה]]/טבלה1[[#This Row],[מה יצא בסוף]]</f>
        <v>1.1875</v>
      </c>
      <c r="AA136" s="5"/>
    </row>
    <row r="137" spans="1:27" hidden="1" x14ac:dyDescent="0.2">
      <c r="A137">
        <v>194</v>
      </c>
      <c r="B137" t="s">
        <v>334</v>
      </c>
      <c r="C137" t="s">
        <v>335</v>
      </c>
      <c r="D137" t="s">
        <v>309</v>
      </c>
      <c r="F137">
        <v>472</v>
      </c>
      <c r="G137">
        <v>0</v>
      </c>
      <c r="H137">
        <v>0</v>
      </c>
      <c r="I137">
        <v>0.79999999999999993</v>
      </c>
      <c r="J137">
        <v>0</v>
      </c>
      <c r="K137">
        <v>0</v>
      </c>
      <c r="L137">
        <v>0</v>
      </c>
      <c r="M137">
        <v>0.5</v>
      </c>
      <c r="N137">
        <v>0.5</v>
      </c>
      <c r="O137">
        <v>0</v>
      </c>
      <c r="P137">
        <v>0</v>
      </c>
      <c r="Q137">
        <v>0</v>
      </c>
      <c r="R137">
        <v>0</v>
      </c>
      <c r="U137" t="s">
        <v>209</v>
      </c>
      <c r="V137" t="str">
        <f>IF(_xlfn.IFNA(VLOOKUP(טבלה1[[#This Row],[id]],טבלה3[[#All],[id]],1,0),0)&gt;0,"AOI","NOT_AOI")</f>
        <v>NOT_AOI</v>
      </c>
      <c r="W137">
        <f>טבלה1[[#This Row],[add_aprt]]*טבלה1[[#This Row],[risk_factor]]*SUM(טבלה1[[#This Row],[2025]:[2050]])</f>
        <v>377.59999999999997</v>
      </c>
      <c r="X137">
        <v>538.07999999999993</v>
      </c>
      <c r="Y137" s="5">
        <f>SUM(טבלה1[[#This Row],[2025]:[2050]])</f>
        <v>1</v>
      </c>
      <c r="Z137" s="5">
        <f>טבלה1[[#This Row],[אני רוצה]]/טבלה1[[#This Row],[מה יצא בסוף]]</f>
        <v>1.425</v>
      </c>
      <c r="AA137" s="5"/>
    </row>
    <row r="138" spans="1:27" hidden="1" x14ac:dyDescent="0.2">
      <c r="A138">
        <v>223</v>
      </c>
      <c r="B138" t="s">
        <v>474</v>
      </c>
      <c r="C138" t="s">
        <v>475</v>
      </c>
      <c r="D138" t="s">
        <v>399</v>
      </c>
      <c r="F138">
        <v>30</v>
      </c>
      <c r="I138">
        <v>0.79999999999999993</v>
      </c>
      <c r="L138">
        <v>1</v>
      </c>
      <c r="S138" t="s">
        <v>476</v>
      </c>
      <c r="U138" t="s">
        <v>339</v>
      </c>
      <c r="V138" t="str">
        <f>IF(_xlfn.IFNA(VLOOKUP(טבלה1[[#This Row],[id]],טבלה3[[#All],[id]],1,0),0)&gt;0,"AOI","NOT_AOI")</f>
        <v>NOT_AOI</v>
      </c>
      <c r="W138">
        <f>טבלה1[[#This Row],[add_aprt]]*טבלה1[[#This Row],[risk_factor]]*SUM(טבלה1[[#This Row],[2025]:[2050]])</f>
        <v>23.999999999999996</v>
      </c>
      <c r="X138">
        <v>28.5</v>
      </c>
      <c r="Y138" s="5">
        <f>SUM(טבלה1[[#This Row],[2025]:[2050]])</f>
        <v>1</v>
      </c>
      <c r="Z138" s="5">
        <f>טבלה1[[#This Row],[אני רוצה]]/טבלה1[[#This Row],[מה יצא בסוף]]</f>
        <v>1.1875000000000002</v>
      </c>
      <c r="AA138" s="5"/>
    </row>
    <row r="139" spans="1:27" hidden="1" x14ac:dyDescent="0.2">
      <c r="A139">
        <v>173</v>
      </c>
      <c r="B139" t="s">
        <v>397</v>
      </c>
      <c r="C139" t="s">
        <v>398</v>
      </c>
      <c r="D139" t="s">
        <v>399</v>
      </c>
      <c r="F139">
        <v>144</v>
      </c>
      <c r="G139">
        <v>0</v>
      </c>
      <c r="H139">
        <v>0</v>
      </c>
      <c r="I139">
        <v>0.9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U139" t="s">
        <v>339</v>
      </c>
      <c r="V139" t="str">
        <f>IF(_xlfn.IFNA(VLOOKUP(טבלה1[[#This Row],[id]],טבלה3[[#All],[id]],1,0),0)&gt;0,"AOI","NOT_AOI")</f>
        <v>NOT_AOI</v>
      </c>
      <c r="W139">
        <f>טבלה1[[#This Row],[add_aprt]]*טבלה1[[#This Row],[risk_factor]]*SUM(טבלה1[[#This Row],[2025]:[2050]])</f>
        <v>129.6</v>
      </c>
      <c r="X139">
        <v>164.15999999999997</v>
      </c>
      <c r="Y139" s="5">
        <f>SUM(טבלה1[[#This Row],[2025]:[2050]])</f>
        <v>1</v>
      </c>
      <c r="Z139" s="5">
        <f>טבלה1[[#This Row],[אני רוצה]]/טבלה1[[#This Row],[מה יצא בסוף]]</f>
        <v>1.2666666666666664</v>
      </c>
      <c r="AA139" s="5"/>
    </row>
    <row r="140" spans="1:27" hidden="1" x14ac:dyDescent="0.2">
      <c r="A140">
        <v>156</v>
      </c>
      <c r="B140" t="s">
        <v>376</v>
      </c>
      <c r="C140" t="s">
        <v>377</v>
      </c>
      <c r="D140" t="s">
        <v>378</v>
      </c>
      <c r="F140">
        <v>130</v>
      </c>
      <c r="G140">
        <v>0</v>
      </c>
      <c r="H140">
        <v>0</v>
      </c>
      <c r="I140">
        <v>0.9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U140" t="s">
        <v>339</v>
      </c>
      <c r="V140" t="str">
        <f>IF(_xlfn.IFNA(VLOOKUP(טבלה1[[#This Row],[id]],טבלה3[[#All],[id]],1,0),0)&gt;0,"AOI","NOT_AOI")</f>
        <v>NOT_AOI</v>
      </c>
      <c r="W140">
        <f>טבלה1[[#This Row],[add_aprt]]*טבלה1[[#This Row],[risk_factor]]*SUM(טבלה1[[#This Row],[2025]:[2050]])</f>
        <v>117</v>
      </c>
      <c r="X140">
        <v>98.8</v>
      </c>
      <c r="Y140" s="5">
        <f>SUM(טבלה1[[#This Row],[2025]:[2050]])</f>
        <v>1</v>
      </c>
      <c r="Z140" s="5">
        <f>טבלה1[[#This Row],[אני רוצה]]/טבלה1[[#This Row],[מה יצא בסוף]]</f>
        <v>0.84444444444444444</v>
      </c>
      <c r="AA140" s="5"/>
    </row>
    <row r="141" spans="1:27" hidden="1" x14ac:dyDescent="0.2">
      <c r="A141">
        <v>231</v>
      </c>
      <c r="B141" t="s">
        <v>486</v>
      </c>
      <c r="C141" t="s">
        <v>487</v>
      </c>
      <c r="D141" t="s">
        <v>488</v>
      </c>
      <c r="F141">
        <v>100</v>
      </c>
      <c r="I141">
        <v>0.9</v>
      </c>
      <c r="M141">
        <v>1</v>
      </c>
      <c r="U141" t="s">
        <v>24</v>
      </c>
      <c r="V141" t="str">
        <f>IF(_xlfn.IFNA(VLOOKUP(טבלה1[[#This Row],[id]],טבלה3[[#All],[id]],1,0),0)&gt;0,"AOI","NOT_AOI")</f>
        <v>NOT_AOI</v>
      </c>
      <c r="W141">
        <f>טבלה1[[#This Row],[add_aprt]]*טבלה1[[#This Row],[risk_factor]]*SUM(טבלה1[[#This Row],[2025]:[2050]])</f>
        <v>90</v>
      </c>
      <c r="X141">
        <v>95</v>
      </c>
      <c r="Y141" s="5">
        <f>SUM(טבלה1[[#This Row],[2025]:[2050]])</f>
        <v>1</v>
      </c>
      <c r="Z141" s="5">
        <f>טבלה1[[#This Row],[אני רוצה]]/טבלה1[[#This Row],[מה יצא בסוף]]</f>
        <v>1.0555555555555556</v>
      </c>
      <c r="AA141" s="5"/>
    </row>
    <row r="142" spans="1:27" hidden="1" x14ac:dyDescent="0.2">
      <c r="A142">
        <v>232</v>
      </c>
      <c r="B142" t="s">
        <v>489</v>
      </c>
      <c r="D142" t="s">
        <v>490</v>
      </c>
      <c r="F142">
        <v>70</v>
      </c>
      <c r="I142">
        <v>0.9</v>
      </c>
      <c r="N142">
        <v>1</v>
      </c>
      <c r="U142" t="s">
        <v>339</v>
      </c>
      <c r="V142" t="str">
        <f>IF(_xlfn.IFNA(VLOOKUP(טבלה1[[#This Row],[id]],טבלה3[[#All],[id]],1,0),0)&gt;0,"AOI","NOT_AOI")</f>
        <v>NOT_AOI</v>
      </c>
      <c r="W142">
        <f>טבלה1[[#This Row],[add_aprt]]*טבלה1[[#This Row],[risk_factor]]*SUM(טבלה1[[#This Row],[2025]:[2050]])</f>
        <v>63</v>
      </c>
      <c r="X142">
        <v>53.199999999999996</v>
      </c>
      <c r="Y142" s="5">
        <f>SUM(טבלה1[[#This Row],[2025]:[2050]])</f>
        <v>1</v>
      </c>
      <c r="Z142" s="5">
        <f>טבלה1[[#This Row],[אני רוצה]]/טבלה1[[#This Row],[מה יצא בסוף]]</f>
        <v>0.84444444444444433</v>
      </c>
      <c r="AA142" s="5"/>
    </row>
    <row r="143" spans="1:27" hidden="1" x14ac:dyDescent="0.2">
      <c r="A143">
        <v>155</v>
      </c>
      <c r="B143" t="s">
        <v>316</v>
      </c>
      <c r="C143" t="s">
        <v>317</v>
      </c>
      <c r="D143" t="s">
        <v>318</v>
      </c>
      <c r="F143">
        <v>136</v>
      </c>
      <c r="G143">
        <v>0</v>
      </c>
      <c r="H143">
        <v>0</v>
      </c>
      <c r="I143">
        <v>0.9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209</v>
      </c>
      <c r="V143" t="str">
        <f>IF(_xlfn.IFNA(VLOOKUP(טבלה1[[#This Row],[id]],טבלה3[[#All],[id]],1,0),0)&gt;0,"AOI","NOT_AOI")</f>
        <v>NOT_AOI</v>
      </c>
      <c r="W143">
        <f>טבלה1[[#This Row],[add_aprt]]*טבלה1[[#This Row],[risk_factor]]*SUM(טבלה1[[#This Row],[2025]:[2050]])</f>
        <v>122.4</v>
      </c>
      <c r="X143">
        <v>206.72</v>
      </c>
      <c r="Y143" s="5">
        <f>SUM(טבלה1[[#This Row],[2025]:[2050]])</f>
        <v>1</v>
      </c>
      <c r="Z143" s="5">
        <f>טבלה1[[#This Row],[אני רוצה]]/טבלה1[[#This Row],[מה יצא בסוף]]</f>
        <v>1.6888888888888889</v>
      </c>
      <c r="AA143" s="5"/>
    </row>
    <row r="144" spans="1:27" hidden="1" x14ac:dyDescent="0.2">
      <c r="A144">
        <v>199</v>
      </c>
      <c r="B144" t="s">
        <v>431</v>
      </c>
      <c r="C144" t="s">
        <v>432</v>
      </c>
      <c r="D144" t="s">
        <v>213</v>
      </c>
      <c r="F144">
        <v>500</v>
      </c>
      <c r="G144">
        <v>0</v>
      </c>
      <c r="H144">
        <v>0</v>
      </c>
      <c r="I144">
        <v>0.4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0.6</v>
      </c>
      <c r="P144">
        <v>0</v>
      </c>
      <c r="Q144">
        <v>0</v>
      </c>
      <c r="R144">
        <v>0</v>
      </c>
      <c r="U144" t="s">
        <v>339</v>
      </c>
      <c r="V144" t="str">
        <f>IF(_xlfn.IFNA(VLOOKUP(טבלה1[[#This Row],[id]],טבלה3[[#All],[id]],1,0),0)&gt;0,"AOI","NOT_AOI")</f>
        <v>NOT_AOI</v>
      </c>
      <c r="W144">
        <f>טבלה1[[#This Row],[add_aprt]]*טבלה1[[#This Row],[risk_factor]]*SUM(טבלה1[[#This Row],[2025]:[2050]])</f>
        <v>120</v>
      </c>
      <c r="X144">
        <v>160</v>
      </c>
      <c r="Y144" s="5">
        <f>SUM(טבלה1[[#This Row],[2025]:[2050]])</f>
        <v>0.6</v>
      </c>
      <c r="Z144" s="5">
        <f>טבלה1[[#This Row],[אני רוצה]]/טבלה1[[#This Row],[מה יצא בסוף]]</f>
        <v>1.3333333333333333</v>
      </c>
      <c r="AA144" s="5"/>
    </row>
    <row r="145" spans="1:27" hidden="1" x14ac:dyDescent="0.2">
      <c r="A145">
        <v>200</v>
      </c>
      <c r="B145" t="s">
        <v>433</v>
      </c>
      <c r="C145" t="s">
        <v>434</v>
      </c>
      <c r="D145" t="s">
        <v>213</v>
      </c>
      <c r="F145">
        <v>400</v>
      </c>
      <c r="G145">
        <v>0</v>
      </c>
      <c r="H145">
        <v>0</v>
      </c>
      <c r="I145">
        <v>0.4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0.6</v>
      </c>
      <c r="P145">
        <v>0</v>
      </c>
      <c r="Q145">
        <v>0</v>
      </c>
      <c r="R145">
        <v>0</v>
      </c>
      <c r="U145" t="s">
        <v>339</v>
      </c>
      <c r="V145" t="str">
        <f>IF(_xlfn.IFNA(VLOOKUP(טבלה1[[#This Row],[id]],טבלה3[[#All],[id]],1,0),0)&gt;0,"AOI","NOT_AOI")</f>
        <v>NOT_AOI</v>
      </c>
      <c r="W145">
        <f>טבלה1[[#This Row],[add_aprt]]*טבלה1[[#This Row],[risk_factor]]*SUM(טבלה1[[#This Row],[2025]:[2050]])</f>
        <v>96</v>
      </c>
      <c r="X145">
        <v>128</v>
      </c>
      <c r="Y145" s="5">
        <f>SUM(טבלה1[[#This Row],[2025]:[2050]])</f>
        <v>0.6</v>
      </c>
      <c r="Z145" s="5">
        <f>טבלה1[[#This Row],[אני רוצה]]/טבלה1[[#This Row],[מה יצא בסוף]]</f>
        <v>1.3333333333333333</v>
      </c>
      <c r="AA145" s="5"/>
    </row>
    <row r="146" spans="1:27" hidden="1" x14ac:dyDescent="0.2">
      <c r="A146">
        <v>215</v>
      </c>
      <c r="B146" t="s">
        <v>456</v>
      </c>
      <c r="C146" t="s">
        <v>457</v>
      </c>
      <c r="D146" t="s">
        <v>187</v>
      </c>
      <c r="F146">
        <v>108</v>
      </c>
      <c r="I146">
        <v>0.9</v>
      </c>
      <c r="K146">
        <v>1</v>
      </c>
      <c r="U146" t="s">
        <v>24</v>
      </c>
      <c r="V146" t="str">
        <f>IF(_xlfn.IFNA(VLOOKUP(טבלה1[[#This Row],[id]],טבלה3[[#All],[id]],1,0),0)&gt;0,"AOI","NOT_AOI")</f>
        <v>NOT_AOI</v>
      </c>
      <c r="W146">
        <f>טבלה1[[#This Row],[add_aprt]]*טבלה1[[#This Row],[risk_factor]]*SUM(טבלה1[[#This Row],[2025]:[2050]])</f>
        <v>97.2</v>
      </c>
      <c r="X146">
        <v>184.68</v>
      </c>
      <c r="Y146" s="5">
        <f>SUM(טבלה1[[#This Row],[2025]:[2050]])</f>
        <v>1</v>
      </c>
      <c r="Z146" s="5">
        <f>טבלה1[[#This Row],[אני רוצה]]/טבלה1[[#This Row],[מה יצא בסוף]]</f>
        <v>1.9</v>
      </c>
      <c r="AA146" s="5"/>
    </row>
    <row r="147" spans="1:27" hidden="1" x14ac:dyDescent="0.2">
      <c r="A147">
        <v>235</v>
      </c>
      <c r="B147" t="s">
        <v>493</v>
      </c>
      <c r="C147" t="s">
        <v>494</v>
      </c>
      <c r="D147" t="s">
        <v>190</v>
      </c>
      <c r="F147">
        <v>123</v>
      </c>
      <c r="I147">
        <v>0.9</v>
      </c>
      <c r="K147">
        <v>0.5</v>
      </c>
      <c r="L147">
        <v>0.5</v>
      </c>
      <c r="U147" t="s">
        <v>24</v>
      </c>
      <c r="V147" t="str">
        <f>IF(_xlfn.IFNA(VLOOKUP(טבלה1[[#This Row],[id]],טבלה3[[#All],[id]],1,0),0)&gt;0,"AOI","NOT_AOI")</f>
        <v>NOT_AOI</v>
      </c>
      <c r="W147">
        <f>טבלה1[[#This Row],[add_aprt]]*טבלה1[[#This Row],[risk_factor]]*SUM(טבלה1[[#This Row],[2025]:[2050]])</f>
        <v>110.7</v>
      </c>
      <c r="X147">
        <v>210.32999999999998</v>
      </c>
      <c r="Y147" s="5">
        <f>SUM(טבלה1[[#This Row],[2025]:[2050]])</f>
        <v>1</v>
      </c>
      <c r="Z147" s="5">
        <f>טבלה1[[#This Row],[אני רוצה]]/טבלה1[[#This Row],[מה יצא בסוף]]</f>
        <v>1.9</v>
      </c>
      <c r="AA147" s="5"/>
    </row>
    <row r="148" spans="1:27" hidden="1" x14ac:dyDescent="0.2">
      <c r="A148">
        <v>237</v>
      </c>
      <c r="B148" t="s">
        <v>497</v>
      </c>
      <c r="C148" t="s">
        <v>498</v>
      </c>
      <c r="D148" t="s">
        <v>190</v>
      </c>
      <c r="F148">
        <v>286</v>
      </c>
      <c r="I148">
        <v>0.9</v>
      </c>
      <c r="L148">
        <v>1</v>
      </c>
      <c r="U148" t="s">
        <v>24</v>
      </c>
      <c r="V148" t="str">
        <f>IF(_xlfn.IFNA(VLOOKUP(טבלה1[[#This Row],[id]],טבלה3[[#All],[id]],1,0),0)&gt;0,"AOI","NOT_AOI")</f>
        <v>NOT_AOI</v>
      </c>
      <c r="W148">
        <f>טבלה1[[#This Row],[add_aprt]]*טבלה1[[#This Row],[risk_factor]]*SUM(טבלה1[[#This Row],[2025]:[2050]])</f>
        <v>257.40000000000003</v>
      </c>
      <c r="X148">
        <v>489.06000000000006</v>
      </c>
      <c r="Y148" s="5">
        <f>SUM(טבלה1[[#This Row],[2025]:[2050]])</f>
        <v>1</v>
      </c>
      <c r="Z148" s="5">
        <f>טבלה1[[#This Row],[אני רוצה]]/טבלה1[[#This Row],[מה יצא בסוף]]</f>
        <v>1.9</v>
      </c>
      <c r="AA148" s="5"/>
    </row>
    <row r="149" spans="1:27" hidden="1" x14ac:dyDescent="0.2">
      <c r="A149">
        <v>238</v>
      </c>
      <c r="B149" t="s">
        <v>499</v>
      </c>
      <c r="C149" t="s">
        <v>396</v>
      </c>
      <c r="D149" t="s">
        <v>190</v>
      </c>
      <c r="F149">
        <v>127</v>
      </c>
      <c r="I149">
        <v>0.9</v>
      </c>
      <c r="M149">
        <v>1</v>
      </c>
      <c r="U149" t="s">
        <v>24</v>
      </c>
      <c r="V149" t="str">
        <f>IF(_xlfn.IFNA(VLOOKUP(טבלה1[[#This Row],[id]],טבלה3[[#All],[id]],1,0),0)&gt;0,"AOI","NOT_AOI")</f>
        <v>NOT_AOI</v>
      </c>
      <c r="W149">
        <f>טבלה1[[#This Row],[add_aprt]]*טבלה1[[#This Row],[risk_factor]]*SUM(טבלה1[[#This Row],[2025]:[2050]])</f>
        <v>114.3</v>
      </c>
      <c r="X149">
        <v>217.17</v>
      </c>
      <c r="Y149" s="5">
        <f>SUM(טבלה1[[#This Row],[2025]:[2050]])</f>
        <v>1</v>
      </c>
      <c r="Z149" s="5">
        <f>טבלה1[[#This Row],[אני רוצה]]/טבלה1[[#This Row],[מה יצא בסוף]]</f>
        <v>1.9</v>
      </c>
      <c r="AA149" s="5"/>
    </row>
    <row r="150" spans="1:27" hidden="1" x14ac:dyDescent="0.2">
      <c r="A150">
        <v>239</v>
      </c>
      <c r="B150" t="s">
        <v>500</v>
      </c>
      <c r="C150" t="s">
        <v>333</v>
      </c>
      <c r="D150" t="s">
        <v>190</v>
      </c>
      <c r="F150">
        <v>60</v>
      </c>
      <c r="I150">
        <v>0.9</v>
      </c>
      <c r="K150">
        <v>1</v>
      </c>
      <c r="U150" t="s">
        <v>24</v>
      </c>
      <c r="V150" t="str">
        <f>IF(_xlfn.IFNA(VLOOKUP(טבלה1[[#This Row],[id]],טבלה3[[#All],[id]],1,0),0)&gt;0,"AOI","NOT_AOI")</f>
        <v>NOT_AOI</v>
      </c>
      <c r="W150">
        <f>טבלה1[[#This Row],[add_aprt]]*טבלה1[[#This Row],[risk_factor]]*SUM(טבלה1[[#This Row],[2025]:[2050]])</f>
        <v>54</v>
      </c>
      <c r="X150">
        <v>102.6</v>
      </c>
      <c r="Y150" s="5">
        <f>SUM(טבלה1[[#This Row],[2025]:[2050]])</f>
        <v>1</v>
      </c>
      <c r="Z150" s="5">
        <f>טבלה1[[#This Row],[אני רוצה]]/טבלה1[[#This Row],[מה יצא בסוף]]</f>
        <v>1.9</v>
      </c>
      <c r="AA150" s="5"/>
    </row>
    <row r="151" spans="1:27" hidden="1" x14ac:dyDescent="0.2">
      <c r="A151">
        <v>262</v>
      </c>
      <c r="B151" t="s">
        <v>519</v>
      </c>
      <c r="D151" t="s">
        <v>190</v>
      </c>
      <c r="F151">
        <v>10</v>
      </c>
      <c r="I151">
        <v>0.9</v>
      </c>
      <c r="J151">
        <v>0</v>
      </c>
      <c r="K151">
        <v>1</v>
      </c>
      <c r="U151" t="s">
        <v>24</v>
      </c>
      <c r="V151" t="str">
        <f>IF(_xlfn.IFNA(VLOOKUP(טבלה1[[#This Row],[id]],טבלה3[[#All],[id]],1,0),0)&gt;0,"AOI","NOT_AOI")</f>
        <v>NOT_AOI</v>
      </c>
      <c r="W151">
        <f>טבלה1[[#This Row],[add_aprt]]*טבלה1[[#This Row],[risk_factor]]*SUM(טבלה1[[#This Row],[2025]:[2050]])</f>
        <v>9</v>
      </c>
      <c r="X151">
        <v>17.099999999999998</v>
      </c>
      <c r="Y151" s="5">
        <f>SUM(טבלה1[[#This Row],[2025]:[2050]])</f>
        <v>1</v>
      </c>
      <c r="Z151" s="5">
        <f>טבלה1[[#This Row],[אני רוצה]]/טבלה1[[#This Row],[מה יצא בסוף]]</f>
        <v>1.8999999999999997</v>
      </c>
      <c r="AA151" s="5"/>
    </row>
    <row r="152" spans="1:27" hidden="1" x14ac:dyDescent="0.2">
      <c r="A152">
        <v>264</v>
      </c>
      <c r="B152" t="s">
        <v>521</v>
      </c>
      <c r="D152" t="s">
        <v>190</v>
      </c>
      <c r="F152">
        <v>0</v>
      </c>
      <c r="I152">
        <v>0.9</v>
      </c>
      <c r="J152">
        <v>0</v>
      </c>
      <c r="K152">
        <v>1</v>
      </c>
      <c r="U152" t="s">
        <v>24</v>
      </c>
      <c r="V152" t="str">
        <f>IF(_xlfn.IFNA(VLOOKUP(טבלה1[[#This Row],[id]],טבלה3[[#All],[id]],1,0),0)&gt;0,"AOI","NOT_AOI")</f>
        <v>NOT_AOI</v>
      </c>
      <c r="W152">
        <f>טבלה1[[#This Row],[add_aprt]]*טבלה1[[#This Row],[risk_factor]]*SUM(טבלה1[[#This Row],[2025]:[2050]])</f>
        <v>0</v>
      </c>
      <c r="X152">
        <v>0</v>
      </c>
      <c r="Y152" s="5">
        <f>SUM(טבלה1[[#This Row],[2025]:[2050]])</f>
        <v>1</v>
      </c>
      <c r="Z152" s="5" t="e">
        <f>טבלה1[[#This Row],[אני רוצה]]/טבלה1[[#This Row],[מה יצא בסוף]]</f>
        <v>#DIV/0!</v>
      </c>
      <c r="AA152" s="5"/>
    </row>
    <row r="153" spans="1:27" hidden="1" x14ac:dyDescent="0.2">
      <c r="A153">
        <v>255</v>
      </c>
      <c r="D153" t="s">
        <v>155</v>
      </c>
      <c r="F153">
        <v>30</v>
      </c>
      <c r="I153">
        <v>1</v>
      </c>
      <c r="J153">
        <v>1</v>
      </c>
      <c r="U153" t="s">
        <v>24</v>
      </c>
      <c r="V153" t="str">
        <f>IF(_xlfn.IFNA(VLOOKUP(טבלה1[[#This Row],[id]],טבלה3[[#All],[id]],1,0),0)&gt;0,"AOI","NOT_AOI")</f>
        <v>NOT_AOI</v>
      </c>
      <c r="W153">
        <f>טבלה1[[#This Row],[add_aprt]]*טבלה1[[#This Row],[risk_factor]]*SUM(טבלה1[[#This Row],[2025]:[2050]])</f>
        <v>30</v>
      </c>
      <c r="X153">
        <v>51.3</v>
      </c>
      <c r="Y153" s="5">
        <f>SUM(טבלה1[[#This Row],[2025]:[2050]])</f>
        <v>1</v>
      </c>
      <c r="Z153" s="5">
        <f>טבלה1[[#This Row],[אני רוצה]]/טבלה1[[#This Row],[מה יצא בסוף]]</f>
        <v>1.71</v>
      </c>
      <c r="AA153" s="5"/>
    </row>
    <row r="154" spans="1:27" hidden="1" x14ac:dyDescent="0.2">
      <c r="A154">
        <v>257</v>
      </c>
      <c r="D154" t="s">
        <v>155</v>
      </c>
      <c r="F154">
        <v>20</v>
      </c>
      <c r="I154">
        <v>1</v>
      </c>
      <c r="J154">
        <v>1</v>
      </c>
      <c r="U154" t="s">
        <v>24</v>
      </c>
      <c r="V154" t="str">
        <f>IF(_xlfn.IFNA(VLOOKUP(טבלה1[[#This Row],[id]],טבלה3[[#All],[id]],1,0),0)&gt;0,"AOI","NOT_AOI")</f>
        <v>NOT_AOI</v>
      </c>
      <c r="W154">
        <f>טבלה1[[#This Row],[add_aprt]]*טבלה1[[#This Row],[risk_factor]]*SUM(טבלה1[[#This Row],[2025]:[2050]])</f>
        <v>20</v>
      </c>
      <c r="X154">
        <v>34.199999999999996</v>
      </c>
      <c r="Y154" s="5">
        <f>SUM(טבלה1[[#This Row],[2025]:[2050]])</f>
        <v>1</v>
      </c>
      <c r="Z154" s="5">
        <f>טבלה1[[#This Row],[אני רוצה]]/טבלה1[[#This Row],[מה יצא בסוף]]</f>
        <v>1.7099999999999997</v>
      </c>
      <c r="AA154" s="5"/>
    </row>
    <row r="155" spans="1:27" hidden="1" x14ac:dyDescent="0.2">
      <c r="A155">
        <v>216</v>
      </c>
      <c r="B155" t="s">
        <v>458</v>
      </c>
      <c r="C155" t="s">
        <v>459</v>
      </c>
      <c r="D155" t="s">
        <v>460</v>
      </c>
      <c r="F155">
        <v>120</v>
      </c>
      <c r="I155">
        <v>1</v>
      </c>
      <c r="K155">
        <v>1</v>
      </c>
      <c r="U155" t="s">
        <v>24</v>
      </c>
      <c r="V155" t="str">
        <f>IF(_xlfn.IFNA(VLOOKUP(טבלה1[[#This Row],[id]],טבלה3[[#All],[id]],1,0),0)&gt;0,"AOI","NOT_AOI")</f>
        <v>NOT_AOI</v>
      </c>
      <c r="W155">
        <f>טבלה1[[#This Row],[add_aprt]]*טבלה1[[#This Row],[risk_factor]]*SUM(טבלה1[[#This Row],[2025]:[2050]])</f>
        <v>120</v>
      </c>
      <c r="X155">
        <v>182.39999999999998</v>
      </c>
      <c r="Y155" s="5">
        <f>SUM(טבלה1[[#This Row],[2025]:[2050]])</f>
        <v>1</v>
      </c>
      <c r="Z155" s="5">
        <f>טבלה1[[#This Row],[אני רוצה]]/טבלה1[[#This Row],[מה יצא בסוף]]</f>
        <v>1.5199999999999998</v>
      </c>
      <c r="AA155" s="5"/>
    </row>
    <row r="156" spans="1:27" hidden="1" x14ac:dyDescent="0.2">
      <c r="A156">
        <v>261</v>
      </c>
      <c r="B156" t="s">
        <v>519</v>
      </c>
      <c r="D156" t="s">
        <v>204</v>
      </c>
      <c r="F156">
        <v>30</v>
      </c>
      <c r="I156">
        <v>1</v>
      </c>
      <c r="J156">
        <v>0</v>
      </c>
      <c r="K156">
        <v>1</v>
      </c>
      <c r="U156" t="s">
        <v>24</v>
      </c>
      <c r="V156" t="str">
        <f>IF(_xlfn.IFNA(VLOOKUP(טבלה1[[#This Row],[id]],טבלה3[[#All],[id]],1,0),0)&gt;0,"AOI","NOT_AOI")</f>
        <v>NOT_AOI</v>
      </c>
      <c r="W156">
        <f>טבלה1[[#This Row],[add_aprt]]*טבלה1[[#This Row],[risk_factor]]*SUM(טבלה1[[#This Row],[2025]:[2050]])</f>
        <v>30</v>
      </c>
      <c r="X156">
        <v>51.3</v>
      </c>
      <c r="Y156" s="5">
        <f>SUM(טבלה1[[#This Row],[2025]:[2050]])</f>
        <v>1</v>
      </c>
      <c r="Z156" s="5">
        <f>טבלה1[[#This Row],[אני רוצה]]/טבלה1[[#This Row],[מה יצא בסוף]]</f>
        <v>1.71</v>
      </c>
      <c r="AA156" s="5"/>
    </row>
    <row r="157" spans="1:27" hidden="1" x14ac:dyDescent="0.2">
      <c r="A157">
        <v>267</v>
      </c>
      <c r="B157">
        <v>150</v>
      </c>
      <c r="D157" t="s">
        <v>204</v>
      </c>
      <c r="F157">
        <v>80</v>
      </c>
      <c r="I157">
        <v>1</v>
      </c>
      <c r="J157">
        <v>0</v>
      </c>
      <c r="K157">
        <v>1</v>
      </c>
      <c r="U157" t="s">
        <v>24</v>
      </c>
      <c r="V157" t="str">
        <f>IF(_xlfn.IFNA(VLOOKUP(טבלה1[[#This Row],[id]],טבלה3[[#All],[id]],1,0),0)&gt;0,"AOI","NOT_AOI")</f>
        <v>NOT_AOI</v>
      </c>
      <c r="W157">
        <f>טבלה1[[#This Row],[add_aprt]]*טבלה1[[#This Row],[risk_factor]]*SUM(טבלה1[[#This Row],[2025]:[2050]])</f>
        <v>80</v>
      </c>
      <c r="X157">
        <v>136.79999999999998</v>
      </c>
      <c r="Y157" s="5">
        <f>SUM(טבלה1[[#This Row],[2025]:[2050]])</f>
        <v>1</v>
      </c>
      <c r="Z157" s="5">
        <f>טבלה1[[#This Row],[אני רוצה]]/טבלה1[[#This Row],[מה יצא בסוף]]</f>
        <v>1.7099999999999997</v>
      </c>
      <c r="AA157" s="5"/>
    </row>
    <row r="158" spans="1:27" hidden="1" x14ac:dyDescent="0.2">
      <c r="A158">
        <v>217</v>
      </c>
      <c r="B158" t="s">
        <v>461</v>
      </c>
      <c r="C158" t="s">
        <v>462</v>
      </c>
      <c r="D158" t="s">
        <v>45</v>
      </c>
      <c r="F158">
        <v>74</v>
      </c>
      <c r="I158">
        <v>1</v>
      </c>
      <c r="J158">
        <v>1</v>
      </c>
      <c r="U158" t="s">
        <v>24</v>
      </c>
      <c r="V158" t="str">
        <f>IF(_xlfn.IFNA(VLOOKUP(טבלה1[[#This Row],[id]],טבלה3[[#All],[id]],1,0),0)&gt;0,"AOI","NOT_AOI")</f>
        <v>NOT_AOI</v>
      </c>
      <c r="W158">
        <f>טבלה1[[#This Row],[add_aprt]]*טבלה1[[#This Row],[risk_factor]]*SUM(טבלה1[[#This Row],[2025]:[2050]])</f>
        <v>74</v>
      </c>
      <c r="X158">
        <v>126.54</v>
      </c>
      <c r="Y158" s="5">
        <f>SUM(טבלה1[[#This Row],[2025]:[2050]])</f>
        <v>1</v>
      </c>
      <c r="Z158" s="5">
        <f>טבלה1[[#This Row],[אני רוצה]]/טבלה1[[#This Row],[מה יצא בסוף]]</f>
        <v>1.7100000000000002</v>
      </c>
      <c r="AA158" s="5"/>
    </row>
    <row r="159" spans="1:27" hidden="1" x14ac:dyDescent="0.2">
      <c r="A159">
        <v>256</v>
      </c>
      <c r="D159" t="s">
        <v>45</v>
      </c>
      <c r="F159">
        <v>14</v>
      </c>
      <c r="I159">
        <v>1</v>
      </c>
      <c r="J159">
        <v>1</v>
      </c>
      <c r="U159" t="s">
        <v>24</v>
      </c>
      <c r="V159" t="str">
        <f>IF(_xlfn.IFNA(VLOOKUP(טבלה1[[#This Row],[id]],טבלה3[[#All],[id]],1,0),0)&gt;0,"AOI","NOT_AOI")</f>
        <v>NOT_AOI</v>
      </c>
      <c r="W159">
        <f>טבלה1[[#This Row],[add_aprt]]*טבלה1[[#This Row],[risk_factor]]*SUM(טבלה1[[#This Row],[2025]:[2050]])</f>
        <v>14</v>
      </c>
      <c r="X159">
        <v>23.939999999999998</v>
      </c>
      <c r="Y159" s="5">
        <f>SUM(טבלה1[[#This Row],[2025]:[2050]])</f>
        <v>1</v>
      </c>
      <c r="Z159" s="5">
        <f>טבלה1[[#This Row],[אני רוצה]]/טבלה1[[#This Row],[מה יצא בסוף]]</f>
        <v>1.7099999999999997</v>
      </c>
      <c r="AA159" s="5"/>
    </row>
    <row r="160" spans="1:27" hidden="1" x14ac:dyDescent="0.2">
      <c r="A160">
        <v>260</v>
      </c>
      <c r="B160" t="s">
        <v>519</v>
      </c>
      <c r="C160" t="s">
        <v>520</v>
      </c>
      <c r="D160" t="s">
        <v>73</v>
      </c>
      <c r="F160">
        <v>100</v>
      </c>
      <c r="I160">
        <v>1</v>
      </c>
      <c r="J160">
        <v>1</v>
      </c>
      <c r="U160" t="s">
        <v>24</v>
      </c>
      <c r="V160" t="str">
        <f>IF(_xlfn.IFNA(VLOOKUP(טבלה1[[#This Row],[id]],טבלה3[[#All],[id]],1,0),0)&gt;0,"AOI","NOT_AOI")</f>
        <v>NOT_AOI</v>
      </c>
      <c r="W160">
        <f>טבלה1[[#This Row],[add_aprt]]*טבלה1[[#This Row],[risk_factor]]*SUM(טבלה1[[#This Row],[2025]:[2050]])</f>
        <v>100</v>
      </c>
      <c r="X160">
        <v>171</v>
      </c>
      <c r="Y160" s="5">
        <f>SUM(טבלה1[[#This Row],[2025]:[2050]])</f>
        <v>1</v>
      </c>
      <c r="Z160" s="5">
        <f>טבלה1[[#This Row],[אני רוצה]]/טבלה1[[#This Row],[מה יצא בסוף]]</f>
        <v>1.71</v>
      </c>
      <c r="AA160" s="5"/>
    </row>
    <row r="161" spans="1:27" hidden="1" x14ac:dyDescent="0.2">
      <c r="A161">
        <v>266</v>
      </c>
      <c r="B161" t="s">
        <v>522</v>
      </c>
      <c r="D161" t="s">
        <v>73</v>
      </c>
      <c r="F161">
        <v>110</v>
      </c>
      <c r="I161">
        <v>1</v>
      </c>
      <c r="J161">
        <v>1</v>
      </c>
      <c r="U161" t="s">
        <v>24</v>
      </c>
      <c r="V161" t="str">
        <f>IF(_xlfn.IFNA(VLOOKUP(טבלה1[[#This Row],[id]],טבלה3[[#All],[id]],1,0),0)&gt;0,"AOI","NOT_AOI")</f>
        <v>NOT_AOI</v>
      </c>
      <c r="W161">
        <f>טבלה1[[#This Row],[add_aprt]]*טבלה1[[#This Row],[risk_factor]]*SUM(טבלה1[[#This Row],[2025]:[2050]])</f>
        <v>110</v>
      </c>
      <c r="X161">
        <v>188.1</v>
      </c>
      <c r="Y161" s="5">
        <f>SUM(טבלה1[[#This Row],[2025]:[2050]])</f>
        <v>1</v>
      </c>
      <c r="Z161" s="5">
        <f>טבלה1[[#This Row],[אני רוצה]]/טבלה1[[#This Row],[מה יצא בסוף]]</f>
        <v>1.71</v>
      </c>
      <c r="AA161" s="5"/>
    </row>
    <row r="162" spans="1:27" hidden="1" x14ac:dyDescent="0.2">
      <c r="A162">
        <v>268</v>
      </c>
      <c r="B162">
        <v>150</v>
      </c>
      <c r="D162" t="s">
        <v>73</v>
      </c>
      <c r="F162">
        <v>54</v>
      </c>
      <c r="I162">
        <v>1</v>
      </c>
      <c r="J162">
        <v>1</v>
      </c>
      <c r="U162" t="s">
        <v>24</v>
      </c>
      <c r="V162" t="str">
        <f>IF(_xlfn.IFNA(VLOOKUP(טבלה1[[#This Row],[id]],טבלה3[[#All],[id]],1,0),0)&gt;0,"AOI","NOT_AOI")</f>
        <v>NOT_AOI</v>
      </c>
      <c r="W162">
        <f>טבלה1[[#This Row],[add_aprt]]*טבלה1[[#This Row],[risk_factor]]*SUM(טבלה1[[#This Row],[2025]:[2050]])</f>
        <v>54</v>
      </c>
      <c r="X162">
        <v>92.34</v>
      </c>
      <c r="Y162" s="5">
        <f>SUM(טבלה1[[#This Row],[2025]:[2050]])</f>
        <v>1</v>
      </c>
      <c r="Z162" s="5">
        <f>טבלה1[[#This Row],[אני רוצה]]/טבלה1[[#This Row],[מה יצא בסוף]]</f>
        <v>1.71</v>
      </c>
      <c r="AA162" s="5"/>
    </row>
    <row r="163" spans="1:27" hidden="1" x14ac:dyDescent="0.2">
      <c r="A163">
        <v>184</v>
      </c>
      <c r="B163" t="s">
        <v>413</v>
      </c>
      <c r="C163" t="s">
        <v>414</v>
      </c>
      <c r="D163" t="s">
        <v>23</v>
      </c>
      <c r="F163">
        <v>98</v>
      </c>
      <c r="G163">
        <v>0</v>
      </c>
      <c r="H163">
        <v>0</v>
      </c>
      <c r="I163">
        <v>0.5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U163" t="s">
        <v>339</v>
      </c>
      <c r="V163" t="str">
        <f>IF(_xlfn.IFNA(VLOOKUP(טבלה1[[#This Row],[id]],טבלה3[[#All],[id]],1,0),0)&gt;0,"AOI","NOT_AOI")</f>
        <v>NOT_AOI</v>
      </c>
      <c r="W163">
        <f>טבלה1[[#This Row],[add_aprt]]*טבלה1[[#This Row],[risk_factor]]*SUM(טבלה1[[#This Row],[2025]:[2050]])</f>
        <v>49</v>
      </c>
      <c r="X163">
        <v>47.04</v>
      </c>
      <c r="Y163" s="5">
        <f>SUM(טבלה1[[#This Row],[2025]:[2050]])</f>
        <v>1</v>
      </c>
      <c r="Z163" s="5">
        <f>טבלה1[[#This Row],[אני רוצה]]/טבלה1[[#This Row],[מה יצא בסוף]]</f>
        <v>0.96</v>
      </c>
      <c r="AA163" s="5"/>
    </row>
    <row r="164" spans="1:27" hidden="1" x14ac:dyDescent="0.2">
      <c r="A164">
        <v>149</v>
      </c>
      <c r="B164" t="s">
        <v>369</v>
      </c>
      <c r="C164" t="s">
        <v>370</v>
      </c>
      <c r="D164" t="s">
        <v>213</v>
      </c>
      <c r="F164">
        <v>230</v>
      </c>
      <c r="G164">
        <v>0</v>
      </c>
      <c r="H164">
        <v>0</v>
      </c>
      <c r="I164">
        <v>0.6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U164" t="s">
        <v>339</v>
      </c>
      <c r="V164" t="str">
        <f>IF(_xlfn.IFNA(VLOOKUP(טבלה1[[#This Row],[id]],טבלה3[[#All],[id]],1,0),0)&gt;0,"AOI","NOT_AOI")</f>
        <v>NOT_AOI</v>
      </c>
      <c r="W164">
        <f>טבלה1[[#This Row],[add_aprt]]*טבלה1[[#This Row],[risk_factor]]*SUM(טבלה1[[#This Row],[2025]:[2050]])</f>
        <v>138</v>
      </c>
      <c r="X164">
        <v>147.20000000000002</v>
      </c>
      <c r="Y164" s="5">
        <f>SUM(טבלה1[[#This Row],[2025]:[2050]])</f>
        <v>1</v>
      </c>
      <c r="Z164" s="5">
        <f>טבלה1[[#This Row],[אני רוצה]]/טבלה1[[#This Row],[מה יצא בסוף]]</f>
        <v>1.0666666666666669</v>
      </c>
      <c r="AA164" s="5"/>
    </row>
    <row r="165" spans="1:27" hidden="1" x14ac:dyDescent="0.2">
      <c r="A165">
        <v>164</v>
      </c>
      <c r="B165" t="s">
        <v>384</v>
      </c>
      <c r="D165" t="s">
        <v>251</v>
      </c>
      <c r="F165">
        <v>376</v>
      </c>
      <c r="G165">
        <v>0</v>
      </c>
      <c r="H165">
        <v>0</v>
      </c>
      <c r="I165">
        <v>0.6</v>
      </c>
      <c r="J165">
        <v>0</v>
      </c>
      <c r="K165">
        <v>0</v>
      </c>
      <c r="L165">
        <v>0</v>
      </c>
      <c r="M165">
        <v>0</v>
      </c>
      <c r="N165">
        <v>0.75</v>
      </c>
      <c r="O165">
        <v>0.25</v>
      </c>
      <c r="P165">
        <v>0</v>
      </c>
      <c r="Q165">
        <v>0</v>
      </c>
      <c r="R165">
        <v>0</v>
      </c>
      <c r="U165" t="s">
        <v>339</v>
      </c>
      <c r="V165" t="str">
        <f>IF(_xlfn.IFNA(VLOOKUP(טבלה1[[#This Row],[id]],טבלה3[[#All],[id]],1,0),0)&gt;0,"AOI","NOT_AOI")</f>
        <v>NOT_AOI</v>
      </c>
      <c r="W165">
        <f>טבלה1[[#This Row],[add_aprt]]*טבלה1[[#This Row],[risk_factor]]*SUM(טבלה1[[#This Row],[2025]:[2050]])</f>
        <v>225.6</v>
      </c>
      <c r="X165">
        <v>240.64000000000001</v>
      </c>
      <c r="Y165" s="5">
        <f>SUM(טבלה1[[#This Row],[2025]:[2050]])</f>
        <v>1</v>
      </c>
      <c r="Z165" s="5">
        <f>טבלה1[[#This Row],[אני רוצה]]/טבלה1[[#This Row],[מה יצא בסוף]]</f>
        <v>1.0666666666666667</v>
      </c>
      <c r="AA165" s="5"/>
    </row>
    <row r="166" spans="1:27" hidden="1" x14ac:dyDescent="0.2">
      <c r="A166">
        <v>175</v>
      </c>
      <c r="B166" t="s">
        <v>400</v>
      </c>
      <c r="C166" t="s">
        <v>401</v>
      </c>
      <c r="D166" t="s">
        <v>213</v>
      </c>
      <c r="F166">
        <v>100</v>
      </c>
      <c r="G166">
        <v>0</v>
      </c>
      <c r="H166">
        <v>0</v>
      </c>
      <c r="I166">
        <v>0.6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U166" t="s">
        <v>339</v>
      </c>
      <c r="V166" t="str">
        <f>IF(_xlfn.IFNA(VLOOKUP(טבלה1[[#This Row],[id]],טבלה3[[#All],[id]],1,0),0)&gt;0,"AOI","NOT_AOI")</f>
        <v>NOT_AOI</v>
      </c>
      <c r="W166">
        <f>טבלה1[[#This Row],[add_aprt]]*טבלה1[[#This Row],[risk_factor]]*SUM(טבלה1[[#This Row],[2025]:[2050]])</f>
        <v>60</v>
      </c>
      <c r="X166">
        <v>64</v>
      </c>
      <c r="Y166" s="5">
        <f>SUM(טבלה1[[#This Row],[2025]:[2050]])</f>
        <v>1</v>
      </c>
      <c r="Z166" s="5">
        <f>טבלה1[[#This Row],[אני רוצה]]/טבלה1[[#This Row],[מה יצא בסוף]]</f>
        <v>1.0666666666666667</v>
      </c>
      <c r="AA166" s="5"/>
    </row>
    <row r="167" spans="1:27" hidden="1" x14ac:dyDescent="0.2">
      <c r="A167">
        <v>183</v>
      </c>
      <c r="B167" t="s">
        <v>412</v>
      </c>
      <c r="D167" t="s">
        <v>251</v>
      </c>
      <c r="F167">
        <v>300</v>
      </c>
      <c r="G167">
        <v>0</v>
      </c>
      <c r="H167">
        <v>0</v>
      </c>
      <c r="I167">
        <v>0.6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U167" t="s">
        <v>339</v>
      </c>
      <c r="V167" t="str">
        <f>IF(_xlfn.IFNA(VLOOKUP(טבלה1[[#This Row],[id]],טבלה3[[#All],[id]],1,0),0)&gt;0,"AOI","NOT_AOI")</f>
        <v>NOT_AOI</v>
      </c>
      <c r="W167">
        <f>טבלה1[[#This Row],[add_aprt]]*טבלה1[[#This Row],[risk_factor]]*SUM(טבלה1[[#This Row],[2025]:[2050]])</f>
        <v>180</v>
      </c>
      <c r="X167">
        <v>192</v>
      </c>
      <c r="Y167" s="5">
        <f>SUM(טבלה1[[#This Row],[2025]:[2050]])</f>
        <v>1</v>
      </c>
      <c r="Z167" s="5">
        <f>טבלה1[[#This Row],[אני רוצה]]/טבלה1[[#This Row],[מה יצא בסוף]]</f>
        <v>1.0666666666666667</v>
      </c>
      <c r="AA167" s="5"/>
    </row>
    <row r="168" spans="1:27" hidden="1" x14ac:dyDescent="0.2">
      <c r="A168">
        <v>190</v>
      </c>
      <c r="B168" t="s">
        <v>197</v>
      </c>
      <c r="C168" t="s">
        <v>421</v>
      </c>
      <c r="D168" t="s">
        <v>213</v>
      </c>
      <c r="F168">
        <v>400</v>
      </c>
      <c r="G168">
        <v>0</v>
      </c>
      <c r="H168">
        <v>0</v>
      </c>
      <c r="I168">
        <v>0.6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U168" t="s">
        <v>339</v>
      </c>
      <c r="V168" t="str">
        <f>IF(_xlfn.IFNA(VLOOKUP(טבלה1[[#This Row],[id]],טבלה3[[#All],[id]],1,0),0)&gt;0,"AOI","NOT_AOI")</f>
        <v>NOT_AOI</v>
      </c>
      <c r="W168">
        <f>טבלה1[[#This Row],[add_aprt]]*טבלה1[[#This Row],[risk_factor]]*SUM(טבלה1[[#This Row],[2025]:[2050]])</f>
        <v>240</v>
      </c>
      <c r="X168">
        <v>256</v>
      </c>
      <c r="Y168" s="5">
        <f>SUM(טבלה1[[#This Row],[2025]:[2050]])</f>
        <v>1</v>
      </c>
      <c r="Z168" s="5">
        <f>טבלה1[[#This Row],[אני רוצה]]/טבלה1[[#This Row],[מה יצא בסוף]]</f>
        <v>1.0666666666666667</v>
      </c>
      <c r="AA168" s="5"/>
    </row>
    <row r="169" spans="1:27" hidden="1" x14ac:dyDescent="0.2">
      <c r="A169">
        <v>197</v>
      </c>
      <c r="B169" t="s">
        <v>427</v>
      </c>
      <c r="C169" t="s">
        <v>428</v>
      </c>
      <c r="D169" t="s">
        <v>251</v>
      </c>
      <c r="F169">
        <v>650</v>
      </c>
      <c r="G169">
        <v>0</v>
      </c>
      <c r="H169">
        <v>0</v>
      </c>
      <c r="I169">
        <v>0.6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  <c r="P169">
        <v>0</v>
      </c>
      <c r="Q169">
        <v>0</v>
      </c>
      <c r="R169">
        <v>0</v>
      </c>
      <c r="U169" t="s">
        <v>339</v>
      </c>
      <c r="V169" t="str">
        <f>IF(_xlfn.IFNA(VLOOKUP(טבלה1[[#This Row],[id]],טבלה3[[#All],[id]],1,0),0)&gt;0,"AOI","NOT_AOI")</f>
        <v>NOT_AOI</v>
      </c>
      <c r="W169">
        <f>טבלה1[[#This Row],[add_aprt]]*טבלה1[[#This Row],[risk_factor]]*SUM(טבלה1[[#This Row],[2025]:[2050]])</f>
        <v>390</v>
      </c>
      <c r="X169">
        <v>416</v>
      </c>
      <c r="Y169" s="5">
        <f>SUM(טבלה1[[#This Row],[2025]:[2050]])</f>
        <v>1</v>
      </c>
      <c r="Z169" s="5">
        <f>טבלה1[[#This Row],[אני רוצה]]/טבלה1[[#This Row],[מה יצא בסוף]]</f>
        <v>1.0666666666666667</v>
      </c>
      <c r="AA169" s="5"/>
    </row>
    <row r="170" spans="1:27" hidden="1" x14ac:dyDescent="0.2">
      <c r="A170">
        <v>198</v>
      </c>
      <c r="B170" t="s">
        <v>429</v>
      </c>
      <c r="C170" t="s">
        <v>430</v>
      </c>
      <c r="D170" t="s">
        <v>251</v>
      </c>
      <c r="F170">
        <v>160</v>
      </c>
      <c r="G170">
        <v>0</v>
      </c>
      <c r="H170">
        <v>0</v>
      </c>
      <c r="I170">
        <v>0.6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U170" t="s">
        <v>339</v>
      </c>
      <c r="V170" t="str">
        <f>IF(_xlfn.IFNA(VLOOKUP(טבלה1[[#This Row],[id]],טבלה3[[#All],[id]],1,0),0)&gt;0,"AOI","NOT_AOI")</f>
        <v>NOT_AOI</v>
      </c>
      <c r="W170">
        <f>טבלה1[[#This Row],[add_aprt]]*טבלה1[[#This Row],[risk_factor]]*SUM(טבלה1[[#This Row],[2025]:[2050]])</f>
        <v>96</v>
      </c>
      <c r="X170">
        <v>102.4</v>
      </c>
      <c r="Y170" s="5">
        <f>SUM(טבלה1[[#This Row],[2025]:[2050]])</f>
        <v>1</v>
      </c>
      <c r="Z170" s="5">
        <f>טבלה1[[#This Row],[אני רוצה]]/טבלה1[[#This Row],[מה יצא בסוף]]</f>
        <v>1.0666666666666667</v>
      </c>
      <c r="AA170" s="5"/>
    </row>
    <row r="171" spans="1:27" hidden="1" x14ac:dyDescent="0.2">
      <c r="A171">
        <v>144</v>
      </c>
      <c r="B171" t="s">
        <v>197</v>
      </c>
      <c r="D171" t="s">
        <v>251</v>
      </c>
      <c r="F171">
        <v>450</v>
      </c>
      <c r="G171">
        <v>0</v>
      </c>
      <c r="H171">
        <v>0</v>
      </c>
      <c r="I171">
        <v>0.5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R171">
        <v>0</v>
      </c>
      <c r="T171" t="s">
        <v>312</v>
      </c>
      <c r="U171" t="s">
        <v>209</v>
      </c>
      <c r="V171" t="str">
        <f>IF(_xlfn.IFNA(VLOOKUP(טבלה1[[#This Row],[id]],טבלה3[[#All],[id]],1,0),0)&gt;0,"AOI","NOT_AOI")</f>
        <v>NOT_AOI</v>
      </c>
      <c r="W171">
        <f>טבלה1[[#This Row],[add_aprt]]*טבלה1[[#This Row],[risk_factor]]*SUM(טבלה1[[#This Row],[2025]:[2050]])</f>
        <v>225</v>
      </c>
      <c r="X171">
        <v>270</v>
      </c>
      <c r="Y171" s="5">
        <f>SUM(טבלה1[[#This Row],[2025]:[2050]])</f>
        <v>1</v>
      </c>
      <c r="Z171" s="5">
        <f>טבלה1[[#This Row],[אני רוצה]]/טבלה1[[#This Row],[מה יצא בסוף]]</f>
        <v>1.2</v>
      </c>
      <c r="AA171" s="5"/>
    </row>
    <row r="172" spans="1:27" hidden="1" x14ac:dyDescent="0.2">
      <c r="A172">
        <v>145</v>
      </c>
      <c r="B172" t="s">
        <v>313</v>
      </c>
      <c r="D172" t="s">
        <v>251</v>
      </c>
      <c r="F172">
        <v>388</v>
      </c>
      <c r="G172">
        <v>0</v>
      </c>
      <c r="H172">
        <v>0</v>
      </c>
      <c r="I172">
        <v>0.6</v>
      </c>
      <c r="J172">
        <v>0</v>
      </c>
      <c r="K172">
        <v>0</v>
      </c>
      <c r="L172">
        <v>0</v>
      </c>
      <c r="M172">
        <v>0.75</v>
      </c>
      <c r="N172">
        <v>0.25</v>
      </c>
      <c r="O172">
        <v>0</v>
      </c>
      <c r="P172">
        <v>0</v>
      </c>
      <c r="Q172">
        <v>0</v>
      </c>
      <c r="R172">
        <v>0</v>
      </c>
      <c r="U172" t="s">
        <v>209</v>
      </c>
      <c r="V172" t="str">
        <f>IF(_xlfn.IFNA(VLOOKUP(טבלה1[[#This Row],[id]],טבלה3[[#All],[id]],1,0),0)&gt;0,"AOI","NOT_AOI")</f>
        <v>NOT_AOI</v>
      </c>
      <c r="W172">
        <f>טבלה1[[#This Row],[add_aprt]]*טבלה1[[#This Row],[risk_factor]]*SUM(טבלה1[[#This Row],[2025]:[2050]])</f>
        <v>232.79999999999998</v>
      </c>
      <c r="X172">
        <v>310.40000000000003</v>
      </c>
      <c r="Y172" s="5">
        <f>SUM(טבלה1[[#This Row],[2025]:[2050]])</f>
        <v>1</v>
      </c>
      <c r="Z172" s="5">
        <f>טבלה1[[#This Row],[אני רוצה]]/טבלה1[[#This Row],[מה יצא בסוף]]</f>
        <v>1.3333333333333335</v>
      </c>
      <c r="AA172" s="5"/>
    </row>
    <row r="173" spans="1:27" hidden="1" x14ac:dyDescent="0.2">
      <c r="A173">
        <v>147</v>
      </c>
      <c r="B173" t="s">
        <v>365</v>
      </c>
      <c r="C173" t="s">
        <v>366</v>
      </c>
      <c r="D173" t="s">
        <v>251</v>
      </c>
      <c r="F173">
        <v>200</v>
      </c>
      <c r="G173">
        <v>0</v>
      </c>
      <c r="H173">
        <v>0</v>
      </c>
      <c r="I173">
        <v>0.6</v>
      </c>
      <c r="J173">
        <v>0</v>
      </c>
      <c r="K173">
        <v>0</v>
      </c>
      <c r="L173">
        <v>0</v>
      </c>
      <c r="M173">
        <v>0.75</v>
      </c>
      <c r="N173">
        <v>0.25</v>
      </c>
      <c r="O173">
        <v>0</v>
      </c>
      <c r="P173">
        <v>0</v>
      </c>
      <c r="Q173">
        <v>0</v>
      </c>
      <c r="R173">
        <v>0</v>
      </c>
      <c r="U173" t="s">
        <v>339</v>
      </c>
      <c r="V173" t="str">
        <f>IF(_xlfn.IFNA(VLOOKUP(טבלה1[[#This Row],[id]],טבלה3[[#All],[id]],1,0),0)&gt;0,"AOI","NOT_AOI")</f>
        <v>NOT_AOI</v>
      </c>
      <c r="W173">
        <f>טבלה1[[#This Row],[add_aprt]]*טבלה1[[#This Row],[risk_factor]]*SUM(טבלה1[[#This Row],[2025]:[2050]])</f>
        <v>120</v>
      </c>
      <c r="X173">
        <v>160</v>
      </c>
      <c r="Y173" s="5">
        <f>SUM(טבלה1[[#This Row],[2025]:[2050]])</f>
        <v>1</v>
      </c>
      <c r="Z173" s="5">
        <f>טבלה1[[#This Row],[אני רוצה]]/טבלה1[[#This Row],[מה יצא בסוף]]</f>
        <v>1.3333333333333333</v>
      </c>
      <c r="AA173" s="5"/>
    </row>
    <row r="174" spans="1:27" hidden="1" x14ac:dyDescent="0.2">
      <c r="A174">
        <v>165</v>
      </c>
      <c r="B174" t="s">
        <v>385</v>
      </c>
      <c r="C174" t="s">
        <v>386</v>
      </c>
      <c r="D174" t="s">
        <v>375</v>
      </c>
      <c r="F174">
        <v>364</v>
      </c>
      <c r="G174">
        <v>0</v>
      </c>
      <c r="H174">
        <v>0</v>
      </c>
      <c r="I174">
        <v>0.6</v>
      </c>
      <c r="J174">
        <v>0</v>
      </c>
      <c r="K174">
        <v>0</v>
      </c>
      <c r="L174">
        <v>0</v>
      </c>
      <c r="M174">
        <v>0.75</v>
      </c>
      <c r="N174">
        <v>0.25</v>
      </c>
      <c r="O174">
        <v>0</v>
      </c>
      <c r="P174">
        <v>0</v>
      </c>
      <c r="Q174">
        <v>0</v>
      </c>
      <c r="R174">
        <v>0</v>
      </c>
      <c r="U174" t="s">
        <v>339</v>
      </c>
      <c r="V174" t="str">
        <f>IF(_xlfn.IFNA(VLOOKUP(טבלה1[[#This Row],[id]],טבלה3[[#All],[id]],1,0),0)&gt;0,"AOI","NOT_AOI")</f>
        <v>NOT_AOI</v>
      </c>
      <c r="W174">
        <f>טבלה1[[#This Row],[add_aprt]]*טבלה1[[#This Row],[risk_factor]]*SUM(טבלה1[[#This Row],[2025]:[2050]])</f>
        <v>218.4</v>
      </c>
      <c r="X174">
        <v>291.2</v>
      </c>
      <c r="Y174" s="5">
        <f>SUM(טבלה1[[#This Row],[2025]:[2050]])</f>
        <v>1</v>
      </c>
      <c r="Z174" s="5">
        <f>טבלה1[[#This Row],[אני רוצה]]/טבלה1[[#This Row],[מה יצא בסוף]]</f>
        <v>1.3333333333333333</v>
      </c>
      <c r="AA174" s="5"/>
    </row>
    <row r="175" spans="1:27" hidden="1" x14ac:dyDescent="0.2">
      <c r="A175">
        <v>167</v>
      </c>
      <c r="B175" t="s">
        <v>387</v>
      </c>
      <c r="C175" t="s">
        <v>388</v>
      </c>
      <c r="D175" t="s">
        <v>251</v>
      </c>
      <c r="F175">
        <v>726</v>
      </c>
      <c r="G175">
        <v>0</v>
      </c>
      <c r="H175">
        <v>0</v>
      </c>
      <c r="I175">
        <v>0.6</v>
      </c>
      <c r="J175">
        <v>0</v>
      </c>
      <c r="K175">
        <v>0</v>
      </c>
      <c r="L175">
        <v>0</v>
      </c>
      <c r="M175">
        <v>0.5</v>
      </c>
      <c r="N175">
        <v>0.5</v>
      </c>
      <c r="O175">
        <v>0</v>
      </c>
      <c r="P175">
        <v>0</v>
      </c>
      <c r="Q175">
        <v>0</v>
      </c>
      <c r="R175">
        <v>0</v>
      </c>
      <c r="U175" t="s">
        <v>339</v>
      </c>
      <c r="V175" t="str">
        <f>IF(_xlfn.IFNA(VLOOKUP(טבלה1[[#This Row],[id]],טבלה3[[#All],[id]],1,0),0)&gt;0,"AOI","NOT_AOI")</f>
        <v>NOT_AOI</v>
      </c>
      <c r="W175">
        <f>טבלה1[[#This Row],[add_aprt]]*טבלה1[[#This Row],[risk_factor]]*SUM(טבלה1[[#This Row],[2025]:[2050]])</f>
        <v>435.59999999999997</v>
      </c>
      <c r="X175">
        <v>580.80000000000007</v>
      </c>
      <c r="Y175" s="5">
        <f>SUM(טבלה1[[#This Row],[2025]:[2050]])</f>
        <v>1</v>
      </c>
      <c r="Z175" s="5">
        <f>טבלה1[[#This Row],[אני רוצה]]/טבלה1[[#This Row],[מה יצא בסוף]]</f>
        <v>1.3333333333333337</v>
      </c>
      <c r="AA175" s="5"/>
    </row>
    <row r="176" spans="1:27" hidden="1" x14ac:dyDescent="0.2">
      <c r="A176">
        <v>174</v>
      </c>
      <c r="B176" t="s">
        <v>330</v>
      </c>
      <c r="C176" t="s">
        <v>331</v>
      </c>
      <c r="D176" t="s">
        <v>309</v>
      </c>
      <c r="F176">
        <v>464</v>
      </c>
      <c r="G176">
        <v>0</v>
      </c>
      <c r="H176">
        <v>0</v>
      </c>
      <c r="I176">
        <v>0.6</v>
      </c>
      <c r="J176">
        <v>0</v>
      </c>
      <c r="K176">
        <v>0</v>
      </c>
      <c r="L176">
        <v>0</v>
      </c>
      <c r="M176">
        <v>0.5</v>
      </c>
      <c r="N176">
        <v>0.5</v>
      </c>
      <c r="O176">
        <v>0</v>
      </c>
      <c r="P176">
        <v>0</v>
      </c>
      <c r="Q176">
        <v>0</v>
      </c>
      <c r="R176">
        <v>0</v>
      </c>
      <c r="U176" t="s">
        <v>209</v>
      </c>
      <c r="V176" t="str">
        <f>IF(_xlfn.IFNA(VLOOKUP(טבלה1[[#This Row],[id]],טבלה3[[#All],[id]],1,0),0)&gt;0,"AOI","NOT_AOI")</f>
        <v>NOT_AOI</v>
      </c>
      <c r="W176">
        <f>טבלה1[[#This Row],[add_aprt]]*טבלה1[[#This Row],[risk_factor]]*SUM(טבלה1[[#This Row],[2025]:[2050]])</f>
        <v>278.39999999999998</v>
      </c>
      <c r="X176">
        <v>371.20000000000005</v>
      </c>
      <c r="Y176" s="5">
        <f>SUM(טבלה1[[#This Row],[2025]:[2050]])</f>
        <v>1</v>
      </c>
      <c r="Z176" s="5">
        <f>טבלה1[[#This Row],[אני רוצה]]/טבלה1[[#This Row],[מה יצא בסוף]]</f>
        <v>1.3333333333333337</v>
      </c>
      <c r="AA176" s="5"/>
    </row>
    <row r="177" spans="1:27" hidden="1" x14ac:dyDescent="0.2">
      <c r="A177">
        <v>189</v>
      </c>
      <c r="B177" t="s">
        <v>419</v>
      </c>
      <c r="C177" t="s">
        <v>420</v>
      </c>
      <c r="D177" t="s">
        <v>251</v>
      </c>
      <c r="F177">
        <v>380</v>
      </c>
      <c r="G177">
        <v>0</v>
      </c>
      <c r="H177">
        <v>0</v>
      </c>
      <c r="I177">
        <v>0.6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U177" t="s">
        <v>339</v>
      </c>
      <c r="V177" t="str">
        <f>IF(_xlfn.IFNA(VLOOKUP(טבלה1[[#This Row],[id]],טבלה3[[#All],[id]],1,0),0)&gt;0,"AOI","NOT_AOI")</f>
        <v>NOT_AOI</v>
      </c>
      <c r="W177">
        <f>טבלה1[[#This Row],[add_aprt]]*טבלה1[[#This Row],[risk_factor]]*SUM(טבלה1[[#This Row],[2025]:[2050]])</f>
        <v>228</v>
      </c>
      <c r="X177">
        <v>304</v>
      </c>
      <c r="Y177" s="5">
        <f>SUM(טבלה1[[#This Row],[2025]:[2050]])</f>
        <v>1</v>
      </c>
      <c r="Z177" s="5">
        <f>טבלה1[[#This Row],[אני רוצה]]/טבלה1[[#This Row],[מה יצא בסוף]]</f>
        <v>1.3333333333333333</v>
      </c>
      <c r="AA177" s="5">
        <v>0.5</v>
      </c>
    </row>
    <row r="178" spans="1:27" hidden="1" x14ac:dyDescent="0.2">
      <c r="A178">
        <v>8</v>
      </c>
      <c r="B178" t="s">
        <v>197</v>
      </c>
      <c r="C178" t="s">
        <v>338</v>
      </c>
      <c r="D178" t="s">
        <v>213</v>
      </c>
      <c r="E178">
        <v>0</v>
      </c>
      <c r="F178">
        <v>817.41622717580071</v>
      </c>
      <c r="G178">
        <v>0</v>
      </c>
      <c r="H178">
        <v>0</v>
      </c>
      <c r="I178">
        <v>0.7</v>
      </c>
      <c r="J178">
        <v>0</v>
      </c>
      <c r="K178">
        <v>0</v>
      </c>
      <c r="L178">
        <v>0</v>
      </c>
      <c r="M178">
        <v>0.5</v>
      </c>
      <c r="N178">
        <v>0.5</v>
      </c>
      <c r="O178">
        <v>0</v>
      </c>
      <c r="P178">
        <v>0.5</v>
      </c>
      <c r="Q178">
        <v>1.5</v>
      </c>
      <c r="R178">
        <v>0</v>
      </c>
      <c r="S178" t="s">
        <v>340</v>
      </c>
      <c r="T178">
        <v>0</v>
      </c>
      <c r="U178" t="s">
        <v>339</v>
      </c>
      <c r="V178" t="str">
        <f>IF(_xlfn.IFNA(VLOOKUP(טבלה1[[#This Row],[id]],טבלה3[[#All],[id]],1,0),0)&gt;0,"AOI","NOT_AOI")</f>
        <v>NOT_AOI</v>
      </c>
      <c r="W178">
        <f>טבלה1[[#This Row],[add_aprt]]*טבלה1[[#This Row],[risk_factor]]*SUM(טבלה1[[#This Row],[2025]:[2050]])</f>
        <v>572.1913590230605</v>
      </c>
      <c r="X178">
        <v>784.71957808876869</v>
      </c>
      <c r="Y178" s="5">
        <f>SUM(טבלה1[[#This Row],[2025]:[2050]])</f>
        <v>1</v>
      </c>
      <c r="Z178" s="5">
        <f>טבלה1[[#This Row],[אני רוצה]]/טבלה1[[#This Row],[מה יצא בסוף]]</f>
        <v>1.3714285714285714</v>
      </c>
      <c r="AA178" s="5">
        <v>0.6</v>
      </c>
    </row>
    <row r="179" spans="1:27" hidden="1" x14ac:dyDescent="0.2">
      <c r="A179">
        <v>9</v>
      </c>
      <c r="B179" t="s">
        <v>197</v>
      </c>
      <c r="C179" t="s">
        <v>338</v>
      </c>
      <c r="D179" t="s">
        <v>213</v>
      </c>
      <c r="E179">
        <v>0</v>
      </c>
      <c r="F179">
        <v>1198.6721024135909</v>
      </c>
      <c r="G179">
        <v>0</v>
      </c>
      <c r="H179">
        <v>0</v>
      </c>
      <c r="I179">
        <v>0.7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  <c r="P179">
        <v>0.5</v>
      </c>
      <c r="Q179">
        <v>1.5</v>
      </c>
      <c r="R179">
        <v>0</v>
      </c>
      <c r="S179" t="s">
        <v>340</v>
      </c>
      <c r="T179">
        <v>0</v>
      </c>
      <c r="U179" t="s">
        <v>339</v>
      </c>
      <c r="V179" t="str">
        <f>IF(_xlfn.IFNA(VLOOKUP(טבלה1[[#This Row],[id]],טבלה3[[#All],[id]],1,0),0)&gt;0,"AOI","NOT_AOI")</f>
        <v>NOT_AOI</v>
      </c>
      <c r="W179">
        <f>טבלה1[[#This Row],[add_aprt]]*טבלה1[[#This Row],[risk_factor]]*SUM(טבלה1[[#This Row],[2025]:[2050]])</f>
        <v>839.07047168951362</v>
      </c>
      <c r="X179">
        <v>1150.7252183170474</v>
      </c>
      <c r="Y179" s="5">
        <f>SUM(טבלה1[[#This Row],[2025]:[2050]])</f>
        <v>1</v>
      </c>
      <c r="Z179" s="5">
        <f>טבלה1[[#This Row],[אני רוצה]]/טבלה1[[#This Row],[מה יצא בסוף]]</f>
        <v>1.3714285714285717</v>
      </c>
      <c r="AA179" s="5">
        <v>0.6</v>
      </c>
    </row>
    <row r="180" spans="1:27" hidden="1" x14ac:dyDescent="0.2">
      <c r="A180">
        <v>141</v>
      </c>
      <c r="B180" t="s">
        <v>307</v>
      </c>
      <c r="C180" t="s">
        <v>308</v>
      </c>
      <c r="D180" t="s">
        <v>309</v>
      </c>
      <c r="F180">
        <v>356</v>
      </c>
      <c r="G180">
        <v>0</v>
      </c>
      <c r="H180">
        <v>0</v>
      </c>
      <c r="I180">
        <v>0.7</v>
      </c>
      <c r="J180">
        <v>0</v>
      </c>
      <c r="K180">
        <v>0</v>
      </c>
      <c r="L180">
        <v>0</v>
      </c>
      <c r="M180">
        <v>0.75</v>
      </c>
      <c r="N180">
        <v>0.25</v>
      </c>
      <c r="O180">
        <v>0</v>
      </c>
      <c r="P180">
        <v>0</v>
      </c>
      <c r="Q180">
        <v>0</v>
      </c>
      <c r="R180">
        <v>0</v>
      </c>
      <c r="U180" t="s">
        <v>209</v>
      </c>
      <c r="V180" t="str">
        <f>IF(_xlfn.IFNA(VLOOKUP(טבלה1[[#This Row],[id]],טבלה3[[#All],[id]],1,0),0)&gt;0,"AOI","NOT_AOI")</f>
        <v>NOT_AOI</v>
      </c>
      <c r="W180">
        <f>טבלה1[[#This Row],[add_aprt]]*טבלה1[[#This Row],[risk_factor]]*SUM(טבלה1[[#This Row],[2025]:[2050]])</f>
        <v>249.2</v>
      </c>
      <c r="X180">
        <v>341.76</v>
      </c>
      <c r="Y180" s="5">
        <f>SUM(טבלה1[[#This Row],[2025]:[2050]])</f>
        <v>1</v>
      </c>
      <c r="Z180" s="5">
        <f>טבלה1[[#This Row],[אני רוצה]]/טבלה1[[#This Row],[מה יצא בסוף]]</f>
        <v>1.3714285714285714</v>
      </c>
      <c r="AA180" s="5">
        <v>0.6</v>
      </c>
    </row>
    <row r="181" spans="1:27" hidden="1" x14ac:dyDescent="0.2">
      <c r="A181">
        <v>154</v>
      </c>
      <c r="B181" t="s">
        <v>373</v>
      </c>
      <c r="C181" t="s">
        <v>374</v>
      </c>
      <c r="D181" t="s">
        <v>375</v>
      </c>
      <c r="F181">
        <v>114</v>
      </c>
      <c r="G181">
        <v>0</v>
      </c>
      <c r="H181">
        <v>0</v>
      </c>
      <c r="I181">
        <v>0.7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U181" t="s">
        <v>339</v>
      </c>
      <c r="V181" t="str">
        <f>IF(_xlfn.IFNA(VLOOKUP(טבלה1[[#This Row],[id]],טבלה3[[#All],[id]],1,0),0)&gt;0,"AOI","NOT_AOI")</f>
        <v>NOT_AOI</v>
      </c>
      <c r="W181">
        <f>טבלה1[[#This Row],[add_aprt]]*טבלה1[[#This Row],[risk_factor]]*SUM(טבלה1[[#This Row],[2025]:[2050]])</f>
        <v>79.8</v>
      </c>
      <c r="X181">
        <v>109.44</v>
      </c>
      <c r="Y181" s="5">
        <f>SUM(טבלה1[[#This Row],[2025]:[2050]])</f>
        <v>1</v>
      </c>
      <c r="Z181" s="5">
        <f>טבלה1[[#This Row],[אני רוצה]]/טבלה1[[#This Row],[מה יצא בסוף]]</f>
        <v>1.3714285714285714</v>
      </c>
      <c r="AA181" s="5">
        <v>0.6</v>
      </c>
    </row>
    <row r="182" spans="1:27" hidden="1" x14ac:dyDescent="0.2">
      <c r="A182">
        <v>179</v>
      </c>
      <c r="B182" t="s">
        <v>406</v>
      </c>
      <c r="C182" t="s">
        <v>407</v>
      </c>
      <c r="D182" t="s">
        <v>251</v>
      </c>
      <c r="F182">
        <v>200</v>
      </c>
      <c r="G182">
        <v>0</v>
      </c>
      <c r="H182">
        <v>0</v>
      </c>
      <c r="I182">
        <v>0.7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U182" t="s">
        <v>339</v>
      </c>
      <c r="V182" t="str">
        <f>IF(_xlfn.IFNA(VLOOKUP(טבלה1[[#This Row],[id]],טבלה3[[#All],[id]],1,0),0)&gt;0,"AOI","NOT_AOI")</f>
        <v>NOT_AOI</v>
      </c>
      <c r="W182">
        <f>טבלה1[[#This Row],[add_aprt]]*טבלה1[[#This Row],[risk_factor]]*SUM(טבלה1[[#This Row],[2025]:[2050]])</f>
        <v>140</v>
      </c>
      <c r="X182">
        <v>192</v>
      </c>
      <c r="Y182" s="5">
        <f>SUM(טבלה1[[#This Row],[2025]:[2050]])</f>
        <v>1</v>
      </c>
      <c r="Z182" s="5">
        <f>טבלה1[[#This Row],[אני רוצה]]/טבלה1[[#This Row],[מה יצא בסוף]]</f>
        <v>1.3714285714285714</v>
      </c>
      <c r="AA182" s="5">
        <v>0.6</v>
      </c>
    </row>
    <row r="183" spans="1:27" hidden="1" x14ac:dyDescent="0.2">
      <c r="A183">
        <v>180</v>
      </c>
      <c r="B183" t="s">
        <v>408</v>
      </c>
      <c r="C183" t="s">
        <v>409</v>
      </c>
      <c r="D183" t="s">
        <v>251</v>
      </c>
      <c r="F183">
        <v>90</v>
      </c>
      <c r="G183">
        <v>0</v>
      </c>
      <c r="H183">
        <v>0</v>
      </c>
      <c r="I183">
        <v>0.7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U183" t="s">
        <v>339</v>
      </c>
      <c r="V183" t="str">
        <f>IF(_xlfn.IFNA(VLOOKUP(טבלה1[[#This Row],[id]],טבלה3[[#All],[id]],1,0),0)&gt;0,"AOI","NOT_AOI")</f>
        <v>NOT_AOI</v>
      </c>
      <c r="W183">
        <f>טבלה1[[#This Row],[add_aprt]]*טבלה1[[#This Row],[risk_factor]]*SUM(טבלה1[[#This Row],[2025]:[2050]])</f>
        <v>62.999999999999993</v>
      </c>
      <c r="X183">
        <v>86.4</v>
      </c>
      <c r="Y183" s="5">
        <f>SUM(טבלה1[[#This Row],[2025]:[2050]])</f>
        <v>1</v>
      </c>
      <c r="Z183" s="5">
        <f>טבלה1[[#This Row],[אני רוצה]]/טבלה1[[#This Row],[מה יצא בסוף]]</f>
        <v>1.3714285714285717</v>
      </c>
      <c r="AA183" s="5">
        <v>0.6</v>
      </c>
    </row>
    <row r="184" spans="1:27" hidden="1" x14ac:dyDescent="0.2">
      <c r="A184">
        <v>182</v>
      </c>
      <c r="B184" t="s">
        <v>410</v>
      </c>
      <c r="C184" t="s">
        <v>411</v>
      </c>
      <c r="D184" t="s">
        <v>399</v>
      </c>
      <c r="F184">
        <v>534</v>
      </c>
      <c r="G184">
        <v>0</v>
      </c>
      <c r="H184">
        <v>0</v>
      </c>
      <c r="I184">
        <v>0.7</v>
      </c>
      <c r="J184">
        <v>0</v>
      </c>
      <c r="K184">
        <v>0</v>
      </c>
      <c r="L184">
        <v>0</v>
      </c>
      <c r="M184">
        <v>0.5</v>
      </c>
      <c r="N184">
        <v>0.5</v>
      </c>
      <c r="O184">
        <v>0</v>
      </c>
      <c r="P184">
        <v>0</v>
      </c>
      <c r="Q184">
        <v>0</v>
      </c>
      <c r="R184">
        <v>0</v>
      </c>
      <c r="U184" t="s">
        <v>339</v>
      </c>
      <c r="V184" t="str">
        <f>IF(_xlfn.IFNA(VLOOKUP(טבלה1[[#This Row],[id]],טבלה3[[#All],[id]],1,0),0)&gt;0,"AOI","NOT_AOI")</f>
        <v>NOT_AOI</v>
      </c>
      <c r="W184">
        <f>טבלה1[[#This Row],[add_aprt]]*טבלה1[[#This Row],[risk_factor]]*SUM(טבלה1[[#This Row],[2025]:[2050]])</f>
        <v>373.79999999999995</v>
      </c>
      <c r="X184">
        <v>512.64</v>
      </c>
      <c r="Y184" s="5">
        <f>SUM(טבלה1[[#This Row],[2025]:[2050]])</f>
        <v>1</v>
      </c>
      <c r="Z184" s="5">
        <f>טבלה1[[#This Row],[אני רוצה]]/טבלה1[[#This Row],[מה יצא בסוף]]</f>
        <v>1.3714285714285717</v>
      </c>
      <c r="AA184" s="5">
        <v>0.6</v>
      </c>
    </row>
    <row r="185" spans="1:27" hidden="1" x14ac:dyDescent="0.2">
      <c r="A185">
        <v>158</v>
      </c>
      <c r="B185" t="s">
        <v>319</v>
      </c>
      <c r="C185" t="s">
        <v>320</v>
      </c>
      <c r="D185" t="s">
        <v>309</v>
      </c>
      <c r="F185">
        <v>340</v>
      </c>
      <c r="G185">
        <v>0</v>
      </c>
      <c r="H185">
        <v>0</v>
      </c>
      <c r="I185">
        <v>0.79999999999999993</v>
      </c>
      <c r="J185">
        <v>0</v>
      </c>
      <c r="K185">
        <v>0</v>
      </c>
      <c r="L185">
        <v>0.75</v>
      </c>
      <c r="M185">
        <v>0.25</v>
      </c>
      <c r="N185">
        <v>0</v>
      </c>
      <c r="O185">
        <v>0</v>
      </c>
      <c r="P185">
        <v>0</v>
      </c>
      <c r="Q185">
        <v>0</v>
      </c>
      <c r="R185">
        <v>0</v>
      </c>
      <c r="U185" t="s">
        <v>209</v>
      </c>
      <c r="V185" t="str">
        <f>IF(_xlfn.IFNA(VLOOKUP(טבלה1[[#This Row],[id]],טבלה3[[#All],[id]],1,0),0)&gt;0,"AOI","NOT_AOI")</f>
        <v>NOT_AOI</v>
      </c>
      <c r="W185">
        <f>טבלה1[[#This Row],[add_aprt]]*טבלה1[[#This Row],[risk_factor]]*SUM(טבלה1[[#This Row],[2025]:[2050]])</f>
        <v>272</v>
      </c>
      <c r="X185">
        <v>380.79999999999995</v>
      </c>
      <c r="Y185" s="5">
        <f>SUM(טבלה1[[#This Row],[2025]:[2050]])</f>
        <v>1</v>
      </c>
      <c r="Z185" s="5">
        <f>טבלה1[[#This Row],[אני רוצה]]/טבלה1[[#This Row],[מה יצא בסוף]]</f>
        <v>1.4</v>
      </c>
      <c r="AA185" s="5">
        <v>0.7</v>
      </c>
    </row>
    <row r="186" spans="1:27" hidden="1" x14ac:dyDescent="0.2">
      <c r="A186">
        <v>160</v>
      </c>
      <c r="B186" t="s">
        <v>382</v>
      </c>
      <c r="C186" t="s">
        <v>383</v>
      </c>
      <c r="D186" t="s">
        <v>251</v>
      </c>
      <c r="F186">
        <v>114</v>
      </c>
      <c r="G186">
        <v>0</v>
      </c>
      <c r="H186">
        <v>0</v>
      </c>
      <c r="I186">
        <v>0.79999999999999993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U186" t="s">
        <v>339</v>
      </c>
      <c r="V186" t="str">
        <f>IF(_xlfn.IFNA(VLOOKUP(טבלה1[[#This Row],[id]],טבלה3[[#All],[id]],1,0),0)&gt;0,"AOI","NOT_AOI")</f>
        <v>NOT_AOI</v>
      </c>
      <c r="W186">
        <f>טבלה1[[#This Row],[add_aprt]]*טבלה1[[#This Row],[risk_factor]]*SUM(טבלה1[[#This Row],[2025]:[2050]])</f>
        <v>91.199999999999989</v>
      </c>
      <c r="X186">
        <v>127.68</v>
      </c>
      <c r="Y186" s="5">
        <f>SUM(טבלה1[[#This Row],[2025]:[2050]])</f>
        <v>1</v>
      </c>
      <c r="Z186" s="5">
        <f>טבלה1[[#This Row],[אני רוצה]]/טבלה1[[#This Row],[מה יצא בסוף]]</f>
        <v>1.4000000000000004</v>
      </c>
      <c r="AA186" s="5">
        <v>0.7</v>
      </c>
    </row>
    <row r="187" spans="1:27" hidden="1" x14ac:dyDescent="0.2">
      <c r="A187">
        <v>162</v>
      </c>
      <c r="B187" t="s">
        <v>323</v>
      </c>
      <c r="C187" t="s">
        <v>324</v>
      </c>
      <c r="D187" t="s">
        <v>309</v>
      </c>
      <c r="F187">
        <v>270</v>
      </c>
      <c r="G187">
        <v>0</v>
      </c>
      <c r="H187">
        <v>0</v>
      </c>
      <c r="I187">
        <v>0.79999999999999993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U187" t="s">
        <v>209</v>
      </c>
      <c r="V187" t="str">
        <f>IF(_xlfn.IFNA(VLOOKUP(טבלה1[[#This Row],[id]],טבלה3[[#All],[id]],1,0),0)&gt;0,"AOI","NOT_AOI")</f>
        <v>NOT_AOI</v>
      </c>
      <c r="W187">
        <f>טבלה1[[#This Row],[add_aprt]]*טבלה1[[#This Row],[risk_factor]]*SUM(טבלה1[[#This Row],[2025]:[2050]])</f>
        <v>215.99999999999997</v>
      </c>
      <c r="X187">
        <v>302.40000000000003</v>
      </c>
      <c r="Y187" s="5">
        <f>SUM(טבלה1[[#This Row],[2025]:[2050]])</f>
        <v>1</v>
      </c>
      <c r="Z187" s="5">
        <f>טבלה1[[#This Row],[אני רוצה]]/טבלה1[[#This Row],[מה יצא בסוף]]</f>
        <v>1.4000000000000004</v>
      </c>
      <c r="AA187" s="5">
        <v>0.7</v>
      </c>
    </row>
    <row r="188" spans="1:27" hidden="1" x14ac:dyDescent="0.2">
      <c r="A188">
        <v>11</v>
      </c>
      <c r="B188" t="s">
        <v>197</v>
      </c>
      <c r="C188" t="s">
        <v>216</v>
      </c>
      <c r="D188" t="s">
        <v>213</v>
      </c>
      <c r="E188">
        <v>0</v>
      </c>
      <c r="F188">
        <v>2056</v>
      </c>
      <c r="G188">
        <v>0</v>
      </c>
      <c r="H188">
        <v>0</v>
      </c>
      <c r="I188">
        <v>0.6</v>
      </c>
      <c r="J188">
        <v>0</v>
      </c>
      <c r="K188">
        <v>0.05</v>
      </c>
      <c r="L188">
        <v>0.1</v>
      </c>
      <c r="M188">
        <v>0.1</v>
      </c>
      <c r="N188">
        <v>0.1</v>
      </c>
      <c r="O188">
        <v>0.1</v>
      </c>
      <c r="P188">
        <v>0</v>
      </c>
      <c r="Q188">
        <v>0</v>
      </c>
      <c r="R188">
        <v>5</v>
      </c>
      <c r="S188">
        <v>0</v>
      </c>
      <c r="T188">
        <v>0</v>
      </c>
      <c r="U188" t="s">
        <v>209</v>
      </c>
      <c r="V188" t="str">
        <f>IF(_xlfn.IFNA(VLOOKUP(טבלה1[[#This Row],[id]],טבלה3[[#All],[id]],1,0),0)&gt;0,"AOI","NOT_AOI")</f>
        <v>NOT_AOI</v>
      </c>
      <c r="W188">
        <f>טבלה1[[#This Row],[add_aprt]]*טבלה1[[#This Row],[risk_factor]]*SUM(טבלה1[[#This Row],[2025]:[2050]])</f>
        <v>555.11999999999989</v>
      </c>
      <c r="X188">
        <f>טבלה1[[#This Row],[מה יצא בסוף]]*1.6</f>
        <v>888.19199999999989</v>
      </c>
      <c r="Y188" s="5">
        <f>SUM(טבלה1[[#This Row],[2025]:[2050]])</f>
        <v>0.44999999999999996</v>
      </c>
      <c r="Z188" s="5">
        <f>טבלה1[[#This Row],[אני רוצה]]/טבלה1[[#This Row],[מה יצא בסוף]]</f>
        <v>1.6</v>
      </c>
      <c r="AA188" s="5"/>
    </row>
    <row r="189" spans="1:27" hidden="1" x14ac:dyDescent="0.2">
      <c r="A189">
        <v>12</v>
      </c>
      <c r="B189" t="s">
        <v>197</v>
      </c>
      <c r="C189" t="s">
        <v>216</v>
      </c>
      <c r="D189" t="s">
        <v>213</v>
      </c>
      <c r="E189">
        <v>0</v>
      </c>
      <c r="F189">
        <v>3282</v>
      </c>
      <c r="G189">
        <v>0</v>
      </c>
      <c r="H189">
        <v>0</v>
      </c>
      <c r="I189">
        <v>0.6</v>
      </c>
      <c r="J189">
        <v>0</v>
      </c>
      <c r="K189">
        <v>0.05</v>
      </c>
      <c r="L189">
        <v>0.1</v>
      </c>
      <c r="M189">
        <v>0.1</v>
      </c>
      <c r="N189">
        <v>0.1</v>
      </c>
      <c r="O189">
        <v>0.1</v>
      </c>
      <c r="P189">
        <v>0</v>
      </c>
      <c r="Q189">
        <v>0</v>
      </c>
      <c r="R189">
        <v>4</v>
      </c>
      <c r="S189">
        <v>0</v>
      </c>
      <c r="T189">
        <v>0</v>
      </c>
      <c r="U189" t="s">
        <v>209</v>
      </c>
      <c r="V189" t="str">
        <f>IF(_xlfn.IFNA(VLOOKUP(טבלה1[[#This Row],[id]],טבלה3[[#All],[id]],1,0),0)&gt;0,"AOI","NOT_AOI")</f>
        <v>NOT_AOI</v>
      </c>
      <c r="W189">
        <f>טבלה1[[#This Row],[add_aprt]]*טבלה1[[#This Row],[risk_factor]]*SUM(טבלה1[[#This Row],[2025]:[2050]])</f>
        <v>886.13999999999987</v>
      </c>
      <c r="X189">
        <f>טבלה1[[#This Row],[מה יצא בסוף]]*1.6</f>
        <v>1417.8239999999998</v>
      </c>
      <c r="Y189" s="5">
        <f>SUM(טבלה1[[#This Row],[2025]:[2050]])</f>
        <v>0.44999999999999996</v>
      </c>
      <c r="Z189" s="5">
        <f>טבלה1[[#This Row],[אני רוצה]]/טבלה1[[#This Row],[מה יצא בסוף]]</f>
        <v>1.6</v>
      </c>
      <c r="AA189" s="5"/>
    </row>
    <row r="190" spans="1:27" hidden="1" x14ac:dyDescent="0.2">
      <c r="A190">
        <v>15</v>
      </c>
      <c r="B190" t="s">
        <v>197</v>
      </c>
      <c r="C190" t="s">
        <v>218</v>
      </c>
      <c r="D190" t="s">
        <v>213</v>
      </c>
      <c r="E190">
        <v>0</v>
      </c>
      <c r="F190">
        <v>252.29583811575031</v>
      </c>
      <c r="G190">
        <v>0</v>
      </c>
      <c r="H190">
        <v>0</v>
      </c>
      <c r="I190">
        <v>0.5</v>
      </c>
      <c r="J190">
        <v>0</v>
      </c>
      <c r="K190">
        <v>0.05</v>
      </c>
      <c r="L190">
        <v>0.1</v>
      </c>
      <c r="M190">
        <v>0.1</v>
      </c>
      <c r="N190">
        <v>0.1</v>
      </c>
      <c r="O190">
        <v>0.1</v>
      </c>
      <c r="P190">
        <v>0.5</v>
      </c>
      <c r="Q190">
        <v>7.5</v>
      </c>
      <c r="R190">
        <v>0</v>
      </c>
      <c r="S190">
        <v>0</v>
      </c>
      <c r="T190">
        <v>0</v>
      </c>
      <c r="U190" t="s">
        <v>209</v>
      </c>
      <c r="V190" t="str">
        <f>IF(_xlfn.IFNA(VLOOKUP(טבלה1[[#This Row],[id]],טבלה3[[#All],[id]],1,0),0)&gt;0,"AOI","NOT_AOI")</f>
        <v>NOT_AOI</v>
      </c>
      <c r="W190">
        <f>טבלה1[[#This Row],[add_aprt]]*טבלה1[[#This Row],[risk_factor]]*SUM(טבלה1[[#This Row],[2025]:[2050]])</f>
        <v>56.766563576043815</v>
      </c>
      <c r="X190">
        <f>טבלה1[[#This Row],[מה יצא בסוף]]*1.6</f>
        <v>90.826501721670112</v>
      </c>
      <c r="Y190" s="5">
        <f>SUM(טבלה1[[#This Row],[2025]:[2050]])</f>
        <v>0.44999999999999996</v>
      </c>
      <c r="Z190" s="5">
        <f>טבלה1[[#This Row],[אני רוצה]]/טבלה1[[#This Row],[מה יצא בסוף]]</f>
        <v>1.6</v>
      </c>
      <c r="AA190" s="5"/>
    </row>
    <row r="191" spans="1:27" hidden="1" x14ac:dyDescent="0.2">
      <c r="A191">
        <v>16</v>
      </c>
      <c r="B191" t="s">
        <v>197</v>
      </c>
      <c r="C191" t="s">
        <v>218</v>
      </c>
      <c r="D191" t="s">
        <v>213</v>
      </c>
      <c r="E191">
        <v>0</v>
      </c>
      <c r="F191">
        <v>1525.7015924288551</v>
      </c>
      <c r="G191">
        <v>0</v>
      </c>
      <c r="H191">
        <v>0</v>
      </c>
      <c r="I191">
        <v>0.5</v>
      </c>
      <c r="J191">
        <v>0</v>
      </c>
      <c r="K191">
        <v>0.05</v>
      </c>
      <c r="L191">
        <v>0.1</v>
      </c>
      <c r="M191">
        <v>0.1</v>
      </c>
      <c r="N191">
        <v>0.1</v>
      </c>
      <c r="O191">
        <v>0.1</v>
      </c>
      <c r="P191">
        <v>0.5</v>
      </c>
      <c r="Q191">
        <v>7.5</v>
      </c>
      <c r="R191">
        <v>0</v>
      </c>
      <c r="S191">
        <v>0</v>
      </c>
      <c r="T191">
        <v>0</v>
      </c>
      <c r="U191" t="s">
        <v>209</v>
      </c>
      <c r="V191" t="str">
        <f>IF(_xlfn.IFNA(VLOOKUP(טבלה1[[#This Row],[id]],טבלה3[[#All],[id]],1,0),0)&gt;0,"AOI","NOT_AOI")</f>
        <v>NOT_AOI</v>
      </c>
      <c r="W191">
        <f>טבלה1[[#This Row],[add_aprt]]*טבלה1[[#This Row],[risk_factor]]*SUM(טבלה1[[#This Row],[2025]:[2050]])</f>
        <v>343.28285829649235</v>
      </c>
      <c r="X191">
        <f>טבלה1[[#This Row],[מה יצא בסוף]]*1.6</f>
        <v>549.25257327438783</v>
      </c>
      <c r="Y191" s="5">
        <f>SUM(טבלה1[[#This Row],[2025]:[2050]])</f>
        <v>0.44999999999999996</v>
      </c>
      <c r="Z191" s="5">
        <f>טבלה1[[#This Row],[אני רוצה]]/טבלה1[[#This Row],[מה יצא בסוף]]</f>
        <v>1.6</v>
      </c>
      <c r="AA191" s="5"/>
    </row>
    <row r="192" spans="1:27" hidden="1" x14ac:dyDescent="0.2">
      <c r="A192">
        <v>17</v>
      </c>
      <c r="B192" t="s">
        <v>197</v>
      </c>
      <c r="C192" t="s">
        <v>218</v>
      </c>
      <c r="D192" t="s">
        <v>213</v>
      </c>
      <c r="E192">
        <v>0</v>
      </c>
      <c r="F192">
        <v>1698.1584678900369</v>
      </c>
      <c r="G192">
        <v>0</v>
      </c>
      <c r="H192">
        <v>0</v>
      </c>
      <c r="I192">
        <v>0.5</v>
      </c>
      <c r="J192">
        <v>0</v>
      </c>
      <c r="K192">
        <v>0.05</v>
      </c>
      <c r="L192">
        <v>0.1</v>
      </c>
      <c r="M192">
        <v>0.1</v>
      </c>
      <c r="N192">
        <v>0.1</v>
      </c>
      <c r="O192">
        <v>0.1</v>
      </c>
      <c r="P192">
        <v>0.5</v>
      </c>
      <c r="Q192">
        <v>7.5</v>
      </c>
      <c r="R192">
        <v>0</v>
      </c>
      <c r="S192">
        <v>0</v>
      </c>
      <c r="T192">
        <v>0</v>
      </c>
      <c r="U192" t="s">
        <v>209</v>
      </c>
      <c r="V192" t="str">
        <f>IF(_xlfn.IFNA(VLOOKUP(טבלה1[[#This Row],[id]],טבלה3[[#All],[id]],1,0),0)&gt;0,"AOI","NOT_AOI")</f>
        <v>NOT_AOI</v>
      </c>
      <c r="W192">
        <f>טבלה1[[#This Row],[add_aprt]]*טבלה1[[#This Row],[risk_factor]]*SUM(טבלה1[[#This Row],[2025]:[2050]])</f>
        <v>382.08565527525826</v>
      </c>
      <c r="X192">
        <f>טבלה1[[#This Row],[מה יצא בסוף]]*1.6</f>
        <v>611.33704844041324</v>
      </c>
      <c r="Y192" s="5">
        <f>SUM(טבלה1[[#This Row],[2025]:[2050]])</f>
        <v>0.44999999999999996</v>
      </c>
      <c r="Z192" s="5">
        <f>טבלה1[[#This Row],[אני רוצה]]/טבלה1[[#This Row],[מה יצא בסוף]]</f>
        <v>1.6</v>
      </c>
      <c r="AA192" s="5"/>
    </row>
    <row r="193" spans="1:27" hidden="1" x14ac:dyDescent="0.2">
      <c r="A193">
        <v>18</v>
      </c>
      <c r="B193" t="s">
        <v>197</v>
      </c>
      <c r="C193" t="s">
        <v>218</v>
      </c>
      <c r="D193" t="s">
        <v>213</v>
      </c>
      <c r="E193" t="s">
        <v>217</v>
      </c>
      <c r="F193">
        <v>2188.0847143167389</v>
      </c>
      <c r="G193">
        <v>0</v>
      </c>
      <c r="H193">
        <v>0</v>
      </c>
      <c r="I193">
        <v>0.5</v>
      </c>
      <c r="J193">
        <v>0</v>
      </c>
      <c r="K193">
        <v>0.05</v>
      </c>
      <c r="L193">
        <v>0.1</v>
      </c>
      <c r="M193">
        <v>0.1</v>
      </c>
      <c r="N193">
        <v>0.1</v>
      </c>
      <c r="O193">
        <v>0.1</v>
      </c>
      <c r="P193">
        <v>0.5</v>
      </c>
      <c r="Q193">
        <v>7.5</v>
      </c>
      <c r="R193">
        <v>0</v>
      </c>
      <c r="S193">
        <v>0</v>
      </c>
      <c r="T193">
        <v>0</v>
      </c>
      <c r="U193" t="s">
        <v>209</v>
      </c>
      <c r="V193" t="str">
        <f>IF(_xlfn.IFNA(VLOOKUP(טבלה1[[#This Row],[id]],טבלה3[[#All],[id]],1,0),0)&gt;0,"AOI","NOT_AOI")</f>
        <v>NOT_AOI</v>
      </c>
      <c r="W193">
        <f>טבלה1[[#This Row],[add_aprt]]*טבלה1[[#This Row],[risk_factor]]*SUM(טבלה1[[#This Row],[2025]:[2050]])</f>
        <v>492.31906072126623</v>
      </c>
      <c r="X193">
        <f>טבלה1[[#This Row],[מה יצא בסוף]]*1.6</f>
        <v>787.71049715402603</v>
      </c>
      <c r="Y193" s="5">
        <f>SUM(טבלה1[[#This Row],[2025]:[2050]])</f>
        <v>0.44999999999999996</v>
      </c>
      <c r="Z193" s="5">
        <f>טבלה1[[#This Row],[אני רוצה]]/טבלה1[[#This Row],[מה יצא בסוף]]</f>
        <v>1.6</v>
      </c>
      <c r="AA193" s="5"/>
    </row>
    <row r="194" spans="1:27" hidden="1" x14ac:dyDescent="0.2">
      <c r="A194">
        <v>19</v>
      </c>
      <c r="B194" t="s">
        <v>197</v>
      </c>
      <c r="C194" t="s">
        <v>218</v>
      </c>
      <c r="D194" t="s">
        <v>213</v>
      </c>
      <c r="E194" t="s">
        <v>217</v>
      </c>
      <c r="F194">
        <v>776.41039323911195</v>
      </c>
      <c r="G194">
        <v>0</v>
      </c>
      <c r="H194">
        <v>0</v>
      </c>
      <c r="I194">
        <v>0.5</v>
      </c>
      <c r="J194">
        <v>0</v>
      </c>
      <c r="K194">
        <v>0.05</v>
      </c>
      <c r="L194">
        <v>0.1</v>
      </c>
      <c r="M194">
        <v>0.1</v>
      </c>
      <c r="N194">
        <v>0.1</v>
      </c>
      <c r="O194">
        <v>0.1</v>
      </c>
      <c r="P194">
        <v>0.5</v>
      </c>
      <c r="Q194">
        <v>7.5</v>
      </c>
      <c r="R194">
        <v>0</v>
      </c>
      <c r="S194">
        <v>0</v>
      </c>
      <c r="T194">
        <v>0</v>
      </c>
      <c r="U194" t="s">
        <v>209</v>
      </c>
      <c r="V194" t="str">
        <f>IF(_xlfn.IFNA(VLOOKUP(טבלה1[[#This Row],[id]],טבלה3[[#All],[id]],1,0),0)&gt;0,"AOI","NOT_AOI")</f>
        <v>NOT_AOI</v>
      </c>
      <c r="W194">
        <f>טבלה1[[#This Row],[add_aprt]]*טבלה1[[#This Row],[risk_factor]]*SUM(טבלה1[[#This Row],[2025]:[2050]])</f>
        <v>174.69233847880017</v>
      </c>
      <c r="X194">
        <f>טבלה1[[#This Row],[מה יצא בסוף]]*1.6</f>
        <v>279.50774156608026</v>
      </c>
      <c r="Y194" s="5">
        <f>SUM(טבלה1[[#This Row],[2025]:[2050]])</f>
        <v>0.44999999999999996</v>
      </c>
      <c r="Z194" s="5">
        <f>טבלה1[[#This Row],[אני רוצה]]/טבלה1[[#This Row],[מה יצא בסוף]]</f>
        <v>1.5999999999999999</v>
      </c>
      <c r="AA194" s="5"/>
    </row>
    <row r="195" spans="1:27" hidden="1" x14ac:dyDescent="0.2">
      <c r="A195">
        <v>20</v>
      </c>
      <c r="B195" t="s">
        <v>197</v>
      </c>
      <c r="C195" t="s">
        <v>218</v>
      </c>
      <c r="D195" t="s">
        <v>213</v>
      </c>
      <c r="E195" t="s">
        <v>217</v>
      </c>
      <c r="F195">
        <v>555.48368369931336</v>
      </c>
      <c r="G195">
        <v>0</v>
      </c>
      <c r="H195">
        <v>0</v>
      </c>
      <c r="I195">
        <v>0.5</v>
      </c>
      <c r="J195">
        <v>0</v>
      </c>
      <c r="K195">
        <v>0.05</v>
      </c>
      <c r="L195">
        <v>0.1</v>
      </c>
      <c r="M195">
        <v>0.1</v>
      </c>
      <c r="N195">
        <v>0.1</v>
      </c>
      <c r="O195">
        <v>0.1</v>
      </c>
      <c r="P195">
        <v>0.5</v>
      </c>
      <c r="Q195">
        <v>7.5</v>
      </c>
      <c r="R195">
        <v>0</v>
      </c>
      <c r="S195">
        <v>0</v>
      </c>
      <c r="T195">
        <v>0</v>
      </c>
      <c r="U195" t="s">
        <v>209</v>
      </c>
      <c r="V195" t="str">
        <f>IF(_xlfn.IFNA(VLOOKUP(טבלה1[[#This Row],[id]],טבלה3[[#All],[id]],1,0),0)&gt;0,"AOI","NOT_AOI")</f>
        <v>NOT_AOI</v>
      </c>
      <c r="W195">
        <f>טבלה1[[#This Row],[add_aprt]]*טבלה1[[#This Row],[risk_factor]]*SUM(טבלה1[[#This Row],[2025]:[2050]])</f>
        <v>124.98382883234549</v>
      </c>
      <c r="X195">
        <f>טבלה1[[#This Row],[מה יצא בסוף]]*1.6</f>
        <v>199.9741261317528</v>
      </c>
      <c r="Y195" s="5">
        <f>SUM(טבלה1[[#This Row],[2025]:[2050]])</f>
        <v>0.44999999999999996</v>
      </c>
      <c r="Z195" s="5">
        <f>טבלה1[[#This Row],[אני רוצה]]/טבלה1[[#This Row],[מה יצא בסוף]]</f>
        <v>1.6</v>
      </c>
      <c r="AA195" s="5"/>
    </row>
    <row r="196" spans="1:27" hidden="1" x14ac:dyDescent="0.2">
      <c r="A196">
        <v>21</v>
      </c>
      <c r="B196" t="s">
        <v>197</v>
      </c>
      <c r="C196" t="s">
        <v>218</v>
      </c>
      <c r="D196" t="s">
        <v>213</v>
      </c>
      <c r="E196" t="s">
        <v>217</v>
      </c>
      <c r="F196">
        <v>378.00133525187101</v>
      </c>
      <c r="G196">
        <v>0</v>
      </c>
      <c r="H196">
        <v>0</v>
      </c>
      <c r="I196">
        <v>0.5</v>
      </c>
      <c r="J196">
        <v>0</v>
      </c>
      <c r="K196">
        <v>0.05</v>
      </c>
      <c r="L196">
        <v>0.1</v>
      </c>
      <c r="M196">
        <v>0.1</v>
      </c>
      <c r="N196">
        <v>0.1</v>
      </c>
      <c r="O196">
        <v>0.1</v>
      </c>
      <c r="P196">
        <v>0.5</v>
      </c>
      <c r="Q196">
        <v>7.5</v>
      </c>
      <c r="R196">
        <v>0</v>
      </c>
      <c r="S196">
        <v>0</v>
      </c>
      <c r="T196">
        <v>0</v>
      </c>
      <c r="U196" t="s">
        <v>209</v>
      </c>
      <c r="V196" t="str">
        <f>IF(_xlfn.IFNA(VLOOKUP(טבלה1[[#This Row],[id]],טבלה3[[#All],[id]],1,0),0)&gt;0,"AOI","NOT_AOI")</f>
        <v>NOT_AOI</v>
      </c>
      <c r="W196">
        <f>טבלה1[[#This Row],[add_aprt]]*טבלה1[[#This Row],[risk_factor]]*SUM(טבלה1[[#This Row],[2025]:[2050]])</f>
        <v>85.050300431670976</v>
      </c>
      <c r="X196">
        <f>טבלה1[[#This Row],[מה יצא בסוף]]*1.6</f>
        <v>136.08048069067357</v>
      </c>
      <c r="Y196" s="5">
        <f>SUM(טבלה1[[#This Row],[2025]:[2050]])</f>
        <v>0.44999999999999996</v>
      </c>
      <c r="Z196" s="5">
        <f>טבלה1[[#This Row],[אני רוצה]]/טבלה1[[#This Row],[מה יצא בסוף]]</f>
        <v>1.6</v>
      </c>
      <c r="AA196" s="5"/>
    </row>
    <row r="197" spans="1:27" hidden="1" x14ac:dyDescent="0.2">
      <c r="A197">
        <v>22</v>
      </c>
      <c r="B197" t="s">
        <v>197</v>
      </c>
      <c r="C197" t="s">
        <v>218</v>
      </c>
      <c r="D197" t="s">
        <v>213</v>
      </c>
      <c r="E197" t="s">
        <v>217</v>
      </c>
      <c r="F197">
        <v>414.01934061774301</v>
      </c>
      <c r="G197">
        <v>0</v>
      </c>
      <c r="H197">
        <v>0</v>
      </c>
      <c r="I197">
        <v>0.5</v>
      </c>
      <c r="J197">
        <v>0</v>
      </c>
      <c r="K197">
        <v>0.05</v>
      </c>
      <c r="L197">
        <v>0.1</v>
      </c>
      <c r="M197">
        <v>0.1</v>
      </c>
      <c r="N197">
        <v>0.1</v>
      </c>
      <c r="O197">
        <v>0.1</v>
      </c>
      <c r="P197">
        <v>0.5</v>
      </c>
      <c r="Q197">
        <v>7.5</v>
      </c>
      <c r="R197">
        <v>0</v>
      </c>
      <c r="S197">
        <v>0</v>
      </c>
      <c r="T197">
        <v>0</v>
      </c>
      <c r="U197" t="s">
        <v>209</v>
      </c>
      <c r="V197" t="str">
        <f>IF(_xlfn.IFNA(VLOOKUP(טבלה1[[#This Row],[id]],טבלה3[[#All],[id]],1,0),0)&gt;0,"AOI","NOT_AOI")</f>
        <v>NOT_AOI</v>
      </c>
      <c r="W197">
        <f>טבלה1[[#This Row],[add_aprt]]*טבלה1[[#This Row],[risk_factor]]*SUM(טבלה1[[#This Row],[2025]:[2050]])</f>
        <v>93.154351638992168</v>
      </c>
      <c r="X197">
        <f>טבלה1[[#This Row],[מה יצא בסוף]]*1.6</f>
        <v>149.04696262238747</v>
      </c>
      <c r="Y197" s="5">
        <f>SUM(טבלה1[[#This Row],[2025]:[2050]])</f>
        <v>0.44999999999999996</v>
      </c>
      <c r="Z197" s="5">
        <f>טבלה1[[#This Row],[אני רוצה]]/טבלה1[[#This Row],[מה יצא בסוף]]</f>
        <v>1.6</v>
      </c>
      <c r="AA197" s="5"/>
    </row>
    <row r="198" spans="1:27" hidden="1" x14ac:dyDescent="0.2">
      <c r="A198">
        <v>26</v>
      </c>
      <c r="B198" t="s">
        <v>197</v>
      </c>
      <c r="C198" t="s">
        <v>218</v>
      </c>
      <c r="D198" t="s">
        <v>213</v>
      </c>
      <c r="E198" t="s">
        <v>217</v>
      </c>
      <c r="F198">
        <v>465.83784451491431</v>
      </c>
      <c r="G198">
        <v>0</v>
      </c>
      <c r="H198">
        <v>0</v>
      </c>
      <c r="I198">
        <v>0.5</v>
      </c>
      <c r="J198">
        <v>0</v>
      </c>
      <c r="K198">
        <v>0.05</v>
      </c>
      <c r="L198">
        <v>0.1</v>
      </c>
      <c r="M198">
        <v>0.1</v>
      </c>
      <c r="N198">
        <v>0.1</v>
      </c>
      <c r="O198">
        <v>0.1</v>
      </c>
      <c r="P198">
        <v>0.5</v>
      </c>
      <c r="Q198">
        <v>7.5</v>
      </c>
      <c r="R198">
        <v>0</v>
      </c>
      <c r="S198">
        <v>0</v>
      </c>
      <c r="T198">
        <v>0</v>
      </c>
      <c r="U198" t="s">
        <v>209</v>
      </c>
      <c r="V198" t="str">
        <f>IF(_xlfn.IFNA(VLOOKUP(טבלה1[[#This Row],[id]],טבלה3[[#All],[id]],1,0),0)&gt;0,"AOI","NOT_AOI")</f>
        <v>NOT_AOI</v>
      </c>
      <c r="W198">
        <f>טבלה1[[#This Row],[add_aprt]]*טבלה1[[#This Row],[risk_factor]]*SUM(טבלה1[[#This Row],[2025]:[2050]])</f>
        <v>104.81351501585571</v>
      </c>
      <c r="X198">
        <f>טבלה1[[#This Row],[מה יצא בסוף]]*1.6</f>
        <v>167.70162402536914</v>
      </c>
      <c r="Y198" s="5">
        <f>SUM(טבלה1[[#This Row],[2025]:[2050]])</f>
        <v>0.44999999999999996</v>
      </c>
      <c r="Z198" s="5">
        <f>טבלה1[[#This Row],[אני רוצה]]/טבלה1[[#This Row],[מה יצא בסוף]]</f>
        <v>1.6</v>
      </c>
      <c r="AA198" s="5"/>
    </row>
    <row r="199" spans="1:27" hidden="1" x14ac:dyDescent="0.2">
      <c r="A199">
        <v>27</v>
      </c>
      <c r="B199" t="s">
        <v>197</v>
      </c>
      <c r="C199" t="s">
        <v>218</v>
      </c>
      <c r="D199" t="s">
        <v>213</v>
      </c>
      <c r="E199" t="s">
        <v>217</v>
      </c>
      <c r="F199">
        <v>195.4120531262819</v>
      </c>
      <c r="G199">
        <v>0</v>
      </c>
      <c r="H199">
        <v>0</v>
      </c>
      <c r="I199">
        <v>0.5</v>
      </c>
      <c r="J199">
        <v>0</v>
      </c>
      <c r="K199">
        <v>0.05</v>
      </c>
      <c r="L199">
        <v>0.1</v>
      </c>
      <c r="M199">
        <v>0.1</v>
      </c>
      <c r="N199">
        <v>0.1</v>
      </c>
      <c r="O199">
        <v>0.1</v>
      </c>
      <c r="P199">
        <v>0.5</v>
      </c>
      <c r="Q199">
        <v>7.5</v>
      </c>
      <c r="R199">
        <v>0</v>
      </c>
      <c r="S199">
        <v>0</v>
      </c>
      <c r="T199">
        <v>0</v>
      </c>
      <c r="U199" t="s">
        <v>209</v>
      </c>
      <c r="V199" t="str">
        <f>IF(_xlfn.IFNA(VLOOKUP(טבלה1[[#This Row],[id]],טבלה3[[#All],[id]],1,0),0)&gt;0,"AOI","NOT_AOI")</f>
        <v>NOT_AOI</v>
      </c>
      <c r="W199">
        <f>טבלה1[[#This Row],[add_aprt]]*טבלה1[[#This Row],[risk_factor]]*SUM(טבלה1[[#This Row],[2025]:[2050]])</f>
        <v>43.967711953413421</v>
      </c>
      <c r="X199">
        <f>טבלה1[[#This Row],[מה יצא בסוף]]*1.6</f>
        <v>70.348339125461479</v>
      </c>
      <c r="Y199" s="5">
        <f>SUM(טבלה1[[#This Row],[2025]:[2050]])</f>
        <v>0.44999999999999996</v>
      </c>
      <c r="Z199" s="5">
        <f>טבלה1[[#This Row],[אני רוצה]]/טבלה1[[#This Row],[מה יצא בסוף]]</f>
        <v>1.6</v>
      </c>
      <c r="AA199" s="5"/>
    </row>
    <row r="200" spans="1:27" hidden="1" x14ac:dyDescent="0.2">
      <c r="A200">
        <v>28</v>
      </c>
      <c r="B200" t="s">
        <v>197</v>
      </c>
      <c r="C200" t="s">
        <v>218</v>
      </c>
      <c r="D200" t="s">
        <v>213</v>
      </c>
      <c r="E200" t="s">
        <v>217</v>
      </c>
      <c r="F200">
        <v>681.19942649165455</v>
      </c>
      <c r="G200">
        <v>0</v>
      </c>
      <c r="H200">
        <v>0</v>
      </c>
      <c r="I200">
        <v>0.5</v>
      </c>
      <c r="J200">
        <v>0</v>
      </c>
      <c r="K200">
        <v>0.05</v>
      </c>
      <c r="L200">
        <v>0.1</v>
      </c>
      <c r="M200">
        <v>0.1</v>
      </c>
      <c r="N200">
        <v>0.1</v>
      </c>
      <c r="O200">
        <v>0.1</v>
      </c>
      <c r="P200">
        <v>0.5</v>
      </c>
      <c r="Q200">
        <v>7.5</v>
      </c>
      <c r="R200">
        <v>0</v>
      </c>
      <c r="S200">
        <v>0</v>
      </c>
      <c r="T200">
        <v>0</v>
      </c>
      <c r="U200" t="s">
        <v>209</v>
      </c>
      <c r="V200" t="str">
        <f>IF(_xlfn.IFNA(VLOOKUP(טבלה1[[#This Row],[id]],טבלה3[[#All],[id]],1,0),0)&gt;0,"AOI","NOT_AOI")</f>
        <v>NOT_AOI</v>
      </c>
      <c r="W200">
        <f>טבלה1[[#This Row],[add_aprt]]*טבלה1[[#This Row],[risk_factor]]*SUM(טבלה1[[#This Row],[2025]:[2050]])</f>
        <v>153.26987096062226</v>
      </c>
      <c r="X200">
        <f>טבלה1[[#This Row],[מה יצא בסוף]]*1.6</f>
        <v>245.23179353699561</v>
      </c>
      <c r="Y200" s="5">
        <f>SUM(טבלה1[[#This Row],[2025]:[2050]])</f>
        <v>0.44999999999999996</v>
      </c>
      <c r="Z200" s="5">
        <f>טבלה1[[#This Row],[אני רוצה]]/טבלה1[[#This Row],[מה יצא בסוף]]</f>
        <v>1.6</v>
      </c>
      <c r="AA200" s="5"/>
    </row>
    <row r="201" spans="1:27" hidden="1" x14ac:dyDescent="0.2">
      <c r="A201">
        <v>29</v>
      </c>
      <c r="B201" t="s">
        <v>197</v>
      </c>
      <c r="C201" t="s">
        <v>218</v>
      </c>
      <c r="D201" t="s">
        <v>213</v>
      </c>
      <c r="E201" t="s">
        <v>217</v>
      </c>
      <c r="F201">
        <v>128.20434036866709</v>
      </c>
      <c r="G201">
        <v>0</v>
      </c>
      <c r="H201">
        <v>0</v>
      </c>
      <c r="I201">
        <v>0.5</v>
      </c>
      <c r="J201">
        <v>0</v>
      </c>
      <c r="K201">
        <v>0.05</v>
      </c>
      <c r="L201">
        <v>0.1</v>
      </c>
      <c r="M201">
        <v>0.1</v>
      </c>
      <c r="N201">
        <v>0.1</v>
      </c>
      <c r="O201">
        <v>0.1</v>
      </c>
      <c r="P201">
        <v>0.5</v>
      </c>
      <c r="Q201">
        <v>7.5</v>
      </c>
      <c r="R201">
        <v>0</v>
      </c>
      <c r="S201">
        <v>0</v>
      </c>
      <c r="T201">
        <v>0</v>
      </c>
      <c r="U201" t="s">
        <v>209</v>
      </c>
      <c r="V201" t="str">
        <f>IF(_xlfn.IFNA(VLOOKUP(טבלה1[[#This Row],[id]],טבלה3[[#All],[id]],1,0),0)&gt;0,"AOI","NOT_AOI")</f>
        <v>NOT_AOI</v>
      </c>
      <c r="W201">
        <f>טבלה1[[#This Row],[add_aprt]]*טבלה1[[#This Row],[risk_factor]]*SUM(טבלה1[[#This Row],[2025]:[2050]])</f>
        <v>28.845976582950094</v>
      </c>
      <c r="X201">
        <f>טבלה1[[#This Row],[מה יצא בסוף]]*1.6</f>
        <v>46.153562532720152</v>
      </c>
      <c r="Y201" s="5">
        <f>SUM(טבלה1[[#This Row],[2025]:[2050]])</f>
        <v>0.44999999999999996</v>
      </c>
      <c r="Z201" s="5">
        <f>טבלה1[[#This Row],[אני רוצה]]/טבלה1[[#This Row],[מה יצא בסוף]]</f>
        <v>1.6</v>
      </c>
      <c r="AA201" s="5"/>
    </row>
    <row r="202" spans="1:27" hidden="1" x14ac:dyDescent="0.2">
      <c r="A202">
        <v>30</v>
      </c>
      <c r="B202" t="s">
        <v>197</v>
      </c>
      <c r="C202" t="s">
        <v>218</v>
      </c>
      <c r="D202" t="s">
        <v>213</v>
      </c>
      <c r="E202" t="s">
        <v>217</v>
      </c>
      <c r="F202">
        <v>114.8242880651501</v>
      </c>
      <c r="G202">
        <v>0</v>
      </c>
      <c r="H202">
        <v>0</v>
      </c>
      <c r="I202">
        <v>0.5</v>
      </c>
      <c r="J202">
        <v>0</v>
      </c>
      <c r="K202">
        <v>0.05</v>
      </c>
      <c r="L202">
        <v>0.1</v>
      </c>
      <c r="M202">
        <v>0.1</v>
      </c>
      <c r="N202">
        <v>0.1</v>
      </c>
      <c r="O202">
        <v>0.1</v>
      </c>
      <c r="P202">
        <v>0.5</v>
      </c>
      <c r="Q202">
        <v>7.5</v>
      </c>
      <c r="R202">
        <v>0</v>
      </c>
      <c r="S202">
        <v>0</v>
      </c>
      <c r="T202">
        <v>0</v>
      </c>
      <c r="U202" t="s">
        <v>209</v>
      </c>
      <c r="V202" t="str">
        <f>IF(_xlfn.IFNA(VLOOKUP(טבלה1[[#This Row],[id]],טבלה3[[#All],[id]],1,0),0)&gt;0,"AOI","NOT_AOI")</f>
        <v>NOT_AOI</v>
      </c>
      <c r="W202">
        <f>טבלה1[[#This Row],[add_aprt]]*טבלה1[[#This Row],[risk_factor]]*SUM(טבלה1[[#This Row],[2025]:[2050]])</f>
        <v>25.835464814658771</v>
      </c>
      <c r="X202">
        <f>טבלה1[[#This Row],[מה יצא בסוף]]*1.6</f>
        <v>41.336743703454033</v>
      </c>
      <c r="Y202" s="5">
        <f>SUM(טבלה1[[#This Row],[2025]:[2050]])</f>
        <v>0.44999999999999996</v>
      </c>
      <c r="Z202" s="5">
        <f>טבלה1[[#This Row],[אני רוצה]]/טבלה1[[#This Row],[מה יצא בסוף]]</f>
        <v>1.6</v>
      </c>
      <c r="AA202" s="5"/>
    </row>
    <row r="203" spans="1:27" hidden="1" x14ac:dyDescent="0.2">
      <c r="A203">
        <v>166</v>
      </c>
      <c r="B203" t="s">
        <v>327</v>
      </c>
      <c r="C203" t="s">
        <v>328</v>
      </c>
      <c r="D203" t="s">
        <v>329</v>
      </c>
      <c r="F203">
        <v>90</v>
      </c>
      <c r="G203">
        <v>0</v>
      </c>
      <c r="H203">
        <v>0</v>
      </c>
      <c r="I203">
        <v>0.79999999999999993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U203" t="s">
        <v>209</v>
      </c>
      <c r="V203" t="str">
        <f>IF(_xlfn.IFNA(VLOOKUP(טבלה1[[#This Row],[id]],טבלה3[[#All],[id]],1,0),0)&gt;0,"AOI","NOT_AOI")</f>
        <v>NOT_AOI</v>
      </c>
      <c r="W203">
        <f>טבלה1[[#This Row],[add_aprt]]*טבלה1[[#This Row],[risk_factor]]*SUM(טבלה1[[#This Row],[2025]:[2050]])</f>
        <v>72</v>
      </c>
      <c r="X203">
        <v>100.8</v>
      </c>
      <c r="Y203" s="5">
        <f>SUM(טבלה1[[#This Row],[2025]:[2050]])</f>
        <v>1</v>
      </c>
      <c r="Z203" s="5">
        <f>טבלה1[[#This Row],[אני רוצה]]/טבלה1[[#This Row],[מה יצא בסוף]]</f>
        <v>1.4</v>
      </c>
      <c r="AA203" s="5">
        <v>0.7</v>
      </c>
    </row>
    <row r="204" spans="1:27" hidden="1" x14ac:dyDescent="0.2">
      <c r="A204">
        <v>181</v>
      </c>
      <c r="B204" t="s">
        <v>332</v>
      </c>
      <c r="C204" t="s">
        <v>333</v>
      </c>
      <c r="D204" t="s">
        <v>309</v>
      </c>
      <c r="F204">
        <v>90</v>
      </c>
      <c r="G204">
        <v>0</v>
      </c>
      <c r="H204">
        <v>0</v>
      </c>
      <c r="I204">
        <v>0.79999999999999993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U204" t="s">
        <v>209</v>
      </c>
      <c r="V204" t="str">
        <f>IF(_xlfn.IFNA(VLOOKUP(טבלה1[[#This Row],[id]],טבלה3[[#All],[id]],1,0),0)&gt;0,"AOI","NOT_AOI")</f>
        <v>NOT_AOI</v>
      </c>
      <c r="W204">
        <f>טבלה1[[#This Row],[add_aprt]]*טבלה1[[#This Row],[risk_factor]]*SUM(טבלה1[[#This Row],[2025]:[2050]])</f>
        <v>72</v>
      </c>
      <c r="X204">
        <v>100.8</v>
      </c>
      <c r="Y204" s="5">
        <f>SUM(טבלה1[[#This Row],[2025]:[2050]])</f>
        <v>1</v>
      </c>
      <c r="Z204" s="5">
        <f>טבלה1[[#This Row],[אני רוצה]]/טבלה1[[#This Row],[מה יצא בסוף]]</f>
        <v>1.4</v>
      </c>
      <c r="AA204" s="5">
        <v>0.7</v>
      </c>
    </row>
    <row r="205" spans="1:27" hidden="1" x14ac:dyDescent="0.2">
      <c r="A205">
        <v>195</v>
      </c>
      <c r="B205" t="s">
        <v>336</v>
      </c>
      <c r="C205" t="s">
        <v>337</v>
      </c>
      <c r="D205" t="s">
        <v>309</v>
      </c>
      <c r="F205">
        <v>350</v>
      </c>
      <c r="G205">
        <v>0</v>
      </c>
      <c r="H205">
        <v>0</v>
      </c>
      <c r="I205">
        <v>0.79999999999999993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U205" t="s">
        <v>209</v>
      </c>
      <c r="V205" t="str">
        <f>IF(_xlfn.IFNA(VLOOKUP(טבלה1[[#This Row],[id]],טבלה3[[#All],[id]],1,0),0)&gt;0,"AOI","NOT_AOI")</f>
        <v>NOT_AOI</v>
      </c>
      <c r="W205">
        <f>טבלה1[[#This Row],[add_aprt]]*טבלה1[[#This Row],[risk_factor]]*SUM(טבלה1[[#This Row],[2025]:[2050]])</f>
        <v>280</v>
      </c>
      <c r="X205">
        <v>392</v>
      </c>
      <c r="Y205" s="5">
        <f>SUM(טבלה1[[#This Row],[2025]:[2050]])</f>
        <v>1</v>
      </c>
      <c r="Z205" s="5">
        <f>טבלה1[[#This Row],[אני רוצה]]/טבלה1[[#This Row],[מה יצא בסוף]]</f>
        <v>1.4</v>
      </c>
      <c r="AA205" s="5">
        <v>0.7</v>
      </c>
    </row>
    <row r="206" spans="1:27" hidden="1" x14ac:dyDescent="0.2">
      <c r="A206">
        <v>143</v>
      </c>
      <c r="B206" t="s">
        <v>310</v>
      </c>
      <c r="D206" t="s">
        <v>311</v>
      </c>
      <c r="F206">
        <v>357</v>
      </c>
      <c r="G206">
        <v>0</v>
      </c>
      <c r="H206">
        <v>0</v>
      </c>
      <c r="I206">
        <v>0.8</v>
      </c>
      <c r="J206">
        <v>0</v>
      </c>
      <c r="K206">
        <v>0.75</v>
      </c>
      <c r="L206">
        <v>0.25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U206" t="s">
        <v>209</v>
      </c>
      <c r="V206" t="str">
        <f>IF(_xlfn.IFNA(VLOOKUP(טבלה1[[#This Row],[id]],טבלה3[[#All],[id]],1,0),0)&gt;0,"AOI","NOT_AOI")</f>
        <v>NOT_AOI</v>
      </c>
      <c r="W206">
        <f>טבלה1[[#This Row],[add_aprt]]*טבלה1[[#This Row],[risk_factor]]*SUM(טבלה1[[#This Row],[2025]:[2050]])</f>
        <v>285.60000000000002</v>
      </c>
      <c r="X206">
        <v>456.96000000000004</v>
      </c>
      <c r="Y206" s="5">
        <f>SUM(טבלה1[[#This Row],[2025]:[2050]])</f>
        <v>1</v>
      </c>
      <c r="Z206" s="5">
        <f>טבלה1[[#This Row],[אני רוצה]]/טבלה1[[#This Row],[מה יצא בסוף]]</f>
        <v>1.6</v>
      </c>
      <c r="AA206" s="5"/>
    </row>
    <row r="207" spans="1:27" hidden="1" x14ac:dyDescent="0.2">
      <c r="A207">
        <v>163</v>
      </c>
      <c r="B207" t="s">
        <v>325</v>
      </c>
      <c r="C207" t="s">
        <v>326</v>
      </c>
      <c r="D207" t="s">
        <v>309</v>
      </c>
      <c r="F207">
        <v>174</v>
      </c>
      <c r="G207">
        <v>0</v>
      </c>
      <c r="H207">
        <v>0</v>
      </c>
      <c r="I207">
        <v>0.8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209</v>
      </c>
      <c r="V207" t="str">
        <f>IF(_xlfn.IFNA(VLOOKUP(טבלה1[[#This Row],[id]],טבלה3[[#All],[id]],1,0),0)&gt;0,"AOI","NOT_AOI")</f>
        <v>NOT_AOI</v>
      </c>
      <c r="W207">
        <f>טבלה1[[#This Row],[add_aprt]]*טבלה1[[#This Row],[risk_factor]]*SUM(טבלה1[[#This Row],[2025]:[2050]])</f>
        <v>139.20000000000002</v>
      </c>
      <c r="X207">
        <v>222.72000000000003</v>
      </c>
      <c r="Y207" s="5">
        <f>SUM(טבלה1[[#This Row],[2025]:[2050]])</f>
        <v>1</v>
      </c>
      <c r="Z207" s="5">
        <f>טבלה1[[#This Row],[אני רוצה]]/טבלה1[[#This Row],[מה יצא בסוף]]</f>
        <v>1.6</v>
      </c>
      <c r="AA207" s="5"/>
    </row>
    <row r="208" spans="1:27" hidden="1" x14ac:dyDescent="0.2">
      <c r="A208">
        <v>169</v>
      </c>
      <c r="B208" t="s">
        <v>188</v>
      </c>
      <c r="C208" t="s">
        <v>189</v>
      </c>
      <c r="D208" t="s">
        <v>190</v>
      </c>
      <c r="F208">
        <v>140</v>
      </c>
      <c r="G208">
        <v>0</v>
      </c>
      <c r="H208">
        <v>0</v>
      </c>
      <c r="I208">
        <v>0.8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U208" t="s">
        <v>24</v>
      </c>
      <c r="V208" t="str">
        <f>IF(_xlfn.IFNA(VLOOKUP(טבלה1[[#This Row],[id]],טבלה3[[#All],[id]],1,0),0)&gt;0,"AOI","NOT_AOI")</f>
        <v>NOT_AOI</v>
      </c>
      <c r="W208">
        <f>טבלה1[[#This Row],[add_aprt]]*טבלה1[[#This Row],[risk_factor]]*SUM(טבלה1[[#This Row],[2025]:[2050]])</f>
        <v>112</v>
      </c>
      <c r="X208">
        <v>179.20000000000002</v>
      </c>
      <c r="Y208" s="5">
        <f>SUM(טבלה1[[#This Row],[2025]:[2050]])</f>
        <v>1</v>
      </c>
      <c r="Z208" s="5">
        <f>טבלה1[[#This Row],[אני רוצה]]/טבלה1[[#This Row],[מה יצא בסוף]]</f>
        <v>1.6</v>
      </c>
      <c r="AA208" s="5"/>
    </row>
    <row r="209" spans="1:27" hidden="1" x14ac:dyDescent="0.2">
      <c r="A209">
        <v>170</v>
      </c>
      <c r="B209" t="s">
        <v>389</v>
      </c>
      <c r="C209" t="s">
        <v>390</v>
      </c>
      <c r="D209" t="s">
        <v>391</v>
      </c>
      <c r="F209">
        <v>189</v>
      </c>
      <c r="G209">
        <v>0</v>
      </c>
      <c r="H209">
        <v>0</v>
      </c>
      <c r="I209">
        <v>0.8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U209" t="s">
        <v>339</v>
      </c>
      <c r="V209" t="str">
        <f>IF(_xlfn.IFNA(VLOOKUP(טבלה1[[#This Row],[id]],טבלה3[[#All],[id]],1,0),0)&gt;0,"AOI","NOT_AOI")</f>
        <v>NOT_AOI</v>
      </c>
      <c r="W209">
        <f>טבלה1[[#This Row],[add_aprt]]*טבלה1[[#This Row],[risk_factor]]*SUM(טבלה1[[#This Row],[2025]:[2050]])</f>
        <v>151.20000000000002</v>
      </c>
      <c r="X209">
        <v>241.92000000000004</v>
      </c>
      <c r="Y209" s="5">
        <f>SUM(טבלה1[[#This Row],[2025]:[2050]])</f>
        <v>1</v>
      </c>
      <c r="Z209" s="5">
        <f>טבלה1[[#This Row],[אני רוצה]]/טבלה1[[#This Row],[מה יצא בסוף]]</f>
        <v>1.6</v>
      </c>
      <c r="AA209" s="5"/>
    </row>
    <row r="210" spans="1:27" hidden="1" x14ac:dyDescent="0.2">
      <c r="A210">
        <v>171</v>
      </c>
      <c r="B210" t="s">
        <v>392</v>
      </c>
      <c r="C210" t="s">
        <v>393</v>
      </c>
      <c r="D210" t="s">
        <v>394</v>
      </c>
      <c r="F210">
        <v>168</v>
      </c>
      <c r="G210">
        <v>0</v>
      </c>
      <c r="H210">
        <v>0</v>
      </c>
      <c r="I210">
        <v>0.8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U210" t="s">
        <v>339</v>
      </c>
      <c r="V210" t="str">
        <f>IF(_xlfn.IFNA(VLOOKUP(טבלה1[[#This Row],[id]],טבלה3[[#All],[id]],1,0),0)&gt;0,"AOI","NOT_AOI")</f>
        <v>NOT_AOI</v>
      </c>
      <c r="W210">
        <f>טבלה1[[#This Row],[add_aprt]]*טבלה1[[#This Row],[risk_factor]]*SUM(טבלה1[[#This Row],[2025]:[2050]])</f>
        <v>134.4</v>
      </c>
      <c r="X210">
        <v>215.04000000000002</v>
      </c>
      <c r="Y210" s="5">
        <f>SUM(טבלה1[[#This Row],[2025]:[2050]])</f>
        <v>1</v>
      </c>
      <c r="Z210" s="5">
        <f>טבלה1[[#This Row],[אני רוצה]]/טבלה1[[#This Row],[מה יצא בסוף]]</f>
        <v>1.6</v>
      </c>
      <c r="AA210" s="5"/>
    </row>
    <row r="211" spans="1:27" hidden="1" x14ac:dyDescent="0.2">
      <c r="A211">
        <v>202</v>
      </c>
      <c r="B211" t="s">
        <v>197</v>
      </c>
      <c r="D211" t="s">
        <v>198</v>
      </c>
      <c r="F211">
        <v>100</v>
      </c>
      <c r="G211">
        <v>0</v>
      </c>
      <c r="H211">
        <v>0</v>
      </c>
      <c r="I211">
        <v>0.8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U211" t="s">
        <v>24</v>
      </c>
      <c r="V211" t="str">
        <f>IF(_xlfn.IFNA(VLOOKUP(טבלה1[[#This Row],[id]],טבלה3[[#All],[id]],1,0),0)&gt;0,"AOI","NOT_AOI")</f>
        <v>NOT_AOI</v>
      </c>
      <c r="W211">
        <f>טבלה1[[#This Row],[add_aprt]]*טבלה1[[#This Row],[risk_factor]]*SUM(טבלה1[[#This Row],[2025]:[2050]])</f>
        <v>80</v>
      </c>
      <c r="X211">
        <v>128</v>
      </c>
      <c r="Y211" s="5">
        <f>SUM(טבלה1[[#This Row],[2025]:[2050]])</f>
        <v>1</v>
      </c>
      <c r="Z211" s="5">
        <f>טבלה1[[#This Row],[אני רוצה]]/טבלה1[[#This Row],[מה יצא בסוף]]</f>
        <v>1.6</v>
      </c>
      <c r="AA211" s="5"/>
    </row>
    <row r="212" spans="1:27" hidden="1" x14ac:dyDescent="0.2">
      <c r="A212">
        <v>153</v>
      </c>
      <c r="B212" t="s">
        <v>186</v>
      </c>
      <c r="D212" t="s">
        <v>187</v>
      </c>
      <c r="F212">
        <v>14</v>
      </c>
      <c r="G212">
        <v>0</v>
      </c>
      <c r="H212">
        <v>0</v>
      </c>
      <c r="I212">
        <v>0.9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U212" t="s">
        <v>24</v>
      </c>
      <c r="V212" t="str">
        <f>IF(_xlfn.IFNA(VLOOKUP(טבלה1[[#This Row],[id]],טבלה3[[#All],[id]],1,0),0)&gt;0,"AOI","NOT_AOI")</f>
        <v>NOT_AOI</v>
      </c>
      <c r="W212">
        <f>טבלה1[[#This Row],[add_aprt]]*טבלה1[[#This Row],[risk_factor]]*SUM(טבלה1[[#This Row],[2025]:[2050]])</f>
        <v>12.6</v>
      </c>
      <c r="X212">
        <v>20.16</v>
      </c>
      <c r="Y212" s="5">
        <f>SUM(טבלה1[[#This Row],[2025]:[2050]])</f>
        <v>1</v>
      </c>
      <c r="Z212" s="5">
        <f>טבלה1[[#This Row],[אני רוצה]]/טבלה1[[#This Row],[מה יצא בסוף]]</f>
        <v>1.6</v>
      </c>
      <c r="AA212" s="5"/>
    </row>
    <row r="213" spans="1:27" hidden="1" x14ac:dyDescent="0.2">
      <c r="A213">
        <v>161</v>
      </c>
      <c r="B213" t="s">
        <v>321</v>
      </c>
      <c r="C213" t="s">
        <v>322</v>
      </c>
      <c r="D213" t="s">
        <v>309</v>
      </c>
      <c r="F213">
        <v>22</v>
      </c>
      <c r="G213">
        <v>0</v>
      </c>
      <c r="H213">
        <v>0</v>
      </c>
      <c r="I213">
        <v>0.9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U213" t="s">
        <v>209</v>
      </c>
      <c r="V213" t="str">
        <f>IF(_xlfn.IFNA(VLOOKUP(טבלה1[[#This Row],[id]],טבלה3[[#All],[id]],1,0),0)&gt;0,"AOI","NOT_AOI")</f>
        <v>NOT_AOI</v>
      </c>
      <c r="W213">
        <f>טבלה1[[#This Row],[add_aprt]]*טבלה1[[#This Row],[risk_factor]]*SUM(טבלה1[[#This Row],[2025]:[2050]])</f>
        <v>19.8</v>
      </c>
      <c r="X213">
        <v>31.680000000000003</v>
      </c>
      <c r="Y213" s="5">
        <f>SUM(טבלה1[[#This Row],[2025]:[2050]])</f>
        <v>1</v>
      </c>
      <c r="Z213" s="5">
        <f>טבלה1[[#This Row],[אני רוצה]]/טבלה1[[#This Row],[מה יצא בסוף]]</f>
        <v>1.6</v>
      </c>
      <c r="AA213" s="5"/>
    </row>
    <row r="214" spans="1:27" hidden="1" x14ac:dyDescent="0.2">
      <c r="A214">
        <v>185</v>
      </c>
      <c r="B214" t="s">
        <v>193</v>
      </c>
      <c r="D214" t="s">
        <v>190</v>
      </c>
      <c r="F214">
        <v>161</v>
      </c>
      <c r="G214">
        <v>0</v>
      </c>
      <c r="H214">
        <v>0</v>
      </c>
      <c r="I214">
        <v>0.9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U214" t="s">
        <v>24</v>
      </c>
      <c r="V214" t="str">
        <f>IF(_xlfn.IFNA(VLOOKUP(טבלה1[[#This Row],[id]],טבלה3[[#All],[id]],1,0),0)&gt;0,"AOI","NOT_AOI")</f>
        <v>NOT_AOI</v>
      </c>
      <c r="W214">
        <f>טבלה1[[#This Row],[add_aprt]]*טבלה1[[#This Row],[risk_factor]]*SUM(טבלה1[[#This Row],[2025]:[2050]])</f>
        <v>144.9</v>
      </c>
      <c r="X214">
        <v>231.84000000000003</v>
      </c>
      <c r="Y214" s="5">
        <f>SUM(טבלה1[[#This Row],[2025]:[2050]])</f>
        <v>1</v>
      </c>
      <c r="Z214" s="5">
        <f>טבלה1[[#This Row],[אני רוצה]]/טבלה1[[#This Row],[מה יצא בסוף]]</f>
        <v>1.6</v>
      </c>
      <c r="AA214" s="5"/>
    </row>
    <row r="215" spans="1:27" hidden="1" x14ac:dyDescent="0.2">
      <c r="A215">
        <v>186</v>
      </c>
      <c r="B215" t="s">
        <v>194</v>
      </c>
      <c r="D215" t="s">
        <v>73</v>
      </c>
      <c r="F215">
        <v>52</v>
      </c>
      <c r="G215">
        <v>0</v>
      </c>
      <c r="H215">
        <v>0</v>
      </c>
      <c r="I215">
        <v>0.9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U215" t="s">
        <v>24</v>
      </c>
      <c r="V215" t="str">
        <f>IF(_xlfn.IFNA(VLOOKUP(טבלה1[[#This Row],[id]],טבלה3[[#All],[id]],1,0),0)&gt;0,"AOI","NOT_AOI")</f>
        <v>NOT_AOI</v>
      </c>
      <c r="W215">
        <f>טבלה1[[#This Row],[add_aprt]]*טבלה1[[#This Row],[risk_factor]]*SUM(טבלה1[[#This Row],[2025]:[2050]])</f>
        <v>46.800000000000004</v>
      </c>
      <c r="X215">
        <v>74.88000000000001</v>
      </c>
      <c r="Y215" s="5">
        <f>SUM(טבלה1[[#This Row],[2025]:[2050]])</f>
        <v>1</v>
      </c>
      <c r="Z215" s="5">
        <f>טבלה1[[#This Row],[אני רוצה]]/טבלה1[[#This Row],[מה יצא בסוף]]</f>
        <v>1.6</v>
      </c>
      <c r="AA215" s="5"/>
    </row>
    <row r="216" spans="1:27" hidden="1" x14ac:dyDescent="0.2">
      <c r="A216">
        <v>196</v>
      </c>
      <c r="B216" t="s">
        <v>195</v>
      </c>
      <c r="C216" t="s">
        <v>196</v>
      </c>
      <c r="D216" t="s">
        <v>73</v>
      </c>
      <c r="F216">
        <v>629</v>
      </c>
      <c r="G216">
        <v>0</v>
      </c>
      <c r="H216">
        <v>0</v>
      </c>
      <c r="I216">
        <v>0.9</v>
      </c>
      <c r="J216">
        <v>0</v>
      </c>
      <c r="K216">
        <v>0.25</v>
      </c>
      <c r="L216">
        <v>0.75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U216" t="s">
        <v>24</v>
      </c>
      <c r="V216" t="str">
        <f>IF(_xlfn.IFNA(VLOOKUP(טבלה1[[#This Row],[id]],טבלה3[[#All],[id]],1,0),0)&gt;0,"AOI","NOT_AOI")</f>
        <v>NOT_AOI</v>
      </c>
      <c r="W216">
        <f>טבלה1[[#This Row],[add_aprt]]*טבלה1[[#This Row],[risk_factor]]*SUM(טבלה1[[#This Row],[2025]:[2050]])</f>
        <v>566.1</v>
      </c>
      <c r="X216">
        <v>905.7600000000001</v>
      </c>
      <c r="Y216" s="5">
        <f>SUM(טבלה1[[#This Row],[2025]:[2050]])</f>
        <v>1</v>
      </c>
      <c r="Z216" s="5">
        <f>טבלה1[[#This Row],[אני רוצה]]/טבלה1[[#This Row],[מה יצא בסוף]]</f>
        <v>1.6</v>
      </c>
      <c r="AA216" s="5"/>
    </row>
    <row r="217" spans="1:27" hidden="1" x14ac:dyDescent="0.2">
      <c r="A217">
        <v>201</v>
      </c>
      <c r="B217" t="s">
        <v>197</v>
      </c>
      <c r="C217" t="s">
        <v>435</v>
      </c>
      <c r="D217" t="s">
        <v>436</v>
      </c>
      <c r="F217">
        <v>20</v>
      </c>
      <c r="G217">
        <v>0</v>
      </c>
      <c r="H217">
        <v>0</v>
      </c>
      <c r="I217">
        <v>0.9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U217" t="s">
        <v>339</v>
      </c>
      <c r="V217" t="str">
        <f>IF(_xlfn.IFNA(VLOOKUP(טבלה1[[#This Row],[id]],טבלה3[[#All],[id]],1,0),0)&gt;0,"AOI","NOT_AOI")</f>
        <v>NOT_AOI</v>
      </c>
      <c r="W217">
        <f>טבלה1[[#This Row],[add_aprt]]*טבלה1[[#This Row],[risk_factor]]*SUM(טבלה1[[#This Row],[2025]:[2050]])</f>
        <v>18</v>
      </c>
      <c r="X217">
        <v>28.8</v>
      </c>
      <c r="Y217" s="5">
        <f>SUM(טבלה1[[#This Row],[2025]:[2050]])</f>
        <v>1</v>
      </c>
      <c r="Z217" s="5">
        <f>טבלה1[[#This Row],[אני רוצה]]/טבלה1[[#This Row],[מה יצא בסוף]]</f>
        <v>1.6</v>
      </c>
      <c r="AA217" s="5"/>
    </row>
    <row r="218" spans="1:27" hidden="1" x14ac:dyDescent="0.2">
      <c r="A218">
        <v>151</v>
      </c>
      <c r="B218" t="s">
        <v>182</v>
      </c>
      <c r="C218" t="s">
        <v>183</v>
      </c>
      <c r="D218" t="s">
        <v>73</v>
      </c>
      <c r="F218">
        <v>48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U218" t="s">
        <v>24</v>
      </c>
      <c r="V218" t="str">
        <f>IF(_xlfn.IFNA(VLOOKUP(טבלה1[[#This Row],[id]],טבלה3[[#All],[id]],1,0),0)&gt;0,"AOI","NOT_AOI")</f>
        <v>NOT_AOI</v>
      </c>
      <c r="W218">
        <f>טבלה1[[#This Row],[add_aprt]]*טבלה1[[#This Row],[risk_factor]]*SUM(טבלה1[[#This Row],[2025]:[2050]])</f>
        <v>48</v>
      </c>
      <c r="X218">
        <v>76.800000000000011</v>
      </c>
      <c r="Y218" s="5">
        <f>SUM(טבלה1[[#This Row],[2025]:[2050]])</f>
        <v>1</v>
      </c>
      <c r="Z218" s="5">
        <f>טבלה1[[#This Row],[אני רוצה]]/טבלה1[[#This Row],[מה יצא בסוף]]</f>
        <v>1.6000000000000003</v>
      </c>
      <c r="AA218" s="5"/>
    </row>
    <row r="219" spans="1:27" hidden="1" x14ac:dyDescent="0.2">
      <c r="A219">
        <v>152</v>
      </c>
      <c r="B219" t="s">
        <v>184</v>
      </c>
      <c r="C219" t="s">
        <v>185</v>
      </c>
      <c r="D219" t="s">
        <v>73</v>
      </c>
      <c r="F219">
        <v>48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 t="s">
        <v>24</v>
      </c>
      <c r="V219" t="str">
        <f>IF(_xlfn.IFNA(VLOOKUP(טבלה1[[#This Row],[id]],טבלה3[[#All],[id]],1,0),0)&gt;0,"AOI","NOT_AOI")</f>
        <v>NOT_AOI</v>
      </c>
      <c r="W219">
        <f>טבלה1[[#This Row],[add_aprt]]*טבלה1[[#This Row],[risk_factor]]*SUM(טבלה1[[#This Row],[2025]:[2050]])</f>
        <v>48</v>
      </c>
      <c r="X219">
        <v>76.800000000000011</v>
      </c>
      <c r="Y219" s="5">
        <f>SUM(טבלה1[[#This Row],[2025]:[2050]])</f>
        <v>1</v>
      </c>
      <c r="Z219" s="5">
        <f>טבלה1[[#This Row],[אני רוצה]]/טבלה1[[#This Row],[מה יצא בסוף]]</f>
        <v>1.6000000000000003</v>
      </c>
      <c r="AA219" s="5"/>
    </row>
    <row r="220" spans="1:27" hidden="1" x14ac:dyDescent="0.2">
      <c r="A220">
        <v>178</v>
      </c>
      <c r="B220" t="s">
        <v>191</v>
      </c>
      <c r="C220" t="s">
        <v>192</v>
      </c>
      <c r="D220" t="s">
        <v>73</v>
      </c>
      <c r="F220">
        <v>368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 t="s">
        <v>24</v>
      </c>
      <c r="V220" t="str">
        <f>IF(_xlfn.IFNA(VLOOKUP(טבלה1[[#This Row],[id]],טבלה3[[#All],[id]],1,0),0)&gt;0,"AOI","NOT_AOI")</f>
        <v>NOT_AOI</v>
      </c>
      <c r="W220">
        <f>טבלה1[[#This Row],[add_aprt]]*טבלה1[[#This Row],[risk_factor]]*SUM(טבלה1[[#This Row],[2025]:[2050]])</f>
        <v>368</v>
      </c>
      <c r="X220">
        <v>588.80000000000007</v>
      </c>
      <c r="Y220" s="5">
        <f>SUM(טבלה1[[#This Row],[2025]:[2050]])</f>
        <v>1</v>
      </c>
      <c r="Z220" s="5">
        <f>טבלה1[[#This Row],[אני רוצה]]/טבלה1[[#This Row],[מה יצא בסוף]]</f>
        <v>1.6</v>
      </c>
      <c r="AA220" s="5"/>
    </row>
    <row r="221" spans="1:27" hidden="1" x14ac:dyDescent="0.2">
      <c r="A221">
        <v>2</v>
      </c>
      <c r="B221" t="s">
        <v>197</v>
      </c>
      <c r="C221" t="s">
        <v>206</v>
      </c>
      <c r="D221" t="s">
        <v>213</v>
      </c>
      <c r="E221">
        <v>0</v>
      </c>
      <c r="F221">
        <v>1216</v>
      </c>
      <c r="G221">
        <v>0</v>
      </c>
      <c r="H221">
        <v>0</v>
      </c>
      <c r="I221">
        <v>0.6</v>
      </c>
      <c r="J221">
        <v>0</v>
      </c>
      <c r="K221">
        <v>0</v>
      </c>
      <c r="L221">
        <v>0</v>
      </c>
      <c r="M221">
        <v>0.3</v>
      </c>
      <c r="N221">
        <v>0.3</v>
      </c>
      <c r="O221">
        <v>0.4</v>
      </c>
      <c r="P221">
        <v>0</v>
      </c>
      <c r="Q221">
        <v>0</v>
      </c>
      <c r="R221">
        <v>5</v>
      </c>
      <c r="S221">
        <v>0</v>
      </c>
      <c r="T221">
        <v>0</v>
      </c>
      <c r="U221" t="s">
        <v>209</v>
      </c>
      <c r="V221" t="str">
        <f>IF(_xlfn.IFNA(VLOOKUP(טבלה1[[#This Row],[id]],טבלה3[[#All],[id]],1,0),0)&gt;0,"AOI","NOT_AOI")</f>
        <v>NOT_AOI</v>
      </c>
      <c r="W221">
        <f>טבלה1[[#This Row],[add_aprt]]*טבלה1[[#This Row],[risk_factor]]*SUM(טבלה1[[#This Row],[2025]:[2050]])</f>
        <v>729.6</v>
      </c>
      <c r="X221">
        <f>טבלה1[[#This Row],[מה יצא בסוף]]*1.6</f>
        <v>1167.3600000000001</v>
      </c>
      <c r="Y221" s="5">
        <f>SUM(טבלה1[[#This Row],[2025]:[2050]])</f>
        <v>1</v>
      </c>
      <c r="Z221" s="5">
        <f>טבלה1[[#This Row],[אני רוצה]]/טבלה1[[#This Row],[מה יצא בסוף]]</f>
        <v>1.6</v>
      </c>
      <c r="AA221" s="5"/>
    </row>
    <row r="222" spans="1:27" hidden="1" x14ac:dyDescent="0.2">
      <c r="A222">
        <v>3</v>
      </c>
      <c r="B222" t="s">
        <v>197</v>
      </c>
      <c r="C222" t="s">
        <v>338</v>
      </c>
      <c r="D222" t="s">
        <v>213</v>
      </c>
      <c r="E222">
        <v>0</v>
      </c>
      <c r="F222">
        <v>1517.8173708700381</v>
      </c>
      <c r="G222">
        <v>0</v>
      </c>
      <c r="H222">
        <v>0</v>
      </c>
      <c r="I222">
        <v>0.3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  <c r="P222">
        <v>0.4</v>
      </c>
      <c r="Q222">
        <v>3.5</v>
      </c>
      <c r="R222">
        <v>0</v>
      </c>
      <c r="S222">
        <v>0</v>
      </c>
      <c r="T222">
        <v>0</v>
      </c>
      <c r="U222" t="s">
        <v>339</v>
      </c>
      <c r="V222" t="str">
        <f>IF(_xlfn.IFNA(VLOOKUP(טבלה1[[#This Row],[id]],טבלה3[[#All],[id]],1,0),0)&gt;0,"AOI","NOT_AOI")</f>
        <v>NOT_AOI</v>
      </c>
      <c r="W222">
        <f>טבלה1[[#This Row],[add_aprt]]*טבלה1[[#This Row],[risk_factor]]*SUM(טבלה1[[#This Row],[2025]:[2050]])</f>
        <v>455.3452112610114</v>
      </c>
      <c r="X222">
        <f>טבלה1[[#This Row],[מה יצא בסוף]]*1.6</f>
        <v>728.55233801761824</v>
      </c>
      <c r="Y222" s="5">
        <f>SUM(טבלה1[[#This Row],[2025]:[2050]])</f>
        <v>1</v>
      </c>
      <c r="Z222" s="5">
        <f>טבלה1[[#This Row],[אני רוצה]]/טבלה1[[#This Row],[מה יצא בסוף]]</f>
        <v>1.6</v>
      </c>
      <c r="AA222" s="5"/>
    </row>
    <row r="223" spans="1:27" hidden="1" x14ac:dyDescent="0.2">
      <c r="A223">
        <v>4</v>
      </c>
      <c r="B223" t="s">
        <v>197</v>
      </c>
      <c r="C223" t="s">
        <v>206</v>
      </c>
      <c r="D223" t="s">
        <v>214</v>
      </c>
      <c r="E223">
        <v>0</v>
      </c>
      <c r="F223">
        <v>87</v>
      </c>
      <c r="G223">
        <v>0</v>
      </c>
      <c r="H223">
        <v>0</v>
      </c>
      <c r="I223">
        <v>0.7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4</v>
      </c>
      <c r="S223">
        <v>0</v>
      </c>
      <c r="T223">
        <v>0</v>
      </c>
      <c r="U223" t="s">
        <v>209</v>
      </c>
      <c r="V223" t="str">
        <f>IF(_xlfn.IFNA(VLOOKUP(טבלה1[[#This Row],[id]],טבלה3[[#All],[id]],1,0),0)&gt;0,"AOI","NOT_AOI")</f>
        <v>NOT_AOI</v>
      </c>
      <c r="W223">
        <f>טבלה1[[#This Row],[add_aprt]]*טבלה1[[#This Row],[risk_factor]]*SUM(טבלה1[[#This Row],[2025]:[2050]])</f>
        <v>60.9</v>
      </c>
      <c r="X223">
        <f>טבלה1[[#This Row],[מה יצא בסוף]]*1.6</f>
        <v>97.44</v>
      </c>
      <c r="Y223" s="5">
        <f>SUM(טבלה1[[#This Row],[2025]:[2050]])</f>
        <v>1</v>
      </c>
      <c r="Z223" s="5">
        <f>טבלה1[[#This Row],[אני רוצה]]/טבלה1[[#This Row],[מה יצא בסוף]]</f>
        <v>1.6</v>
      </c>
      <c r="AA223" s="5"/>
    </row>
    <row r="224" spans="1:27" hidden="1" x14ac:dyDescent="0.2">
      <c r="A224">
        <v>72</v>
      </c>
      <c r="B224" t="s">
        <v>243</v>
      </c>
      <c r="C224" t="s">
        <v>244</v>
      </c>
      <c r="D224" t="s">
        <v>115</v>
      </c>
      <c r="F224">
        <v>30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U224" t="s">
        <v>209</v>
      </c>
      <c r="V224" t="str">
        <f>IF(_xlfn.IFNA(VLOOKUP(טבלה1[[#This Row],[id]],טבלה3[[#All],[id]],1,0),0)&gt;0,"AOI","NOT_AOI")</f>
        <v>NOT_AOI</v>
      </c>
      <c r="W224">
        <f>טבלה1[[#This Row],[add_aprt]]*טבלה1[[#This Row],[risk_factor]]*SUM(טבלה1[[#This Row],[2025]:[2050]])</f>
        <v>0</v>
      </c>
      <c r="X224">
        <f>טבלה1[[#This Row],[מה יצא בסוף]]*1.6</f>
        <v>0</v>
      </c>
      <c r="Y224" s="5">
        <f>SUM(טבלה1[[#This Row],[2025]:[2050]])</f>
        <v>0</v>
      </c>
      <c r="Z224" s="5" t="e">
        <f>טבלה1[[#This Row],[אני רוצה]]/טבלה1[[#This Row],[מה יצא בסוף]]</f>
        <v>#DIV/0!</v>
      </c>
      <c r="AA224" s="5"/>
    </row>
    <row r="225" spans="1:27" hidden="1" x14ac:dyDescent="0.2">
      <c r="A225">
        <v>73</v>
      </c>
      <c r="B225" t="s">
        <v>197</v>
      </c>
      <c r="C225" t="s">
        <v>245</v>
      </c>
      <c r="D225" t="s">
        <v>213</v>
      </c>
      <c r="F225">
        <v>1300</v>
      </c>
      <c r="G225">
        <v>0</v>
      </c>
      <c r="H225">
        <v>0</v>
      </c>
      <c r="I225">
        <v>0.5</v>
      </c>
      <c r="J225">
        <v>0</v>
      </c>
      <c r="K225">
        <v>0</v>
      </c>
      <c r="L225">
        <v>0</v>
      </c>
      <c r="M225">
        <v>0.1</v>
      </c>
      <c r="N225">
        <v>0.2</v>
      </c>
      <c r="O225">
        <v>0.2</v>
      </c>
      <c r="U225" t="s">
        <v>209</v>
      </c>
      <c r="V225" t="str">
        <f>IF(_xlfn.IFNA(VLOOKUP(טבלה1[[#This Row],[id]],טבלה3[[#All],[id]],1,0),0)&gt;0,"AOI","NOT_AOI")</f>
        <v>NOT_AOI</v>
      </c>
      <c r="W225">
        <f>טבלה1[[#This Row],[add_aprt]]*טבלה1[[#This Row],[risk_factor]]*SUM(טבלה1[[#This Row],[2025]:[2050]])</f>
        <v>325</v>
      </c>
      <c r="X225">
        <f>טבלה1[[#This Row],[מה יצא בסוף]]*1.6</f>
        <v>520</v>
      </c>
      <c r="Y225" s="5">
        <f>SUM(טבלה1[[#This Row],[2025]:[2050]])</f>
        <v>0.5</v>
      </c>
      <c r="Z225" s="5">
        <f>טבלה1[[#This Row],[אני רוצה]]/טבלה1[[#This Row],[מה יצא בסוף]]</f>
        <v>1.6</v>
      </c>
      <c r="AA225" s="5"/>
    </row>
    <row r="226" spans="1:27" hidden="1" x14ac:dyDescent="0.2">
      <c r="A226">
        <v>58</v>
      </c>
      <c r="B226" t="s">
        <v>40</v>
      </c>
      <c r="C226" t="s">
        <v>41</v>
      </c>
      <c r="D226" t="s">
        <v>27</v>
      </c>
      <c r="E226" t="s">
        <v>42</v>
      </c>
      <c r="F226">
        <v>667</v>
      </c>
      <c r="I226">
        <v>0.9</v>
      </c>
      <c r="J226">
        <v>0</v>
      </c>
      <c r="K226">
        <v>0</v>
      </c>
      <c r="L226">
        <v>0.25</v>
      </c>
      <c r="M226">
        <v>0.75</v>
      </c>
      <c r="N226">
        <v>0</v>
      </c>
      <c r="O226">
        <v>0</v>
      </c>
      <c r="U226" t="s">
        <v>24</v>
      </c>
      <c r="V226" t="str">
        <f>IF(_xlfn.IFNA(VLOOKUP(טבלה1[[#This Row],[id]],טבלה3[[#All],[id]],1,0),0)&gt;0,"AOI","NOT_AOI")</f>
        <v>NOT_AOI</v>
      </c>
      <c r="W226">
        <f>טבלה1[[#This Row],[add_aprt]]*טבלה1[[#This Row],[risk_factor]]*SUM(טבלה1[[#This Row],[2025]:[2050]])</f>
        <v>600.30000000000007</v>
      </c>
      <c r="X226">
        <f>טבלה1[[#This Row],[מה יצא בסוף]]*1.6</f>
        <v>960.48000000000013</v>
      </c>
      <c r="Y226" s="5">
        <f>SUM(טבלה1[[#This Row],[2025]:[2050]])</f>
        <v>1</v>
      </c>
      <c r="Z226" s="5">
        <f>טבלה1[[#This Row],[אני רוצה]]/טבלה1[[#This Row],[מה יצא בסוף]]</f>
        <v>1.6</v>
      </c>
      <c r="AA226" s="5"/>
    </row>
    <row r="227" spans="1:27" hidden="1" x14ac:dyDescent="0.2">
      <c r="A227">
        <v>59</v>
      </c>
      <c r="B227" t="s">
        <v>43</v>
      </c>
      <c r="C227" t="s">
        <v>44</v>
      </c>
      <c r="D227" t="s">
        <v>45</v>
      </c>
      <c r="F227">
        <v>397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U227" t="s">
        <v>24</v>
      </c>
      <c r="V227" t="str">
        <f>IF(_xlfn.IFNA(VLOOKUP(טבלה1[[#This Row],[id]],טבלה3[[#All],[id]],1,0),0)&gt;0,"AOI","NOT_AOI")</f>
        <v>NOT_AOI</v>
      </c>
      <c r="W227">
        <f>טבלה1[[#This Row],[add_aprt]]*טבלה1[[#This Row],[risk_factor]]*SUM(טבלה1[[#This Row],[2025]:[2050]])</f>
        <v>397</v>
      </c>
      <c r="X227">
        <f>טבלה1[[#This Row],[מה יצא בסוף]]*1.6</f>
        <v>635.20000000000005</v>
      </c>
      <c r="Y227" s="5">
        <f>SUM(טבלה1[[#This Row],[2025]:[2050]])</f>
        <v>1</v>
      </c>
      <c r="Z227" s="5">
        <f>טבלה1[[#This Row],[אני רוצה]]/טבלה1[[#This Row],[מה יצא בסוף]]</f>
        <v>1.6</v>
      </c>
      <c r="AA227" s="5"/>
    </row>
    <row r="228" spans="1:27" hidden="1" x14ac:dyDescent="0.2">
      <c r="A228">
        <v>60</v>
      </c>
      <c r="B228" t="s">
        <v>46</v>
      </c>
      <c r="C228" t="s">
        <v>47</v>
      </c>
      <c r="D228" t="s">
        <v>27</v>
      </c>
      <c r="E228" t="s">
        <v>48</v>
      </c>
      <c r="F228">
        <v>0</v>
      </c>
      <c r="G228">
        <v>288</v>
      </c>
      <c r="H228">
        <v>0</v>
      </c>
      <c r="I228">
        <v>0.9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U228" t="s">
        <v>24</v>
      </c>
      <c r="V228" t="str">
        <f>IF(_xlfn.IFNA(VLOOKUP(טבלה1[[#This Row],[id]],טבלה3[[#All],[id]],1,0),0)&gt;0,"AOI","NOT_AOI")</f>
        <v>NOT_AOI</v>
      </c>
      <c r="W228">
        <f>טבלה1[[#This Row],[add_aprt]]*טבלה1[[#This Row],[risk_factor]]*SUM(טבלה1[[#This Row],[2025]:[2050]])</f>
        <v>0</v>
      </c>
      <c r="X228">
        <f>טבלה1[[#This Row],[מה יצא בסוף]]*1.6</f>
        <v>0</v>
      </c>
      <c r="Y228" s="5">
        <f>SUM(טבלה1[[#This Row],[2025]:[2050]])</f>
        <v>1</v>
      </c>
      <c r="Z228" s="5" t="e">
        <f>טבלה1[[#This Row],[אני רוצה]]/טבלה1[[#This Row],[מה יצא בסוף]]</f>
        <v>#DIV/0!</v>
      </c>
      <c r="AA228" s="5"/>
    </row>
    <row r="229" spans="1:27" hidden="1" x14ac:dyDescent="0.2">
      <c r="A229">
        <v>61</v>
      </c>
      <c r="B229" t="s">
        <v>49</v>
      </c>
      <c r="C229" t="s">
        <v>50</v>
      </c>
      <c r="D229" t="s">
        <v>27</v>
      </c>
      <c r="E229" t="s">
        <v>51</v>
      </c>
      <c r="F229">
        <v>539</v>
      </c>
      <c r="G229">
        <v>0</v>
      </c>
      <c r="H229">
        <v>0</v>
      </c>
      <c r="I229">
        <v>0.9</v>
      </c>
      <c r="J229">
        <v>0</v>
      </c>
      <c r="K229">
        <v>0</v>
      </c>
      <c r="L229">
        <v>0.75</v>
      </c>
      <c r="M229">
        <v>0.25</v>
      </c>
      <c r="N229">
        <v>0</v>
      </c>
      <c r="O229">
        <v>0</v>
      </c>
      <c r="U229" t="s">
        <v>24</v>
      </c>
      <c r="V229" t="str">
        <f>IF(_xlfn.IFNA(VLOOKUP(טבלה1[[#This Row],[id]],טבלה3[[#All],[id]],1,0),0)&gt;0,"AOI","NOT_AOI")</f>
        <v>NOT_AOI</v>
      </c>
      <c r="W229">
        <f>טבלה1[[#This Row],[add_aprt]]*טבלה1[[#This Row],[risk_factor]]*SUM(טבלה1[[#This Row],[2025]:[2050]])</f>
        <v>485.1</v>
      </c>
      <c r="X229">
        <f>טבלה1[[#This Row],[מה יצא בסוף]]*1.6</f>
        <v>776.16000000000008</v>
      </c>
      <c r="Y229" s="5">
        <f>SUM(טבלה1[[#This Row],[2025]:[2050]])</f>
        <v>1</v>
      </c>
      <c r="Z229" s="5">
        <f>טבלה1[[#This Row],[אני רוצה]]/טבלה1[[#This Row],[מה יצא בסוף]]</f>
        <v>1.6</v>
      </c>
      <c r="AA229" s="5"/>
    </row>
    <row r="230" spans="1:27" hidden="1" x14ac:dyDescent="0.2">
      <c r="A230">
        <v>62</v>
      </c>
      <c r="B230" t="s">
        <v>197</v>
      </c>
      <c r="C230" t="s">
        <v>347</v>
      </c>
      <c r="D230" t="s">
        <v>213</v>
      </c>
      <c r="F230">
        <v>1900</v>
      </c>
      <c r="G230">
        <v>0</v>
      </c>
      <c r="H230">
        <v>0</v>
      </c>
      <c r="I230">
        <v>0.6</v>
      </c>
      <c r="J230">
        <v>0</v>
      </c>
      <c r="K230">
        <v>0</v>
      </c>
      <c r="M230">
        <v>0.25</v>
      </c>
      <c r="N230">
        <v>0.75</v>
      </c>
      <c r="O230">
        <v>0</v>
      </c>
      <c r="U230" t="s">
        <v>339</v>
      </c>
      <c r="V230" t="str">
        <f>IF(_xlfn.IFNA(VLOOKUP(טבלה1[[#This Row],[id]],טבלה3[[#All],[id]],1,0),0)&gt;0,"AOI","NOT_AOI")</f>
        <v>NOT_AOI</v>
      </c>
      <c r="W230">
        <f>טבלה1[[#This Row],[add_aprt]]*טבלה1[[#This Row],[risk_factor]]*SUM(טבלה1[[#This Row],[2025]:[2050]])</f>
        <v>1140</v>
      </c>
      <c r="X230">
        <f>טבלה1[[#This Row],[מה יצא בסוף]]*1.6</f>
        <v>1824</v>
      </c>
      <c r="Y230" s="5">
        <f>SUM(טבלה1[[#This Row],[2025]:[2050]])</f>
        <v>1</v>
      </c>
      <c r="Z230" s="5">
        <f>טבלה1[[#This Row],[אני רוצה]]/טבלה1[[#This Row],[מה יצא בסוף]]</f>
        <v>1.6</v>
      </c>
      <c r="AA230" s="5"/>
    </row>
    <row r="231" spans="1:27" hidden="1" x14ac:dyDescent="0.2">
      <c r="A231">
        <v>64</v>
      </c>
      <c r="B231" t="s">
        <v>234</v>
      </c>
      <c r="C231" t="s">
        <v>235</v>
      </c>
      <c r="D231" t="s">
        <v>236</v>
      </c>
      <c r="F231">
        <v>687</v>
      </c>
      <c r="G231">
        <v>0</v>
      </c>
      <c r="H231">
        <v>0</v>
      </c>
      <c r="I231">
        <v>0.5</v>
      </c>
      <c r="J231">
        <v>0</v>
      </c>
      <c r="K231">
        <v>0</v>
      </c>
      <c r="L231">
        <v>0</v>
      </c>
      <c r="M231">
        <v>1</v>
      </c>
      <c r="O231">
        <v>0</v>
      </c>
      <c r="U231" t="s">
        <v>209</v>
      </c>
      <c r="V231" t="str">
        <f>IF(_xlfn.IFNA(VLOOKUP(טבלה1[[#This Row],[id]],טבלה3[[#All],[id]],1,0),0)&gt;0,"AOI","NOT_AOI")</f>
        <v>NOT_AOI</v>
      </c>
      <c r="W231">
        <f>טבלה1[[#This Row],[add_aprt]]*טבלה1[[#This Row],[risk_factor]]*SUM(טבלה1[[#This Row],[2025]:[2050]])</f>
        <v>343.5</v>
      </c>
      <c r="X231">
        <f>טבלה1[[#This Row],[מה יצא בסוף]]*1.6</f>
        <v>549.6</v>
      </c>
      <c r="Y231" s="5">
        <f>SUM(טבלה1[[#This Row],[2025]:[2050]])</f>
        <v>1</v>
      </c>
      <c r="Z231" s="5">
        <f>טבלה1[[#This Row],[אני רוצה]]/טבלה1[[#This Row],[מה יצא בסוף]]</f>
        <v>1.6</v>
      </c>
      <c r="AA231" s="5"/>
    </row>
    <row r="232" spans="1:27" hidden="1" x14ac:dyDescent="0.2">
      <c r="A232">
        <v>65</v>
      </c>
      <c r="B232" t="s">
        <v>55</v>
      </c>
      <c r="C232" t="s">
        <v>56</v>
      </c>
      <c r="D232" t="s">
        <v>27</v>
      </c>
      <c r="E232" t="s">
        <v>57</v>
      </c>
      <c r="F232">
        <v>19</v>
      </c>
      <c r="G232">
        <v>0</v>
      </c>
      <c r="H232">
        <v>0</v>
      </c>
      <c r="I232">
        <v>0.9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U232" t="s">
        <v>24</v>
      </c>
      <c r="V232" t="str">
        <f>IF(_xlfn.IFNA(VLOOKUP(טבלה1[[#This Row],[id]],טבלה3[[#All],[id]],1,0),0)&gt;0,"AOI","NOT_AOI")</f>
        <v>NOT_AOI</v>
      </c>
      <c r="W232">
        <f>טבלה1[[#This Row],[add_aprt]]*טבלה1[[#This Row],[risk_factor]]*SUM(טבלה1[[#This Row],[2025]:[2050]])</f>
        <v>17.100000000000001</v>
      </c>
      <c r="X232">
        <f>טבלה1[[#This Row],[מה יצא בסוף]]*1.6</f>
        <v>27.360000000000003</v>
      </c>
      <c r="Y232" s="5">
        <f>SUM(טבלה1[[#This Row],[2025]:[2050]])</f>
        <v>1</v>
      </c>
      <c r="Z232" s="5">
        <f>טבלה1[[#This Row],[אני רוצה]]/טבלה1[[#This Row],[מה יצא בסוף]]</f>
        <v>1.6</v>
      </c>
      <c r="AA232" s="5"/>
    </row>
    <row r="233" spans="1:27" hidden="1" x14ac:dyDescent="0.2">
      <c r="A233">
        <v>66</v>
      </c>
      <c r="B233" t="s">
        <v>58</v>
      </c>
      <c r="C233" t="s">
        <v>59</v>
      </c>
      <c r="D233" t="s">
        <v>27</v>
      </c>
      <c r="E233" t="s">
        <v>60</v>
      </c>
      <c r="F233">
        <v>14</v>
      </c>
      <c r="G233">
        <v>0</v>
      </c>
      <c r="H233">
        <v>0</v>
      </c>
      <c r="I233">
        <v>0.9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U233" t="s">
        <v>24</v>
      </c>
      <c r="V233" t="str">
        <f>IF(_xlfn.IFNA(VLOOKUP(טבלה1[[#This Row],[id]],טבלה3[[#All],[id]],1,0),0)&gt;0,"AOI","NOT_AOI")</f>
        <v>NOT_AOI</v>
      </c>
      <c r="W233">
        <f>טבלה1[[#This Row],[add_aprt]]*טבלה1[[#This Row],[risk_factor]]*SUM(טבלה1[[#This Row],[2025]:[2050]])</f>
        <v>12.6</v>
      </c>
      <c r="X233">
        <f>טבלה1[[#This Row],[מה יצא בסוף]]*1.6</f>
        <v>20.16</v>
      </c>
      <c r="Y233" s="5">
        <f>SUM(טבלה1[[#This Row],[2025]:[2050]])</f>
        <v>1</v>
      </c>
      <c r="Z233" s="5">
        <f>טבלה1[[#This Row],[אני רוצה]]/טבלה1[[#This Row],[מה יצא בסוף]]</f>
        <v>1.6</v>
      </c>
      <c r="AA233" s="5"/>
    </row>
    <row r="234" spans="1:27" hidden="1" x14ac:dyDescent="0.2">
      <c r="A234">
        <v>67</v>
      </c>
      <c r="B234" t="s">
        <v>61</v>
      </c>
      <c r="C234" t="s">
        <v>62</v>
      </c>
      <c r="D234" t="s">
        <v>27</v>
      </c>
      <c r="E234" t="s">
        <v>63</v>
      </c>
      <c r="F234">
        <v>0</v>
      </c>
      <c r="G234">
        <v>90</v>
      </c>
      <c r="H234">
        <v>0</v>
      </c>
      <c r="I234">
        <v>0.9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U234" t="s">
        <v>24</v>
      </c>
      <c r="V234" t="str">
        <f>IF(_xlfn.IFNA(VLOOKUP(טבלה1[[#This Row],[id]],טבלה3[[#All],[id]],1,0),0)&gt;0,"AOI","NOT_AOI")</f>
        <v>NOT_AOI</v>
      </c>
      <c r="W234">
        <f>טבלה1[[#This Row],[add_aprt]]*טבלה1[[#This Row],[risk_factor]]*SUM(טבלה1[[#This Row],[2025]:[2050]])</f>
        <v>0</v>
      </c>
      <c r="X234">
        <f>טבלה1[[#This Row],[מה יצא בסוף]]*1.6</f>
        <v>0</v>
      </c>
      <c r="Y234" s="5">
        <f>SUM(טבלה1[[#This Row],[2025]:[2050]])</f>
        <v>1</v>
      </c>
      <c r="Z234" s="5" t="e">
        <f>טבלה1[[#This Row],[אני רוצה]]/טבלה1[[#This Row],[מה יצא בסוף]]</f>
        <v>#DIV/0!</v>
      </c>
      <c r="AA234" s="5"/>
    </row>
    <row r="235" spans="1:27" hidden="1" x14ac:dyDescent="0.2">
      <c r="A235">
        <v>68</v>
      </c>
      <c r="B235" t="s">
        <v>237</v>
      </c>
      <c r="C235" t="s">
        <v>238</v>
      </c>
      <c r="D235" t="s">
        <v>139</v>
      </c>
      <c r="E235" t="s">
        <v>239</v>
      </c>
      <c r="F235">
        <v>150</v>
      </c>
      <c r="G235">
        <v>0</v>
      </c>
      <c r="H235">
        <v>0</v>
      </c>
      <c r="I235">
        <v>0.8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U235" t="s">
        <v>209</v>
      </c>
      <c r="V235" t="str">
        <f>IF(_xlfn.IFNA(VLOOKUP(טבלה1[[#This Row],[id]],טבלה3[[#All],[id]],1,0),0)&gt;0,"AOI","NOT_AOI")</f>
        <v>NOT_AOI</v>
      </c>
      <c r="W235">
        <f>טבלה1[[#This Row],[add_aprt]]*טבלה1[[#This Row],[risk_factor]]*SUM(טבלה1[[#This Row],[2025]:[2050]])</f>
        <v>120</v>
      </c>
      <c r="X235">
        <f>טבלה1[[#This Row],[מה יצא בסוף]]*1.6</f>
        <v>192</v>
      </c>
      <c r="Y235" s="5">
        <f>SUM(טבלה1[[#This Row],[2025]:[2050]])</f>
        <v>1</v>
      </c>
      <c r="Z235" s="5">
        <f>טבלה1[[#This Row],[אני רוצה]]/טבלה1[[#This Row],[מה יצא בסוף]]</f>
        <v>1.6</v>
      </c>
      <c r="AA235" s="5"/>
    </row>
    <row r="236" spans="1:27" hidden="1" x14ac:dyDescent="0.2">
      <c r="A236">
        <v>69</v>
      </c>
      <c r="B236" t="s">
        <v>240</v>
      </c>
      <c r="C236" t="s">
        <v>241</v>
      </c>
      <c r="D236" t="s">
        <v>139</v>
      </c>
      <c r="E236" t="s">
        <v>242</v>
      </c>
      <c r="F236">
        <v>73</v>
      </c>
      <c r="G236">
        <v>0</v>
      </c>
      <c r="H236">
        <v>0</v>
      </c>
      <c r="I236">
        <v>0.8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U236" t="s">
        <v>209</v>
      </c>
      <c r="V236" t="str">
        <f>IF(_xlfn.IFNA(VLOOKUP(טבלה1[[#This Row],[id]],טבלה3[[#All],[id]],1,0),0)&gt;0,"AOI","NOT_AOI")</f>
        <v>NOT_AOI</v>
      </c>
      <c r="W236">
        <f>טבלה1[[#This Row],[add_aprt]]*טבלה1[[#This Row],[risk_factor]]*SUM(טבלה1[[#This Row],[2025]:[2050]])</f>
        <v>58.400000000000006</v>
      </c>
      <c r="X236">
        <f>טבלה1[[#This Row],[מה יצא בסוף]]*1.6</f>
        <v>93.440000000000012</v>
      </c>
      <c r="Y236" s="5">
        <f>SUM(טבלה1[[#This Row],[2025]:[2050]])</f>
        <v>1</v>
      </c>
      <c r="Z236" s="5">
        <f>טבלה1[[#This Row],[אני רוצה]]/טבלה1[[#This Row],[מה יצא בסוף]]</f>
        <v>1.6</v>
      </c>
      <c r="AA236" s="5"/>
    </row>
    <row r="237" spans="1:27" hidden="1" x14ac:dyDescent="0.2">
      <c r="A237">
        <v>70</v>
      </c>
      <c r="B237" t="s">
        <v>64</v>
      </c>
      <c r="C237" t="s">
        <v>65</v>
      </c>
      <c r="D237" t="s">
        <v>27</v>
      </c>
      <c r="E237" t="s">
        <v>66</v>
      </c>
      <c r="F237">
        <v>45</v>
      </c>
      <c r="G237">
        <v>0</v>
      </c>
      <c r="H237">
        <v>0</v>
      </c>
      <c r="I237">
        <v>0.8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U237" t="s">
        <v>24</v>
      </c>
      <c r="V237" t="str">
        <f>IF(_xlfn.IFNA(VLOOKUP(טבלה1[[#This Row],[id]],טבלה3[[#All],[id]],1,0),0)&gt;0,"AOI","NOT_AOI")</f>
        <v>NOT_AOI</v>
      </c>
      <c r="W237">
        <f>טבלה1[[#This Row],[add_aprt]]*טבלה1[[#This Row],[risk_factor]]*SUM(טבלה1[[#This Row],[2025]:[2050]])</f>
        <v>36</v>
      </c>
      <c r="X237">
        <f>טבלה1[[#This Row],[מה יצא בסוף]]*1.6</f>
        <v>57.6</v>
      </c>
      <c r="Y237" s="5">
        <f>SUM(טבלה1[[#This Row],[2025]:[2050]])</f>
        <v>1</v>
      </c>
      <c r="Z237" s="5">
        <f>טבלה1[[#This Row],[אני רוצה]]/טבלה1[[#This Row],[מה יצא בסוף]]</f>
        <v>1.6</v>
      </c>
      <c r="AA237" s="5"/>
    </row>
    <row r="238" spans="1:27" hidden="1" x14ac:dyDescent="0.2">
      <c r="A238">
        <v>74</v>
      </c>
      <c r="B238" t="s">
        <v>70</v>
      </c>
      <c r="C238" t="s">
        <v>71</v>
      </c>
      <c r="D238" t="s">
        <v>72</v>
      </c>
      <c r="E238" t="s">
        <v>73</v>
      </c>
      <c r="F238">
        <v>200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 t="s">
        <v>24</v>
      </c>
      <c r="V238" t="str">
        <f>IF(_xlfn.IFNA(VLOOKUP(טבלה1[[#This Row],[id]],טבלה3[[#All],[id]],1,0),0)&gt;0,"AOI","NOT_AOI")</f>
        <v>NOT_AOI</v>
      </c>
      <c r="W238">
        <f>טבלה1[[#This Row],[add_aprt]]*טבלה1[[#This Row],[risk_factor]]*SUM(טבלה1[[#This Row],[2025]:[2050]])</f>
        <v>200</v>
      </c>
      <c r="X238">
        <f>טבלה1[[#This Row],[מה יצא בסוף]]*1.6</f>
        <v>320</v>
      </c>
      <c r="Y238" s="5">
        <f>SUM(טבלה1[[#This Row],[2025]:[2050]])</f>
        <v>1</v>
      </c>
      <c r="Z238" s="5">
        <f>טבלה1[[#This Row],[אני רוצה]]/טבלה1[[#This Row],[מה יצא בסוף]]</f>
        <v>1.6</v>
      </c>
      <c r="AA238" s="5"/>
    </row>
    <row r="239" spans="1:27" hidden="1" x14ac:dyDescent="0.2">
      <c r="A239">
        <v>75</v>
      </c>
      <c r="B239" t="s">
        <v>246</v>
      </c>
      <c r="C239" t="s">
        <v>247</v>
      </c>
      <c r="D239" t="s">
        <v>139</v>
      </c>
      <c r="E239" t="s">
        <v>248</v>
      </c>
      <c r="F239">
        <v>1029</v>
      </c>
      <c r="G239">
        <v>0</v>
      </c>
      <c r="H239">
        <v>0</v>
      </c>
      <c r="I239">
        <v>0.75</v>
      </c>
      <c r="J239">
        <v>0</v>
      </c>
      <c r="K239">
        <v>0</v>
      </c>
      <c r="L239">
        <v>0</v>
      </c>
      <c r="M239">
        <v>0.5</v>
      </c>
      <c r="N239">
        <v>0.5</v>
      </c>
      <c r="O239">
        <v>0</v>
      </c>
      <c r="U239" t="s">
        <v>209</v>
      </c>
      <c r="V239" t="str">
        <f>IF(_xlfn.IFNA(VLOOKUP(טבלה1[[#This Row],[id]],טבלה3[[#All],[id]],1,0),0)&gt;0,"AOI","NOT_AOI")</f>
        <v>NOT_AOI</v>
      </c>
      <c r="W239">
        <f>טבלה1[[#This Row],[add_aprt]]*טבלה1[[#This Row],[risk_factor]]*SUM(טבלה1[[#This Row],[2025]:[2050]])</f>
        <v>771.75</v>
      </c>
      <c r="X239">
        <f>טבלה1[[#This Row],[מה יצא בסוף]]*1.6</f>
        <v>1234.8000000000002</v>
      </c>
      <c r="Y239" s="5">
        <f>SUM(טבלה1[[#This Row],[2025]:[2050]])</f>
        <v>1</v>
      </c>
      <c r="Z239" s="5">
        <f>טבלה1[[#This Row],[אני רוצה]]/טבלה1[[#This Row],[מה יצא בסוף]]</f>
        <v>1.6000000000000003</v>
      </c>
      <c r="AA239" s="5"/>
    </row>
    <row r="240" spans="1:27" hidden="1" x14ac:dyDescent="0.2">
      <c r="A240">
        <v>76</v>
      </c>
      <c r="B240" t="s">
        <v>249</v>
      </c>
      <c r="C240" t="s">
        <v>250</v>
      </c>
      <c r="D240" t="s">
        <v>251</v>
      </c>
      <c r="F240">
        <v>2000</v>
      </c>
      <c r="G240">
        <v>0</v>
      </c>
      <c r="H240">
        <v>0</v>
      </c>
      <c r="I240">
        <v>0.6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  <c r="U240" t="s">
        <v>209</v>
      </c>
      <c r="V240" t="str">
        <f>IF(_xlfn.IFNA(VLOOKUP(טבלה1[[#This Row],[id]],טבלה3[[#All],[id]],1,0),0)&gt;0,"AOI","NOT_AOI")</f>
        <v>NOT_AOI</v>
      </c>
      <c r="W240">
        <f>טבלה1[[#This Row],[add_aprt]]*טבלה1[[#This Row],[risk_factor]]*SUM(טבלה1[[#This Row],[2025]:[2050]])</f>
        <v>1200</v>
      </c>
      <c r="X240">
        <f>טבלה1[[#This Row],[מה יצא בסוף]]*1.6</f>
        <v>1920</v>
      </c>
      <c r="Y240" s="5">
        <f>SUM(טבלה1[[#This Row],[2025]:[2050]])</f>
        <v>1</v>
      </c>
      <c r="Z240" s="5">
        <f>טבלה1[[#This Row],[אני רוצה]]/טבלה1[[#This Row],[מה יצא בסוף]]</f>
        <v>1.6</v>
      </c>
      <c r="AA240" s="5"/>
    </row>
    <row r="241" spans="1:27" hidden="1" x14ac:dyDescent="0.2">
      <c r="A241">
        <v>77</v>
      </c>
      <c r="B241" t="s">
        <v>348</v>
      </c>
      <c r="C241" t="s">
        <v>349</v>
      </c>
      <c r="D241" t="s">
        <v>204</v>
      </c>
      <c r="F241">
        <v>270</v>
      </c>
      <c r="G241">
        <v>0</v>
      </c>
      <c r="H241">
        <v>0</v>
      </c>
      <c r="I241">
        <v>0.7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U241" t="s">
        <v>339</v>
      </c>
      <c r="V241" t="str">
        <f>IF(_xlfn.IFNA(VLOOKUP(טבלה1[[#This Row],[id]],טבלה3[[#All],[id]],1,0),0)&gt;0,"AOI","NOT_AOI")</f>
        <v>NOT_AOI</v>
      </c>
      <c r="W241">
        <f>טבלה1[[#This Row],[add_aprt]]*טבלה1[[#This Row],[risk_factor]]*SUM(טבלה1[[#This Row],[2025]:[2050]])</f>
        <v>189</v>
      </c>
      <c r="X241">
        <f>טבלה1[[#This Row],[מה יצא בסוף]]*1.6</f>
        <v>302.40000000000003</v>
      </c>
      <c r="Y241" s="5">
        <f>SUM(טבלה1[[#This Row],[2025]:[2050]])</f>
        <v>1</v>
      </c>
      <c r="Z241" s="5">
        <f>טבלה1[[#This Row],[אני רוצה]]/טבלה1[[#This Row],[מה יצא בסוף]]</f>
        <v>1.6</v>
      </c>
      <c r="AA241" s="5"/>
    </row>
    <row r="242" spans="1:27" hidden="1" x14ac:dyDescent="0.2">
      <c r="A242">
        <v>105</v>
      </c>
      <c r="B242" t="s">
        <v>111</v>
      </c>
      <c r="C242" t="s">
        <v>112</v>
      </c>
      <c r="D242" t="s">
        <v>27</v>
      </c>
      <c r="E242" t="s">
        <v>113</v>
      </c>
      <c r="F242">
        <v>100</v>
      </c>
      <c r="G242">
        <v>0</v>
      </c>
      <c r="H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U242" t="s">
        <v>24</v>
      </c>
      <c r="V242" t="str">
        <f>IF(_xlfn.IFNA(VLOOKUP(טבלה1[[#This Row],[id]],טבלה3[[#All],[id]],1,0),0)&gt;0,"AOI","NOT_AOI")</f>
        <v>NOT_AOI</v>
      </c>
      <c r="W242">
        <f>טבלה1[[#This Row],[add_aprt]]*טבלה1[[#This Row],[risk_factor]]*SUM(טבלה1[[#This Row],[2025]:[2050]])</f>
        <v>0</v>
      </c>
      <c r="X242">
        <f>טבלה1[[#This Row],[מה יצא בסוף]]*1.6</f>
        <v>0</v>
      </c>
      <c r="Y242" s="5">
        <f>SUM(טבלה1[[#This Row],[2025]:[2050]])</f>
        <v>0</v>
      </c>
      <c r="Z242" s="5" t="e">
        <f>טבלה1[[#This Row],[אני רוצה]]/טבלה1[[#This Row],[מה יצא בסוף]]</f>
        <v>#DIV/0!</v>
      </c>
      <c r="AA242" s="5"/>
    </row>
    <row r="243" spans="1:27" hidden="1" x14ac:dyDescent="0.2">
      <c r="A243">
        <v>106</v>
      </c>
      <c r="B243" t="s">
        <v>282</v>
      </c>
      <c r="C243" t="s">
        <v>283</v>
      </c>
      <c r="D243" t="s">
        <v>229</v>
      </c>
      <c r="E243" t="s">
        <v>284</v>
      </c>
      <c r="F243">
        <v>1035</v>
      </c>
      <c r="G243">
        <v>0</v>
      </c>
      <c r="H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U243" t="s">
        <v>209</v>
      </c>
      <c r="V243" t="str">
        <f>IF(_xlfn.IFNA(VLOOKUP(טבלה1[[#This Row],[id]],טבלה3[[#All],[id]],1,0),0)&gt;0,"AOI","NOT_AOI")</f>
        <v>NOT_AOI</v>
      </c>
      <c r="W243">
        <f>טבלה1[[#This Row],[add_aprt]]*טבלה1[[#This Row],[risk_factor]]*SUM(טבלה1[[#This Row],[2025]:[2050]])</f>
        <v>0</v>
      </c>
      <c r="X243">
        <f>טבלה1[[#This Row],[מה יצא בסוף]]*1.6</f>
        <v>0</v>
      </c>
      <c r="Y243" s="5">
        <f>SUM(טבלה1[[#This Row],[2025]:[2050]])</f>
        <v>0</v>
      </c>
      <c r="Z243" s="5" t="e">
        <f>טבלה1[[#This Row],[אני רוצה]]/טבלה1[[#This Row],[מה יצא בסוף]]</f>
        <v>#DIV/0!</v>
      </c>
      <c r="AA243" s="5"/>
    </row>
    <row r="244" spans="1:27" hidden="1" x14ac:dyDescent="0.2">
      <c r="A244">
        <v>83</v>
      </c>
      <c r="B244" t="s">
        <v>84</v>
      </c>
      <c r="C244" t="s">
        <v>85</v>
      </c>
      <c r="D244" t="s">
        <v>27</v>
      </c>
      <c r="E244" t="s">
        <v>86</v>
      </c>
      <c r="F244">
        <v>14</v>
      </c>
      <c r="G244">
        <v>0</v>
      </c>
      <c r="H244">
        <v>0</v>
      </c>
      <c r="I244">
        <v>0.9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U244" t="s">
        <v>24</v>
      </c>
      <c r="V244" t="str">
        <f>IF(_xlfn.IFNA(VLOOKUP(טבלה1[[#This Row],[id]],טבלה3[[#All],[id]],1,0),0)&gt;0,"AOI","NOT_AOI")</f>
        <v>NOT_AOI</v>
      </c>
      <c r="W244">
        <f>טבלה1[[#This Row],[add_aprt]]*טבלה1[[#This Row],[risk_factor]]*SUM(טבלה1[[#This Row],[2025]:[2050]])</f>
        <v>12.6</v>
      </c>
      <c r="X244">
        <f>טבלה1[[#This Row],[מה יצא בסוף]]*1.6</f>
        <v>20.16</v>
      </c>
      <c r="Y244" s="5">
        <f>SUM(טבלה1[[#This Row],[2025]:[2050]])</f>
        <v>1</v>
      </c>
      <c r="Z244" s="5">
        <f>טבלה1[[#This Row],[אני רוצה]]/טבלה1[[#This Row],[מה יצא בסוף]]</f>
        <v>1.6</v>
      </c>
      <c r="AA244" s="5"/>
    </row>
    <row r="245" spans="1:27" hidden="1" x14ac:dyDescent="0.2">
      <c r="A245">
        <v>84</v>
      </c>
      <c r="B245" t="s">
        <v>252</v>
      </c>
      <c r="C245" t="s">
        <v>253</v>
      </c>
      <c r="D245" t="s">
        <v>229</v>
      </c>
      <c r="E245" t="s">
        <v>254</v>
      </c>
      <c r="F245">
        <v>270</v>
      </c>
      <c r="G245">
        <v>0</v>
      </c>
      <c r="H245">
        <v>0</v>
      </c>
      <c r="I245">
        <v>0.7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U245" t="s">
        <v>209</v>
      </c>
      <c r="V245" t="str">
        <f>IF(_xlfn.IFNA(VLOOKUP(טבלה1[[#This Row],[id]],טבלה3[[#All],[id]],1,0),0)&gt;0,"AOI","NOT_AOI")</f>
        <v>NOT_AOI</v>
      </c>
      <c r="W245">
        <f>טבלה1[[#This Row],[add_aprt]]*טבלה1[[#This Row],[risk_factor]]*SUM(טבלה1[[#This Row],[2025]:[2050]])</f>
        <v>189</v>
      </c>
      <c r="X245">
        <f>טבלה1[[#This Row],[מה יצא בסוף]]*1.6</f>
        <v>302.40000000000003</v>
      </c>
      <c r="Y245" s="5">
        <f>SUM(טבלה1[[#This Row],[2025]:[2050]])</f>
        <v>1</v>
      </c>
      <c r="Z245" s="5">
        <f>טבלה1[[#This Row],[אני רוצה]]/טבלה1[[#This Row],[מה יצא בסוף]]</f>
        <v>1.6</v>
      </c>
      <c r="AA245" s="5"/>
    </row>
    <row r="246" spans="1:27" hidden="1" x14ac:dyDescent="0.2">
      <c r="A246">
        <v>85</v>
      </c>
      <c r="B246" t="s">
        <v>87</v>
      </c>
      <c r="C246" t="s">
        <v>88</v>
      </c>
      <c r="D246" t="s">
        <v>27</v>
      </c>
      <c r="E246" t="s">
        <v>89</v>
      </c>
      <c r="F246">
        <v>256</v>
      </c>
      <c r="G246">
        <v>0</v>
      </c>
      <c r="H246">
        <v>0</v>
      </c>
      <c r="I246">
        <v>0.8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U246" t="s">
        <v>24</v>
      </c>
      <c r="V246" t="str">
        <f>IF(_xlfn.IFNA(VLOOKUP(טבלה1[[#This Row],[id]],טבלה3[[#All],[id]],1,0),0)&gt;0,"AOI","NOT_AOI")</f>
        <v>NOT_AOI</v>
      </c>
      <c r="W246">
        <f>טבלה1[[#This Row],[add_aprt]]*טבלה1[[#This Row],[risk_factor]]*SUM(טבלה1[[#This Row],[2025]:[2050]])</f>
        <v>204.8</v>
      </c>
      <c r="X246">
        <f>טבלה1[[#This Row],[מה יצא בסוף]]*1.6</f>
        <v>327.68000000000006</v>
      </c>
      <c r="Y246" s="5">
        <f>SUM(טבלה1[[#This Row],[2025]:[2050]])</f>
        <v>1</v>
      </c>
      <c r="Z246" s="5">
        <f>טבלה1[[#This Row],[אני רוצה]]/טבלה1[[#This Row],[מה יצא בסוף]]</f>
        <v>1.6000000000000003</v>
      </c>
      <c r="AA246" s="5"/>
    </row>
    <row r="247" spans="1:27" hidden="1" x14ac:dyDescent="0.2">
      <c r="A247">
        <v>86</v>
      </c>
      <c r="B247" t="s">
        <v>90</v>
      </c>
      <c r="C247" t="s">
        <v>91</v>
      </c>
      <c r="D247" t="s">
        <v>27</v>
      </c>
      <c r="E247" t="s">
        <v>92</v>
      </c>
      <c r="F247">
        <v>25</v>
      </c>
      <c r="G247">
        <v>0</v>
      </c>
      <c r="H247">
        <v>0</v>
      </c>
      <c r="I247">
        <v>0.9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U247" t="s">
        <v>24</v>
      </c>
      <c r="V247" t="str">
        <f>IF(_xlfn.IFNA(VLOOKUP(טבלה1[[#This Row],[id]],טבלה3[[#All],[id]],1,0),0)&gt;0,"AOI","NOT_AOI")</f>
        <v>NOT_AOI</v>
      </c>
      <c r="W247">
        <f>טבלה1[[#This Row],[add_aprt]]*טבלה1[[#This Row],[risk_factor]]*SUM(טבלה1[[#This Row],[2025]:[2050]])</f>
        <v>22.5</v>
      </c>
      <c r="X247">
        <f>טבלה1[[#This Row],[מה יצא בסוף]]*1.6</f>
        <v>36</v>
      </c>
      <c r="Y247" s="5">
        <f>SUM(טבלה1[[#This Row],[2025]:[2050]])</f>
        <v>1</v>
      </c>
      <c r="Z247" s="5">
        <f>טבלה1[[#This Row],[אני רוצה]]/טבלה1[[#This Row],[מה יצא בסוף]]</f>
        <v>1.6</v>
      </c>
      <c r="AA247" s="5"/>
    </row>
    <row r="248" spans="1:27" hidden="1" x14ac:dyDescent="0.2">
      <c r="A248">
        <v>87</v>
      </c>
      <c r="B248" t="s">
        <v>93</v>
      </c>
      <c r="C248" t="s">
        <v>94</v>
      </c>
      <c r="D248" t="s">
        <v>27</v>
      </c>
      <c r="E248" t="s">
        <v>95</v>
      </c>
      <c r="F248">
        <v>184</v>
      </c>
      <c r="G248">
        <v>0</v>
      </c>
      <c r="H248">
        <v>0</v>
      </c>
      <c r="I248">
        <v>0.9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U248" t="s">
        <v>24</v>
      </c>
      <c r="V248" t="str">
        <f>IF(_xlfn.IFNA(VLOOKUP(טבלה1[[#This Row],[id]],טבלה3[[#All],[id]],1,0),0)&gt;0,"AOI","NOT_AOI")</f>
        <v>NOT_AOI</v>
      </c>
      <c r="W248">
        <f>טבלה1[[#This Row],[add_aprt]]*טבלה1[[#This Row],[risk_factor]]*SUM(טבלה1[[#This Row],[2025]:[2050]])</f>
        <v>165.6</v>
      </c>
      <c r="X248">
        <f>טבלה1[[#This Row],[מה יצא בסוף]]*1.6</f>
        <v>264.95999999999998</v>
      </c>
      <c r="Y248" s="5">
        <f>SUM(טבלה1[[#This Row],[2025]:[2050]])</f>
        <v>1</v>
      </c>
      <c r="Z248" s="5">
        <f>טבלה1[[#This Row],[אני רוצה]]/טבלה1[[#This Row],[מה יצא בסוף]]</f>
        <v>1.5999999999999999</v>
      </c>
      <c r="AA248" s="5"/>
    </row>
    <row r="249" spans="1:27" hidden="1" x14ac:dyDescent="0.2">
      <c r="A249">
        <v>88</v>
      </c>
      <c r="B249" t="s">
        <v>255</v>
      </c>
      <c r="C249" t="s">
        <v>256</v>
      </c>
      <c r="D249" t="s">
        <v>139</v>
      </c>
      <c r="E249" t="s">
        <v>257</v>
      </c>
      <c r="F249">
        <v>46</v>
      </c>
      <c r="G249">
        <v>0</v>
      </c>
      <c r="H249">
        <v>0</v>
      </c>
      <c r="I249">
        <v>0.8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U249" t="s">
        <v>209</v>
      </c>
      <c r="V249" t="str">
        <f>IF(_xlfn.IFNA(VLOOKUP(טבלה1[[#This Row],[id]],טבלה3[[#All],[id]],1,0),0)&gt;0,"AOI","NOT_AOI")</f>
        <v>NOT_AOI</v>
      </c>
      <c r="W249">
        <f>טבלה1[[#This Row],[add_aprt]]*טבלה1[[#This Row],[risk_factor]]*SUM(טבלה1[[#This Row],[2025]:[2050]])</f>
        <v>36.800000000000004</v>
      </c>
      <c r="X249">
        <f>טבלה1[[#This Row],[מה יצא בסוף]]*1.6</f>
        <v>58.88000000000001</v>
      </c>
      <c r="Y249" s="5">
        <f>SUM(טבלה1[[#This Row],[2025]:[2050]])</f>
        <v>1</v>
      </c>
      <c r="Z249" s="5">
        <f>טבלה1[[#This Row],[אני רוצה]]/טבלה1[[#This Row],[מה יצא בסוף]]</f>
        <v>1.6</v>
      </c>
      <c r="AA249" s="5"/>
    </row>
    <row r="250" spans="1:27" hidden="1" x14ac:dyDescent="0.2">
      <c r="A250">
        <v>89</v>
      </c>
      <c r="B250" t="s">
        <v>258</v>
      </c>
      <c r="C250" t="s">
        <v>259</v>
      </c>
      <c r="D250" t="s">
        <v>139</v>
      </c>
      <c r="E250" t="s">
        <v>260</v>
      </c>
      <c r="F250">
        <v>45</v>
      </c>
      <c r="G250">
        <v>0</v>
      </c>
      <c r="H250">
        <v>0</v>
      </c>
      <c r="I250">
        <v>0.8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U250" t="s">
        <v>209</v>
      </c>
      <c r="V250" t="str">
        <f>IF(_xlfn.IFNA(VLOOKUP(טבלה1[[#This Row],[id]],טבלה3[[#All],[id]],1,0),0)&gt;0,"AOI","NOT_AOI")</f>
        <v>NOT_AOI</v>
      </c>
      <c r="W250">
        <f>טבלה1[[#This Row],[add_aprt]]*טבלה1[[#This Row],[risk_factor]]*SUM(טבלה1[[#This Row],[2025]:[2050]])</f>
        <v>36</v>
      </c>
      <c r="X250">
        <f>טבלה1[[#This Row],[מה יצא בסוף]]*1.6</f>
        <v>57.6</v>
      </c>
      <c r="Y250" s="5">
        <f>SUM(טבלה1[[#This Row],[2025]:[2050]])</f>
        <v>1</v>
      </c>
      <c r="Z250" s="5">
        <f>טבלה1[[#This Row],[אני רוצה]]/טבלה1[[#This Row],[מה יצא בסוף]]</f>
        <v>1.6</v>
      </c>
      <c r="AA250" s="5"/>
    </row>
    <row r="251" spans="1:27" hidden="1" x14ac:dyDescent="0.2">
      <c r="A251">
        <v>90</v>
      </c>
      <c r="B251" t="s">
        <v>261</v>
      </c>
      <c r="C251" t="s">
        <v>262</v>
      </c>
      <c r="D251" t="s">
        <v>229</v>
      </c>
      <c r="E251" t="s">
        <v>263</v>
      </c>
      <c r="F251">
        <v>155</v>
      </c>
      <c r="G251">
        <v>0</v>
      </c>
      <c r="H251">
        <v>0</v>
      </c>
      <c r="I251">
        <v>0.8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U251" t="s">
        <v>209</v>
      </c>
      <c r="V251" t="str">
        <f>IF(_xlfn.IFNA(VLOOKUP(טבלה1[[#This Row],[id]],טבלה3[[#All],[id]],1,0),0)&gt;0,"AOI","NOT_AOI")</f>
        <v>NOT_AOI</v>
      </c>
      <c r="W251">
        <f>טבלה1[[#This Row],[add_aprt]]*טבלה1[[#This Row],[risk_factor]]*SUM(טבלה1[[#This Row],[2025]:[2050]])</f>
        <v>124</v>
      </c>
      <c r="X251">
        <f>טבלה1[[#This Row],[מה יצא בסוף]]*1.6</f>
        <v>198.4</v>
      </c>
      <c r="Y251" s="5">
        <f>SUM(טבלה1[[#This Row],[2025]:[2050]])</f>
        <v>1</v>
      </c>
      <c r="Z251" s="5">
        <f>טבלה1[[#This Row],[אני רוצה]]/טבלה1[[#This Row],[מה יצא בסוף]]</f>
        <v>1.6</v>
      </c>
      <c r="AA251" s="5"/>
    </row>
    <row r="252" spans="1:27" hidden="1" x14ac:dyDescent="0.2">
      <c r="A252">
        <v>91</v>
      </c>
      <c r="B252" t="s">
        <v>197</v>
      </c>
      <c r="C252" t="s">
        <v>350</v>
      </c>
      <c r="D252" t="s">
        <v>213</v>
      </c>
      <c r="F252">
        <v>3000</v>
      </c>
      <c r="G252">
        <v>0</v>
      </c>
      <c r="H252">
        <v>0</v>
      </c>
      <c r="I252">
        <v>0.2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  <c r="U252" t="s">
        <v>339</v>
      </c>
      <c r="V252" t="str">
        <f>IF(_xlfn.IFNA(VLOOKUP(טבלה1[[#This Row],[id]],טבלה3[[#All],[id]],1,0),0)&gt;0,"AOI","NOT_AOI")</f>
        <v>NOT_AOI</v>
      </c>
      <c r="W252">
        <f>טבלה1[[#This Row],[add_aprt]]*טבלה1[[#This Row],[risk_factor]]*SUM(טבלה1[[#This Row],[2025]:[2050]])</f>
        <v>600</v>
      </c>
      <c r="X252">
        <f>טבלה1[[#This Row],[מה יצא בסוף]]*1.6</f>
        <v>960</v>
      </c>
      <c r="Y252" s="5">
        <f>SUM(טבלה1[[#This Row],[2025]:[2050]])</f>
        <v>1</v>
      </c>
      <c r="Z252" s="5">
        <f>טבלה1[[#This Row],[אני רוצה]]/טבלה1[[#This Row],[מה יצא בסוף]]</f>
        <v>1.6</v>
      </c>
      <c r="AA252" s="5"/>
    </row>
    <row r="253" spans="1:27" hidden="1" x14ac:dyDescent="0.2">
      <c r="A253">
        <v>92</v>
      </c>
      <c r="B253" t="s">
        <v>264</v>
      </c>
      <c r="C253" t="s">
        <v>265</v>
      </c>
      <c r="D253" t="s">
        <v>139</v>
      </c>
      <c r="E253" t="s">
        <v>266</v>
      </c>
      <c r="F253">
        <v>1039</v>
      </c>
      <c r="G253">
        <v>0</v>
      </c>
      <c r="H253">
        <v>0</v>
      </c>
      <c r="I253">
        <v>0.8</v>
      </c>
      <c r="J253">
        <v>0</v>
      </c>
      <c r="K253">
        <v>0</v>
      </c>
      <c r="M253">
        <v>0.25</v>
      </c>
      <c r="N253">
        <v>0.75</v>
      </c>
      <c r="O253">
        <v>0</v>
      </c>
      <c r="P253">
        <v>0</v>
      </c>
      <c r="Q253">
        <v>0</v>
      </c>
      <c r="R253">
        <v>0</v>
      </c>
      <c r="U253" t="s">
        <v>209</v>
      </c>
      <c r="V253" t="str">
        <f>IF(_xlfn.IFNA(VLOOKUP(טבלה1[[#This Row],[id]],טבלה3[[#All],[id]],1,0),0)&gt;0,"AOI","NOT_AOI")</f>
        <v>NOT_AOI</v>
      </c>
      <c r="W253">
        <f>טבלה1[[#This Row],[add_aprt]]*טבלה1[[#This Row],[risk_factor]]*SUM(טבלה1[[#This Row],[2025]:[2050]])</f>
        <v>831.2</v>
      </c>
      <c r="X253">
        <f>טבלה1[[#This Row],[מה יצא בסוף]]*1.6</f>
        <v>1329.92</v>
      </c>
      <c r="Y253" s="5">
        <f>SUM(טבלה1[[#This Row],[2025]:[2050]])</f>
        <v>1</v>
      </c>
      <c r="Z253" s="5">
        <f>טבלה1[[#This Row],[אני רוצה]]/טבלה1[[#This Row],[מה יצא בסוף]]</f>
        <v>1.6</v>
      </c>
      <c r="AA253" s="5"/>
    </row>
    <row r="254" spans="1:27" hidden="1" x14ac:dyDescent="0.2">
      <c r="A254">
        <v>93</v>
      </c>
      <c r="B254" t="s">
        <v>267</v>
      </c>
      <c r="C254" t="s">
        <v>268</v>
      </c>
      <c r="D254" t="s">
        <v>236</v>
      </c>
      <c r="F254">
        <v>420</v>
      </c>
      <c r="G254">
        <v>0</v>
      </c>
      <c r="H254">
        <v>0</v>
      </c>
      <c r="I254">
        <v>0.7</v>
      </c>
      <c r="J254">
        <v>0</v>
      </c>
      <c r="K254">
        <v>0</v>
      </c>
      <c r="L254">
        <v>0</v>
      </c>
      <c r="M254">
        <v>0.5</v>
      </c>
      <c r="N254">
        <v>0.5</v>
      </c>
      <c r="O254">
        <v>0</v>
      </c>
      <c r="U254" t="s">
        <v>209</v>
      </c>
      <c r="V254" t="str">
        <f>IF(_xlfn.IFNA(VLOOKUP(טבלה1[[#This Row],[id]],טבלה3[[#All],[id]],1,0),0)&gt;0,"AOI","NOT_AOI")</f>
        <v>NOT_AOI</v>
      </c>
      <c r="W254">
        <f>טבלה1[[#This Row],[add_aprt]]*טבלה1[[#This Row],[risk_factor]]*SUM(טבלה1[[#This Row],[2025]:[2050]])</f>
        <v>294</v>
      </c>
      <c r="X254">
        <f>טבלה1[[#This Row],[מה יצא בסוף]]*1.6</f>
        <v>470.40000000000003</v>
      </c>
      <c r="Y254" s="5">
        <f>SUM(טבלה1[[#This Row],[2025]:[2050]])</f>
        <v>1</v>
      </c>
      <c r="Z254" s="5">
        <f>טבלה1[[#This Row],[אני רוצה]]/טבלה1[[#This Row],[מה יצא בסוף]]</f>
        <v>1.6</v>
      </c>
      <c r="AA254" s="5"/>
    </row>
    <row r="255" spans="1:27" hidden="1" x14ac:dyDescent="0.2">
      <c r="A255">
        <v>94</v>
      </c>
      <c r="B255" t="s">
        <v>269</v>
      </c>
      <c r="C255" t="s">
        <v>270</v>
      </c>
      <c r="D255" t="s">
        <v>236</v>
      </c>
      <c r="F255">
        <v>433</v>
      </c>
      <c r="G255">
        <v>0</v>
      </c>
      <c r="H255">
        <v>0</v>
      </c>
      <c r="I255">
        <v>0.8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U255" t="s">
        <v>209</v>
      </c>
      <c r="V255" t="str">
        <f>IF(_xlfn.IFNA(VLOOKUP(טבלה1[[#This Row],[id]],טבלה3[[#All],[id]],1,0),0)&gt;0,"AOI","NOT_AOI")</f>
        <v>NOT_AOI</v>
      </c>
      <c r="W255">
        <f>טבלה1[[#This Row],[add_aprt]]*טבלה1[[#This Row],[risk_factor]]*SUM(טבלה1[[#This Row],[2025]:[2050]])</f>
        <v>346.40000000000003</v>
      </c>
      <c r="X255">
        <f>טבלה1[[#This Row],[מה יצא בסוף]]*1.6</f>
        <v>554.24000000000012</v>
      </c>
      <c r="Y255" s="5">
        <f>SUM(טבלה1[[#This Row],[2025]:[2050]])</f>
        <v>1</v>
      </c>
      <c r="Z255" s="5">
        <f>טבלה1[[#This Row],[אני רוצה]]/טבלה1[[#This Row],[מה יצא בסוף]]</f>
        <v>1.6</v>
      </c>
      <c r="AA255" s="5"/>
    </row>
    <row r="256" spans="1:27" hidden="1" x14ac:dyDescent="0.2">
      <c r="A256">
        <v>95</v>
      </c>
      <c r="B256" t="s">
        <v>271</v>
      </c>
      <c r="C256" t="s">
        <v>272</v>
      </c>
      <c r="D256" t="s">
        <v>273</v>
      </c>
      <c r="E256" t="s">
        <v>274</v>
      </c>
      <c r="F256">
        <v>350</v>
      </c>
      <c r="G256">
        <v>0</v>
      </c>
      <c r="H256">
        <v>0</v>
      </c>
      <c r="I256">
        <v>0.6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U256" t="s">
        <v>209</v>
      </c>
      <c r="V256" t="str">
        <f>IF(_xlfn.IFNA(VLOOKUP(טבלה1[[#This Row],[id]],טבלה3[[#All],[id]],1,0),0)&gt;0,"AOI","NOT_AOI")</f>
        <v>NOT_AOI</v>
      </c>
      <c r="W256">
        <f>טבלה1[[#This Row],[add_aprt]]*טבלה1[[#This Row],[risk_factor]]*SUM(טבלה1[[#This Row],[2025]:[2050]])</f>
        <v>210</v>
      </c>
      <c r="X256">
        <f>טבלה1[[#This Row],[מה יצא בסוף]]*1.6</f>
        <v>336</v>
      </c>
      <c r="Y256" s="5">
        <f>SUM(טבלה1[[#This Row],[2025]:[2050]])</f>
        <v>1</v>
      </c>
      <c r="Z256" s="5">
        <f>טבלה1[[#This Row],[אני רוצה]]/טבלה1[[#This Row],[מה יצא בסוף]]</f>
        <v>1.6</v>
      </c>
      <c r="AA256" s="5"/>
    </row>
    <row r="257" spans="1:27" hidden="1" x14ac:dyDescent="0.2">
      <c r="A257">
        <v>104</v>
      </c>
      <c r="B257" t="s">
        <v>197</v>
      </c>
      <c r="C257" t="s">
        <v>351</v>
      </c>
      <c r="D257" t="s">
        <v>352</v>
      </c>
      <c r="F257">
        <v>550</v>
      </c>
      <c r="G257">
        <v>0</v>
      </c>
      <c r="H257">
        <v>0</v>
      </c>
      <c r="I257">
        <v>0.3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S257" t="s">
        <v>353</v>
      </c>
      <c r="T257" t="s">
        <v>354</v>
      </c>
      <c r="U257" t="s">
        <v>339</v>
      </c>
      <c r="V257" t="str">
        <f>IF(_xlfn.IFNA(VLOOKUP(טבלה1[[#This Row],[id]],טבלה3[[#All],[id]],1,0),0)&gt;0,"AOI","NOT_AOI")</f>
        <v>NOT_AOI</v>
      </c>
      <c r="W257">
        <f>טבלה1[[#This Row],[add_aprt]]*טבלה1[[#This Row],[risk_factor]]*SUM(טבלה1[[#This Row],[2025]:[2050]])</f>
        <v>165</v>
      </c>
      <c r="X257">
        <f>טבלה1[[#This Row],[מה יצא בסוף]]*1.6</f>
        <v>264</v>
      </c>
      <c r="Y257" s="5">
        <f>SUM(טבלה1[[#This Row],[2025]:[2050]])</f>
        <v>1</v>
      </c>
      <c r="Z257" s="5">
        <f>טבלה1[[#This Row],[אני רוצה]]/טבלה1[[#This Row],[מה יצא בסוף]]</f>
        <v>1.6</v>
      </c>
      <c r="AA257" s="5"/>
    </row>
    <row r="258" spans="1:27" hidden="1" x14ac:dyDescent="0.2">
      <c r="A258">
        <v>107</v>
      </c>
      <c r="B258" t="s">
        <v>114</v>
      </c>
      <c r="C258" t="s">
        <v>114</v>
      </c>
      <c r="D258" t="s">
        <v>115</v>
      </c>
      <c r="F258">
        <v>171</v>
      </c>
      <c r="G258">
        <v>0</v>
      </c>
      <c r="H258">
        <v>0</v>
      </c>
      <c r="I258">
        <v>0.8</v>
      </c>
      <c r="J258">
        <v>0</v>
      </c>
      <c r="L258">
        <v>1</v>
      </c>
      <c r="M258">
        <v>0</v>
      </c>
      <c r="N258">
        <v>0</v>
      </c>
      <c r="O258">
        <v>0</v>
      </c>
      <c r="U258" t="s">
        <v>24</v>
      </c>
      <c r="V258" t="str">
        <f>IF(_xlfn.IFNA(VLOOKUP(טבלה1[[#This Row],[id]],טבלה3[[#All],[id]],1,0),0)&gt;0,"AOI","NOT_AOI")</f>
        <v>NOT_AOI</v>
      </c>
      <c r="W258">
        <f>טבלה1[[#This Row],[add_aprt]]*טבלה1[[#This Row],[risk_factor]]*SUM(טבלה1[[#This Row],[2025]:[2050]])</f>
        <v>136.80000000000001</v>
      </c>
      <c r="X258">
        <f>טבלה1[[#This Row],[מה יצא בסוף]]*1.6</f>
        <v>218.88000000000002</v>
      </c>
      <c r="Y258" s="5">
        <f>SUM(טבלה1[[#This Row],[2025]:[2050]])</f>
        <v>1</v>
      </c>
      <c r="Z258" s="5">
        <f>טבלה1[[#This Row],[אני רוצה]]/טבלה1[[#This Row],[מה יצא בסוף]]</f>
        <v>1.6</v>
      </c>
      <c r="AA258" s="5"/>
    </row>
    <row r="259" spans="1:27" hidden="1" x14ac:dyDescent="0.2">
      <c r="A259">
        <v>109</v>
      </c>
      <c r="B259" t="s">
        <v>116</v>
      </c>
      <c r="C259" t="s">
        <v>117</v>
      </c>
      <c r="D259" t="s">
        <v>27</v>
      </c>
      <c r="E259" t="s">
        <v>118</v>
      </c>
      <c r="F259">
        <v>176</v>
      </c>
      <c r="G259">
        <v>0</v>
      </c>
      <c r="H259">
        <v>0</v>
      </c>
      <c r="I259">
        <v>0.8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U259" t="s">
        <v>24</v>
      </c>
      <c r="V259" t="str">
        <f>IF(_xlfn.IFNA(VLOOKUP(טבלה1[[#This Row],[id]],טבלה3[[#All],[id]],1,0),0)&gt;0,"AOI","NOT_AOI")</f>
        <v>NOT_AOI</v>
      </c>
      <c r="W259">
        <f>טבלה1[[#This Row],[add_aprt]]*טבלה1[[#This Row],[risk_factor]]*SUM(טבלה1[[#This Row],[2025]:[2050]])</f>
        <v>140.80000000000001</v>
      </c>
      <c r="X259">
        <f>טבלה1[[#This Row],[מה יצא בסוף]]*1.6</f>
        <v>225.28000000000003</v>
      </c>
      <c r="Y259" s="5">
        <f>SUM(טבלה1[[#This Row],[2025]:[2050]])</f>
        <v>1</v>
      </c>
      <c r="Z259" s="5">
        <f>טבלה1[[#This Row],[אני רוצה]]/טבלה1[[#This Row],[מה יצא בסוף]]</f>
        <v>1.6</v>
      </c>
      <c r="AA259" s="5"/>
    </row>
    <row r="260" spans="1:27" hidden="1" x14ac:dyDescent="0.2">
      <c r="A260">
        <v>110</v>
      </c>
      <c r="B260" t="s">
        <v>119</v>
      </c>
      <c r="C260" t="s">
        <v>120</v>
      </c>
      <c r="D260" t="s">
        <v>27</v>
      </c>
      <c r="E260" t="s">
        <v>121</v>
      </c>
      <c r="F260">
        <v>100</v>
      </c>
      <c r="G260">
        <v>0</v>
      </c>
      <c r="H260">
        <v>0</v>
      </c>
      <c r="I260">
        <v>0.9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U260" t="s">
        <v>24</v>
      </c>
      <c r="V260" t="str">
        <f>IF(_xlfn.IFNA(VLOOKUP(טבלה1[[#This Row],[id]],טבלה3[[#All],[id]],1,0),0)&gt;0,"AOI","NOT_AOI")</f>
        <v>NOT_AOI</v>
      </c>
      <c r="W260">
        <f>טבלה1[[#This Row],[add_aprt]]*טבלה1[[#This Row],[risk_factor]]*SUM(טבלה1[[#This Row],[2025]:[2050]])</f>
        <v>90</v>
      </c>
      <c r="X260">
        <f>טבלה1[[#This Row],[מה יצא בסוף]]*1.6</f>
        <v>144</v>
      </c>
      <c r="Y260" s="5">
        <f>SUM(טבלה1[[#This Row],[2025]:[2050]])</f>
        <v>1</v>
      </c>
      <c r="Z260" s="5">
        <f>טבלה1[[#This Row],[אני רוצה]]/טבלה1[[#This Row],[מה יצא בסוף]]</f>
        <v>1.6</v>
      </c>
      <c r="AA260" s="5"/>
    </row>
    <row r="261" spans="1:27" hidden="1" x14ac:dyDescent="0.2">
      <c r="A261">
        <v>138</v>
      </c>
      <c r="B261" t="s">
        <v>297</v>
      </c>
      <c r="C261" t="s">
        <v>298</v>
      </c>
      <c r="D261" t="s">
        <v>139</v>
      </c>
      <c r="E261" t="s">
        <v>299</v>
      </c>
      <c r="F261">
        <v>730</v>
      </c>
      <c r="G261">
        <v>0</v>
      </c>
      <c r="H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 t="s">
        <v>209</v>
      </c>
      <c r="V261" t="str">
        <f>IF(_xlfn.IFNA(VLOOKUP(טבלה1[[#This Row],[id]],טבלה3[[#All],[id]],1,0),0)&gt;0,"AOI","NOT_AOI")</f>
        <v>NOT_AOI</v>
      </c>
      <c r="W261">
        <f>טבלה1[[#This Row],[add_aprt]]*טבלה1[[#This Row],[risk_factor]]*SUM(טבלה1[[#This Row],[2025]:[2050]])</f>
        <v>0</v>
      </c>
      <c r="X261">
        <f>טבלה1[[#This Row],[מה יצא בסוף]]*1.6</f>
        <v>0</v>
      </c>
      <c r="Y261" s="5">
        <f>SUM(טבלה1[[#This Row],[2025]:[2050]])</f>
        <v>0</v>
      </c>
      <c r="Z261" s="5" t="e">
        <f>טבלה1[[#This Row],[אני רוצה]]/טבלה1[[#This Row],[מה יצא בסוף]]</f>
        <v>#DIV/0!</v>
      </c>
      <c r="AA261" s="5"/>
    </row>
    <row r="262" spans="1:27" hidden="1" x14ac:dyDescent="0.2">
      <c r="A262">
        <v>139</v>
      </c>
      <c r="B262" t="s">
        <v>300</v>
      </c>
      <c r="C262" t="s">
        <v>301</v>
      </c>
      <c r="D262" t="s">
        <v>27</v>
      </c>
      <c r="E262" t="s">
        <v>302</v>
      </c>
      <c r="F262">
        <v>248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 t="s">
        <v>209</v>
      </c>
      <c r="V262" t="str">
        <f>IF(_xlfn.IFNA(VLOOKUP(טבלה1[[#This Row],[id]],טבלה3[[#All],[id]],1,0),0)&gt;0,"AOI","NOT_AOI")</f>
        <v>NOT_AOI</v>
      </c>
      <c r="W262">
        <f>טבלה1[[#This Row],[add_aprt]]*טבלה1[[#This Row],[risk_factor]]*SUM(טבלה1[[#This Row],[2025]:[2050]])</f>
        <v>0</v>
      </c>
      <c r="X262">
        <f>טבלה1[[#This Row],[מה יצא בסוף]]*1.6</f>
        <v>0</v>
      </c>
      <c r="Y262" s="5">
        <f>SUM(טבלה1[[#This Row],[2025]:[2050]])</f>
        <v>0</v>
      </c>
      <c r="Z262" s="5" t="e">
        <f>טבלה1[[#This Row],[אני רוצה]]/טבלה1[[#This Row],[מה יצא בסוף]]</f>
        <v>#DIV/0!</v>
      </c>
      <c r="AA262" s="5"/>
    </row>
    <row r="263" spans="1:27" hidden="1" x14ac:dyDescent="0.2">
      <c r="A263">
        <v>111</v>
      </c>
      <c r="B263" t="s">
        <v>358</v>
      </c>
      <c r="C263" t="s">
        <v>359</v>
      </c>
      <c r="D263" t="s">
        <v>360</v>
      </c>
      <c r="E263" t="s">
        <v>361</v>
      </c>
      <c r="F263">
        <v>600</v>
      </c>
      <c r="G263">
        <v>0</v>
      </c>
      <c r="H263">
        <v>0</v>
      </c>
      <c r="I263">
        <v>0.6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U263" t="s">
        <v>339</v>
      </c>
      <c r="V263" t="str">
        <f>IF(_xlfn.IFNA(VLOOKUP(טבלה1[[#This Row],[id]],טבלה3[[#All],[id]],1,0),0)&gt;0,"AOI","NOT_AOI")</f>
        <v>NOT_AOI</v>
      </c>
      <c r="W263">
        <f>טבלה1[[#This Row],[add_aprt]]*טבלה1[[#This Row],[risk_factor]]*SUM(טבלה1[[#This Row],[2025]:[2050]])</f>
        <v>360</v>
      </c>
      <c r="X263">
        <f>טבלה1[[#This Row],[מה יצא בסוף]]*1.6</f>
        <v>576</v>
      </c>
      <c r="Y263" s="5">
        <f>SUM(טבלה1[[#This Row],[2025]:[2050]])</f>
        <v>1</v>
      </c>
      <c r="Z263" s="5">
        <f>טבלה1[[#This Row],[אני רוצה]]/טבלה1[[#This Row],[מה יצא בסוף]]</f>
        <v>1.6</v>
      </c>
      <c r="AA263" s="5"/>
    </row>
    <row r="264" spans="1:27" hidden="1" x14ac:dyDescent="0.2">
      <c r="A264">
        <v>112</v>
      </c>
      <c r="B264" t="s">
        <v>362</v>
      </c>
      <c r="C264" t="s">
        <v>363</v>
      </c>
      <c r="D264" t="s">
        <v>360</v>
      </c>
      <c r="E264" t="s">
        <v>364</v>
      </c>
      <c r="F264">
        <v>1054</v>
      </c>
      <c r="G264">
        <v>0</v>
      </c>
      <c r="H264">
        <v>0</v>
      </c>
      <c r="I264">
        <v>0.6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  <c r="P264">
        <v>0</v>
      </c>
      <c r="Q264">
        <v>0</v>
      </c>
      <c r="U264" t="s">
        <v>339</v>
      </c>
      <c r="V264" t="str">
        <f>IF(_xlfn.IFNA(VLOOKUP(טבלה1[[#This Row],[id]],טבלה3[[#All],[id]],1,0),0)&gt;0,"AOI","NOT_AOI")</f>
        <v>NOT_AOI</v>
      </c>
      <c r="W264">
        <f>טבלה1[[#This Row],[add_aprt]]*טבלה1[[#This Row],[risk_factor]]*SUM(טבלה1[[#This Row],[2025]:[2050]])</f>
        <v>632.4</v>
      </c>
      <c r="X264">
        <f>טבלה1[[#This Row],[מה יצא בסוף]]*1.6</f>
        <v>1011.84</v>
      </c>
      <c r="Y264" s="5">
        <f>SUM(טבלה1[[#This Row],[2025]:[2050]])</f>
        <v>1</v>
      </c>
      <c r="Z264" s="5">
        <f>טבלה1[[#This Row],[אני רוצה]]/טבלה1[[#This Row],[מה יצא בסוף]]</f>
        <v>1.6</v>
      </c>
      <c r="AA264" s="5"/>
    </row>
    <row r="265" spans="1:27" hidden="1" x14ac:dyDescent="0.2">
      <c r="A265">
        <v>113</v>
      </c>
      <c r="B265" t="s">
        <v>122</v>
      </c>
      <c r="C265" t="s">
        <v>123</v>
      </c>
      <c r="D265" t="s">
        <v>27</v>
      </c>
      <c r="E265" t="s">
        <v>124</v>
      </c>
      <c r="F265">
        <v>13</v>
      </c>
      <c r="G265">
        <v>0</v>
      </c>
      <c r="H265">
        <v>0</v>
      </c>
      <c r="I265">
        <v>0.9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U265" t="s">
        <v>24</v>
      </c>
      <c r="V265" t="str">
        <f>IF(_xlfn.IFNA(VLOOKUP(טבלה1[[#This Row],[id]],טבלה3[[#All],[id]],1,0),0)&gt;0,"AOI","NOT_AOI")</f>
        <v>NOT_AOI</v>
      </c>
      <c r="W265">
        <f>טבלה1[[#This Row],[add_aprt]]*טבלה1[[#This Row],[risk_factor]]*SUM(טבלה1[[#This Row],[2025]:[2050]])</f>
        <v>11.700000000000001</v>
      </c>
      <c r="X265">
        <f>טבלה1[[#This Row],[מה יצא בסוף]]*1.6</f>
        <v>18.720000000000002</v>
      </c>
      <c r="Y265" s="5">
        <f>SUM(טבלה1[[#This Row],[2025]:[2050]])</f>
        <v>1</v>
      </c>
      <c r="Z265" s="5">
        <f>טבלה1[[#This Row],[אני רוצה]]/טבלה1[[#This Row],[מה יצא בסוף]]</f>
        <v>1.6</v>
      </c>
      <c r="AA265" s="5"/>
    </row>
    <row r="266" spans="1:27" hidden="1" x14ac:dyDescent="0.2">
      <c r="A266">
        <v>114</v>
      </c>
      <c r="B266" t="s">
        <v>125</v>
      </c>
      <c r="C266" t="s">
        <v>126</v>
      </c>
      <c r="D266" t="s">
        <v>27</v>
      </c>
      <c r="E266" t="s">
        <v>127</v>
      </c>
      <c r="F266">
        <v>69</v>
      </c>
      <c r="G266">
        <v>0</v>
      </c>
      <c r="H266">
        <v>0</v>
      </c>
      <c r="I266">
        <v>0.9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 t="s">
        <v>24</v>
      </c>
      <c r="V266" t="str">
        <f>IF(_xlfn.IFNA(VLOOKUP(טבלה1[[#This Row],[id]],טבלה3[[#All],[id]],1,0),0)&gt;0,"AOI","NOT_AOI")</f>
        <v>NOT_AOI</v>
      </c>
      <c r="W266">
        <f>טבלה1[[#This Row],[add_aprt]]*טבלה1[[#This Row],[risk_factor]]*SUM(טבלה1[[#This Row],[2025]:[2050]])</f>
        <v>62.1</v>
      </c>
      <c r="X266">
        <f>טבלה1[[#This Row],[מה יצא בסוף]]*1.6</f>
        <v>99.360000000000014</v>
      </c>
      <c r="Y266" s="5">
        <f>SUM(טבלה1[[#This Row],[2025]:[2050]])</f>
        <v>1</v>
      </c>
      <c r="Z266" s="5">
        <f>טבלה1[[#This Row],[אני רוצה]]/טבלה1[[#This Row],[מה יצא בסוף]]</f>
        <v>1.6</v>
      </c>
      <c r="AA266" s="5"/>
    </row>
    <row r="267" spans="1:27" hidden="1" x14ac:dyDescent="0.2">
      <c r="A267">
        <v>115</v>
      </c>
      <c r="B267" t="s">
        <v>128</v>
      </c>
      <c r="C267" t="s">
        <v>129</v>
      </c>
      <c r="D267" t="s">
        <v>27</v>
      </c>
      <c r="E267" t="s">
        <v>130</v>
      </c>
      <c r="F267">
        <v>134</v>
      </c>
      <c r="G267">
        <v>0</v>
      </c>
      <c r="H267">
        <v>0</v>
      </c>
      <c r="I267">
        <v>0.9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 t="s">
        <v>24</v>
      </c>
      <c r="V267" t="str">
        <f>IF(_xlfn.IFNA(VLOOKUP(טבלה1[[#This Row],[id]],טבלה3[[#All],[id]],1,0),0)&gt;0,"AOI","NOT_AOI")</f>
        <v>NOT_AOI</v>
      </c>
      <c r="W267">
        <f>טבלה1[[#This Row],[add_aprt]]*טבלה1[[#This Row],[risk_factor]]*SUM(טבלה1[[#This Row],[2025]:[2050]])</f>
        <v>120.60000000000001</v>
      </c>
      <c r="X267">
        <f>טבלה1[[#This Row],[מה יצא בסוף]]*1.6</f>
        <v>192.96000000000004</v>
      </c>
      <c r="Y267" s="5">
        <f>SUM(טבלה1[[#This Row],[2025]:[2050]])</f>
        <v>1</v>
      </c>
      <c r="Z267" s="5">
        <f>טבלה1[[#This Row],[אני רוצה]]/טבלה1[[#This Row],[מה יצא בסוף]]</f>
        <v>1.6</v>
      </c>
      <c r="AA267" s="5"/>
    </row>
    <row r="268" spans="1:27" hidden="1" x14ac:dyDescent="0.2">
      <c r="A268">
        <v>116</v>
      </c>
      <c r="B268" t="s">
        <v>131</v>
      </c>
      <c r="C268" t="s">
        <v>132</v>
      </c>
      <c r="D268" t="s">
        <v>27</v>
      </c>
      <c r="E268" t="s">
        <v>133</v>
      </c>
      <c r="F268">
        <v>44</v>
      </c>
      <c r="G268">
        <v>0</v>
      </c>
      <c r="H268">
        <v>0</v>
      </c>
      <c r="I268">
        <v>0.9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 t="s">
        <v>24</v>
      </c>
      <c r="V268" t="str">
        <f>IF(_xlfn.IFNA(VLOOKUP(טבלה1[[#This Row],[id]],טבלה3[[#All],[id]],1,0),0)&gt;0,"AOI","NOT_AOI")</f>
        <v>NOT_AOI</v>
      </c>
      <c r="W268">
        <f>טבלה1[[#This Row],[add_aprt]]*טבלה1[[#This Row],[risk_factor]]*SUM(טבלה1[[#This Row],[2025]:[2050]])</f>
        <v>39.6</v>
      </c>
      <c r="X268">
        <f>טבלה1[[#This Row],[מה יצא בסוף]]*1.6</f>
        <v>63.360000000000007</v>
      </c>
      <c r="Y268" s="5">
        <f>SUM(טבלה1[[#This Row],[2025]:[2050]])</f>
        <v>1</v>
      </c>
      <c r="Z268" s="5">
        <f>טבלה1[[#This Row],[אני רוצה]]/טבלה1[[#This Row],[מה יצא בסוף]]</f>
        <v>1.6</v>
      </c>
      <c r="AA268" s="5"/>
    </row>
    <row r="269" spans="1:27" hidden="1" x14ac:dyDescent="0.2">
      <c r="A269">
        <v>117</v>
      </c>
      <c r="B269" t="s">
        <v>134</v>
      </c>
      <c r="C269" t="s">
        <v>135</v>
      </c>
      <c r="D269" t="s">
        <v>27</v>
      </c>
      <c r="E269" t="s">
        <v>136</v>
      </c>
      <c r="F269">
        <v>35</v>
      </c>
      <c r="G269">
        <v>0</v>
      </c>
      <c r="H269">
        <v>0</v>
      </c>
      <c r="I269">
        <v>0.9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 t="s">
        <v>24</v>
      </c>
      <c r="V269" t="str">
        <f>IF(_xlfn.IFNA(VLOOKUP(טבלה1[[#This Row],[id]],טבלה3[[#All],[id]],1,0),0)&gt;0,"AOI","NOT_AOI")</f>
        <v>NOT_AOI</v>
      </c>
      <c r="W269">
        <f>טבלה1[[#This Row],[add_aprt]]*טבלה1[[#This Row],[risk_factor]]*SUM(טבלה1[[#This Row],[2025]:[2050]])</f>
        <v>31.5</v>
      </c>
      <c r="X269">
        <f>טבלה1[[#This Row],[מה יצא בסוף]]*1.6</f>
        <v>50.400000000000006</v>
      </c>
      <c r="Y269" s="5">
        <f>SUM(טבלה1[[#This Row],[2025]:[2050]])</f>
        <v>1</v>
      </c>
      <c r="Z269" s="5">
        <f>טבלה1[[#This Row],[אני רוצה]]/טבלה1[[#This Row],[מה יצא בסוף]]</f>
        <v>1.6</v>
      </c>
      <c r="AA269" s="5"/>
    </row>
    <row r="270" spans="1:27" hidden="1" x14ac:dyDescent="0.2">
      <c r="A270">
        <v>118</v>
      </c>
      <c r="B270" t="s">
        <v>285</v>
      </c>
      <c r="C270" t="s">
        <v>286</v>
      </c>
      <c r="D270" t="s">
        <v>139</v>
      </c>
      <c r="E270" t="s">
        <v>287</v>
      </c>
      <c r="F270">
        <v>88</v>
      </c>
      <c r="G270">
        <v>0</v>
      </c>
      <c r="H270">
        <v>0</v>
      </c>
      <c r="I270">
        <v>0.7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U270" t="s">
        <v>209</v>
      </c>
      <c r="V270" t="str">
        <f>IF(_xlfn.IFNA(VLOOKUP(טבלה1[[#This Row],[id]],טבלה3[[#All],[id]],1,0),0)&gt;0,"AOI","NOT_AOI")</f>
        <v>NOT_AOI</v>
      </c>
      <c r="W270">
        <f>טבלה1[[#This Row],[add_aprt]]*טבלה1[[#This Row],[risk_factor]]*SUM(טבלה1[[#This Row],[2025]:[2050]])</f>
        <v>61.599999999999994</v>
      </c>
      <c r="X270">
        <f>טבלה1[[#This Row],[מה יצא בסוף]]*1.6</f>
        <v>98.56</v>
      </c>
      <c r="Y270" s="5">
        <f>SUM(טבלה1[[#This Row],[2025]:[2050]])</f>
        <v>1</v>
      </c>
      <c r="Z270" s="5">
        <f>טבלה1[[#This Row],[אני רוצה]]/טבלה1[[#This Row],[מה יצא בסוף]]</f>
        <v>1.6</v>
      </c>
      <c r="AA270" s="5"/>
    </row>
    <row r="271" spans="1:27" hidden="1" x14ac:dyDescent="0.2">
      <c r="A271">
        <v>119</v>
      </c>
      <c r="B271" t="s">
        <v>137</v>
      </c>
      <c r="C271" t="s">
        <v>138</v>
      </c>
      <c r="D271" t="s">
        <v>139</v>
      </c>
      <c r="E271" t="s">
        <v>140</v>
      </c>
      <c r="F271">
        <v>2</v>
      </c>
      <c r="G271">
        <v>0</v>
      </c>
      <c r="H271">
        <v>0</v>
      </c>
      <c r="I271">
        <v>0.9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 t="s">
        <v>24</v>
      </c>
      <c r="V271" t="str">
        <f>IF(_xlfn.IFNA(VLOOKUP(טבלה1[[#This Row],[id]],טבלה3[[#All],[id]],1,0),0)&gt;0,"AOI","NOT_AOI")</f>
        <v>NOT_AOI</v>
      </c>
      <c r="W271">
        <f>טבלה1[[#This Row],[add_aprt]]*טבלה1[[#This Row],[risk_factor]]*SUM(טבלה1[[#This Row],[2025]:[2050]])</f>
        <v>1.8</v>
      </c>
      <c r="X271">
        <f>טבלה1[[#This Row],[מה יצא בסוף]]*1.6</f>
        <v>2.8800000000000003</v>
      </c>
      <c r="Y271" s="5">
        <f>SUM(טבלה1[[#This Row],[2025]:[2050]])</f>
        <v>1</v>
      </c>
      <c r="Z271" s="5">
        <f>טבלה1[[#This Row],[אני רוצה]]/טבלה1[[#This Row],[מה יצא בסוף]]</f>
        <v>1.6</v>
      </c>
      <c r="AA271" s="5"/>
    </row>
    <row r="272" spans="1:27" hidden="1" x14ac:dyDescent="0.2">
      <c r="A272">
        <v>120</v>
      </c>
      <c r="B272" t="s">
        <v>141</v>
      </c>
      <c r="C272" t="s">
        <v>142</v>
      </c>
      <c r="D272" t="s">
        <v>73</v>
      </c>
      <c r="E272" t="s">
        <v>143</v>
      </c>
      <c r="F272">
        <v>263</v>
      </c>
      <c r="G272">
        <v>0</v>
      </c>
      <c r="H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 t="s">
        <v>24</v>
      </c>
      <c r="V272" t="str">
        <f>IF(_xlfn.IFNA(VLOOKUP(טבלה1[[#This Row],[id]],טבלה3[[#All],[id]],1,0),0)&gt;0,"AOI","NOT_AOI")</f>
        <v>NOT_AOI</v>
      </c>
      <c r="W272">
        <f>טבלה1[[#This Row],[add_aprt]]*טבלה1[[#This Row],[risk_factor]]*SUM(טבלה1[[#This Row],[2025]:[2050]])</f>
        <v>0</v>
      </c>
      <c r="X272">
        <f>טבלה1[[#This Row],[מה יצא בסוף]]*1.6</f>
        <v>0</v>
      </c>
      <c r="Y272" s="5">
        <f>SUM(טבלה1[[#This Row],[2025]:[2050]])</f>
        <v>1</v>
      </c>
      <c r="Z272" s="5" t="e">
        <f>טבלה1[[#This Row],[אני רוצה]]/טבלה1[[#This Row],[מה יצא בסוף]]</f>
        <v>#DIV/0!</v>
      </c>
      <c r="AA272" s="5"/>
    </row>
    <row r="273" spans="1:27" hidden="1" x14ac:dyDescent="0.2">
      <c r="A273">
        <v>123</v>
      </c>
      <c r="B273" t="s">
        <v>150</v>
      </c>
      <c r="C273" t="s">
        <v>151</v>
      </c>
      <c r="D273" t="s">
        <v>27</v>
      </c>
      <c r="E273" t="s">
        <v>152</v>
      </c>
      <c r="F273">
        <v>86</v>
      </c>
      <c r="G273">
        <v>0</v>
      </c>
      <c r="H273">
        <v>0</v>
      </c>
      <c r="I273">
        <v>0.8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 t="s">
        <v>24</v>
      </c>
      <c r="V273" t="str">
        <f>IF(_xlfn.IFNA(VLOOKUP(טבלה1[[#This Row],[id]],טבלה3[[#All],[id]],1,0),0)&gt;0,"AOI","NOT_AOI")</f>
        <v>NOT_AOI</v>
      </c>
      <c r="W273">
        <f>טבלה1[[#This Row],[add_aprt]]*טבלה1[[#This Row],[risk_factor]]*SUM(טבלה1[[#This Row],[2025]:[2050]])</f>
        <v>68.8</v>
      </c>
      <c r="X273">
        <f>טבלה1[[#This Row],[מה יצא בסוף]]*1.6</f>
        <v>110.08</v>
      </c>
      <c r="Y273" s="5">
        <f>SUM(טבלה1[[#This Row],[2025]:[2050]])</f>
        <v>1</v>
      </c>
      <c r="Z273" s="5">
        <f>טבלה1[[#This Row],[אני רוצה]]/טבלה1[[#This Row],[מה יצא בסוף]]</f>
        <v>1.6</v>
      </c>
      <c r="AA273" s="5"/>
    </row>
    <row r="274" spans="1:27" ht="13.5" hidden="1" customHeight="1" x14ac:dyDescent="0.2">
      <c r="A274">
        <v>124</v>
      </c>
      <c r="B274" t="s">
        <v>153</v>
      </c>
      <c r="C274" t="s">
        <v>154</v>
      </c>
      <c r="D274" t="s">
        <v>155</v>
      </c>
      <c r="E274" t="s">
        <v>156</v>
      </c>
      <c r="F274">
        <v>210</v>
      </c>
      <c r="G274">
        <v>0</v>
      </c>
      <c r="H274">
        <v>0</v>
      </c>
      <c r="I274">
        <v>0.9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 t="s">
        <v>24</v>
      </c>
      <c r="V274" t="str">
        <f>IF(_xlfn.IFNA(VLOOKUP(טבלה1[[#This Row],[id]],טבלה3[[#All],[id]],1,0),0)&gt;0,"AOI","NOT_AOI")</f>
        <v>NOT_AOI</v>
      </c>
      <c r="W274">
        <f>טבלה1[[#This Row],[add_aprt]]*טבלה1[[#This Row],[risk_factor]]*SUM(טבלה1[[#This Row],[2025]:[2050]])</f>
        <v>189</v>
      </c>
      <c r="X274">
        <f>טבלה1[[#This Row],[מה יצא בסוף]]*1.6</f>
        <v>302.40000000000003</v>
      </c>
      <c r="Y274" s="5">
        <f>SUM(טבלה1[[#This Row],[2025]:[2050]])</f>
        <v>1</v>
      </c>
      <c r="Z274" s="5">
        <f>טבלה1[[#This Row],[אני רוצה]]/טבלה1[[#This Row],[מה יצא בסוף]]</f>
        <v>1.6</v>
      </c>
      <c r="AA274" s="5"/>
    </row>
    <row r="275" spans="1:27" hidden="1" x14ac:dyDescent="0.2">
      <c r="A275">
        <v>126</v>
      </c>
      <c r="B275" t="s">
        <v>157</v>
      </c>
      <c r="C275" t="s">
        <v>158</v>
      </c>
      <c r="D275" t="s">
        <v>27</v>
      </c>
      <c r="E275" t="s">
        <v>159</v>
      </c>
      <c r="F275">
        <v>36</v>
      </c>
      <c r="G275">
        <v>0</v>
      </c>
      <c r="H275">
        <v>0</v>
      </c>
      <c r="I275">
        <v>0.9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 t="s">
        <v>24</v>
      </c>
      <c r="V275" t="str">
        <f>IF(_xlfn.IFNA(VLOOKUP(טבלה1[[#This Row],[id]],טבלה3[[#All],[id]],1,0),0)&gt;0,"AOI","NOT_AOI")</f>
        <v>NOT_AOI</v>
      </c>
      <c r="W275">
        <f>טבלה1[[#This Row],[add_aprt]]*טבלה1[[#This Row],[risk_factor]]*SUM(טבלה1[[#This Row],[2025]:[2050]])</f>
        <v>32.4</v>
      </c>
      <c r="X275">
        <f>טבלה1[[#This Row],[מה יצא בסוף]]*1.6</f>
        <v>51.84</v>
      </c>
      <c r="Y275" s="5">
        <f>SUM(טבלה1[[#This Row],[2025]:[2050]])</f>
        <v>1</v>
      </c>
      <c r="Z275" s="5">
        <f>טבלה1[[#This Row],[אני רוצה]]/טבלה1[[#This Row],[מה יצא בסוף]]</f>
        <v>1.6</v>
      </c>
      <c r="AA275" s="5"/>
    </row>
    <row r="276" spans="1:27" hidden="1" x14ac:dyDescent="0.2">
      <c r="A276">
        <v>127</v>
      </c>
      <c r="B276" t="s">
        <v>160</v>
      </c>
      <c r="C276" t="s">
        <v>161</v>
      </c>
      <c r="D276" t="s">
        <v>155</v>
      </c>
      <c r="E276" t="s">
        <v>162</v>
      </c>
      <c r="F276">
        <v>130</v>
      </c>
      <c r="G276">
        <v>0</v>
      </c>
      <c r="H276">
        <v>0</v>
      </c>
      <c r="I276">
        <v>0.9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 t="s">
        <v>24</v>
      </c>
      <c r="V276" t="str">
        <f>IF(_xlfn.IFNA(VLOOKUP(טבלה1[[#This Row],[id]],טבלה3[[#All],[id]],1,0),0)&gt;0,"AOI","NOT_AOI")</f>
        <v>NOT_AOI</v>
      </c>
      <c r="W276">
        <f>טבלה1[[#This Row],[add_aprt]]*טבלה1[[#This Row],[risk_factor]]*SUM(טבלה1[[#This Row],[2025]:[2050]])</f>
        <v>117</v>
      </c>
      <c r="X276">
        <f>טבלה1[[#This Row],[מה יצא בסוף]]*1.6</f>
        <v>187.20000000000002</v>
      </c>
      <c r="Y276" s="5">
        <f>SUM(טבלה1[[#This Row],[2025]:[2050]])</f>
        <v>1</v>
      </c>
      <c r="Z276" s="5">
        <f>טבלה1[[#This Row],[אני רוצה]]/טבלה1[[#This Row],[מה יצא בסוף]]</f>
        <v>1.6</v>
      </c>
      <c r="AA276" s="5"/>
    </row>
    <row r="277" spans="1:27" hidden="1" x14ac:dyDescent="0.2">
      <c r="A277">
        <v>129</v>
      </c>
      <c r="B277" t="s">
        <v>163</v>
      </c>
      <c r="C277" t="s">
        <v>164</v>
      </c>
      <c r="D277" t="s">
        <v>27</v>
      </c>
      <c r="E277" t="s">
        <v>165</v>
      </c>
      <c r="F277">
        <v>69</v>
      </c>
      <c r="G277">
        <v>0</v>
      </c>
      <c r="H277">
        <v>0</v>
      </c>
      <c r="I277">
        <v>0.9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 t="s">
        <v>24</v>
      </c>
      <c r="V277" t="str">
        <f>IF(_xlfn.IFNA(VLOOKUP(טבלה1[[#This Row],[id]],טבלה3[[#All],[id]],1,0),0)&gt;0,"AOI","NOT_AOI")</f>
        <v>NOT_AOI</v>
      </c>
      <c r="W277">
        <f>טבלה1[[#This Row],[add_aprt]]*טבלה1[[#This Row],[risk_factor]]*SUM(טבלה1[[#This Row],[2025]:[2050]])</f>
        <v>62.1</v>
      </c>
      <c r="X277">
        <f>טבלה1[[#This Row],[מה יצא בסוף]]*1.6</f>
        <v>99.360000000000014</v>
      </c>
      <c r="Y277" s="5">
        <f>SUM(טבלה1[[#This Row],[2025]:[2050]])</f>
        <v>1</v>
      </c>
      <c r="Z277" s="5">
        <f>טבלה1[[#This Row],[אני רוצה]]/טבלה1[[#This Row],[מה יצא בסוף]]</f>
        <v>1.6</v>
      </c>
      <c r="AA277" s="5"/>
    </row>
    <row r="278" spans="1:27" hidden="1" x14ac:dyDescent="0.2">
      <c r="A278">
        <v>133</v>
      </c>
      <c r="B278" t="s">
        <v>175</v>
      </c>
      <c r="C278" t="s">
        <v>176</v>
      </c>
      <c r="D278" t="s">
        <v>27</v>
      </c>
      <c r="E278" t="s">
        <v>177</v>
      </c>
      <c r="F278">
        <v>8</v>
      </c>
      <c r="G278">
        <v>0</v>
      </c>
      <c r="H278">
        <v>0</v>
      </c>
      <c r="I278">
        <v>0.9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 t="s">
        <v>24</v>
      </c>
      <c r="V278" t="str">
        <f>IF(_xlfn.IFNA(VLOOKUP(טבלה1[[#This Row],[id]],טבלה3[[#All],[id]],1,0),0)&gt;0,"AOI","NOT_AOI")</f>
        <v>NOT_AOI</v>
      </c>
      <c r="W278">
        <f>טבלה1[[#This Row],[add_aprt]]*טבלה1[[#This Row],[risk_factor]]*SUM(טבלה1[[#This Row],[2025]:[2050]])</f>
        <v>7.2</v>
      </c>
      <c r="X278">
        <f>טבלה1[[#This Row],[מה יצא בסוף]]*1.6</f>
        <v>11.520000000000001</v>
      </c>
      <c r="Y278" s="5">
        <f>SUM(טבלה1[[#This Row],[2025]:[2050]])</f>
        <v>1</v>
      </c>
      <c r="Z278" s="5">
        <f>טבלה1[[#This Row],[אני רוצה]]/טבלה1[[#This Row],[מה יצא בסוף]]</f>
        <v>1.6</v>
      </c>
      <c r="AA278" s="5"/>
    </row>
    <row r="279" spans="1:27" hidden="1" x14ac:dyDescent="0.2">
      <c r="A279">
        <v>135</v>
      </c>
      <c r="B279" t="s">
        <v>291</v>
      </c>
      <c r="C279" t="s">
        <v>292</v>
      </c>
      <c r="D279" t="s">
        <v>229</v>
      </c>
      <c r="E279" t="s">
        <v>293</v>
      </c>
      <c r="F279">
        <v>150</v>
      </c>
      <c r="G279">
        <v>0</v>
      </c>
      <c r="H279">
        <v>0</v>
      </c>
      <c r="I279">
        <v>0.6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U279" t="s">
        <v>209</v>
      </c>
      <c r="V279" t="str">
        <f>IF(_xlfn.IFNA(VLOOKUP(טבלה1[[#This Row],[id]],טבלה3[[#All],[id]],1,0),0)&gt;0,"AOI","NOT_AOI")</f>
        <v>NOT_AOI</v>
      </c>
      <c r="W279">
        <f>טבלה1[[#This Row],[add_aprt]]*טבלה1[[#This Row],[risk_factor]]*SUM(טבלה1[[#This Row],[2025]:[2050]])</f>
        <v>90</v>
      </c>
      <c r="X279">
        <f>טבלה1[[#This Row],[מה יצא בסוף]]*1.6</f>
        <v>144</v>
      </c>
      <c r="Y279" s="5">
        <f>SUM(טבלה1[[#This Row],[2025]:[2050]])</f>
        <v>1</v>
      </c>
      <c r="Z279" s="5">
        <f>טבלה1[[#This Row],[אני רוצה]]/טבלה1[[#This Row],[מה יצא בסוף]]</f>
        <v>1.6</v>
      </c>
      <c r="AA279" s="5"/>
    </row>
    <row r="280" spans="1:27" hidden="1" x14ac:dyDescent="0.2">
      <c r="A280">
        <v>140</v>
      </c>
      <c r="B280" t="s">
        <v>303</v>
      </c>
      <c r="C280" t="s">
        <v>304</v>
      </c>
      <c r="D280" t="s">
        <v>305</v>
      </c>
      <c r="F280">
        <v>380</v>
      </c>
      <c r="G280">
        <v>0</v>
      </c>
      <c r="H280">
        <v>0</v>
      </c>
      <c r="I280">
        <v>0.6</v>
      </c>
      <c r="J280">
        <v>0</v>
      </c>
      <c r="K280">
        <v>0</v>
      </c>
      <c r="L280">
        <v>0</v>
      </c>
      <c r="M280">
        <v>0.5</v>
      </c>
      <c r="N280">
        <v>0.5</v>
      </c>
      <c r="O280">
        <v>0</v>
      </c>
      <c r="P280">
        <v>0</v>
      </c>
      <c r="Q280">
        <v>0</v>
      </c>
      <c r="R280">
        <v>0</v>
      </c>
      <c r="S280" t="s">
        <v>306</v>
      </c>
      <c r="U280" t="s">
        <v>209</v>
      </c>
      <c r="V280" t="str">
        <f>IF(_xlfn.IFNA(VLOOKUP(טבלה1[[#This Row],[id]],טבלה3[[#All],[id]],1,0),0)&gt;0,"AOI","NOT_AOI")</f>
        <v>NOT_AOI</v>
      </c>
      <c r="W280">
        <f>טבלה1[[#This Row],[add_aprt]]*טבלה1[[#This Row],[risk_factor]]*SUM(טבלה1[[#This Row],[2025]:[2050]])</f>
        <v>228</v>
      </c>
      <c r="X280">
        <f>טבלה1[[#This Row],[מה יצא בסוף]]*1.6</f>
        <v>364.8</v>
      </c>
      <c r="Y280" s="5">
        <f>SUM(טבלה1[[#This Row],[2025]:[2050]])</f>
        <v>1</v>
      </c>
      <c r="Z280" s="5">
        <f>טבלה1[[#This Row],[אני רוצה]]/טבלה1[[#This Row],[מה יצא בסוף]]</f>
        <v>1.6</v>
      </c>
      <c r="AA280" s="5"/>
    </row>
    <row r="281" spans="1:27" hidden="1" x14ac:dyDescent="0.2">
      <c r="A281">
        <v>14</v>
      </c>
      <c r="B281" t="s">
        <v>197</v>
      </c>
      <c r="C281" t="s">
        <v>216</v>
      </c>
      <c r="D281" t="s">
        <v>213</v>
      </c>
      <c r="E281">
        <v>0</v>
      </c>
      <c r="F281">
        <v>8514</v>
      </c>
      <c r="G281">
        <v>0</v>
      </c>
      <c r="H281">
        <v>0</v>
      </c>
      <c r="I281">
        <v>0.6</v>
      </c>
      <c r="J281">
        <v>0</v>
      </c>
      <c r="K281">
        <v>0.03</v>
      </c>
      <c r="L281">
        <v>0.03</v>
      </c>
      <c r="M281">
        <v>0.03</v>
      </c>
      <c r="N281">
        <v>0.03</v>
      </c>
      <c r="O281">
        <v>0.03</v>
      </c>
      <c r="P281">
        <v>0</v>
      </c>
      <c r="Q281">
        <v>0</v>
      </c>
      <c r="R281">
        <v>3</v>
      </c>
      <c r="S281">
        <v>0</v>
      </c>
      <c r="T281">
        <v>0</v>
      </c>
      <c r="U281" t="s">
        <v>209</v>
      </c>
      <c r="V281" t="str">
        <f>IF(_xlfn.IFNA(VLOOKUP(טבלה1[[#This Row],[id]],טבלה3[[#All],[id]],1,0),0)&gt;0,"AOI","NOT_AOI")</f>
        <v>NOT_AOI</v>
      </c>
      <c r="W281">
        <f>טבלה1[[#This Row],[add_aprt]]*טבלה1[[#This Row],[risk_factor]]*SUM(טבלה1[[#This Row],[2025]:[2050]])</f>
        <v>766.25999999999988</v>
      </c>
      <c r="X281">
        <v>664.09199999999998</v>
      </c>
      <c r="Y281" s="5">
        <f>SUM(טבלה1[[#This Row],[2025]:[2050]])</f>
        <v>0.15</v>
      </c>
      <c r="Z281" s="5">
        <f>טבלה1[[#This Row],[אני רוצה]]/טבלה1[[#This Row],[מה יצא בסוף]]</f>
        <v>0.86666666666666681</v>
      </c>
      <c r="AA281" s="5"/>
    </row>
    <row r="282" spans="1:27" hidden="1" x14ac:dyDescent="0.2">
      <c r="A282">
        <v>206</v>
      </c>
      <c r="B282" t="s">
        <v>202</v>
      </c>
      <c r="C282" t="s">
        <v>203</v>
      </c>
      <c r="D282" t="s">
        <v>204</v>
      </c>
      <c r="F282">
        <v>1500</v>
      </c>
      <c r="G282">
        <v>0</v>
      </c>
      <c r="H282">
        <v>0</v>
      </c>
      <c r="I282">
        <v>0.7</v>
      </c>
      <c r="J282">
        <v>0</v>
      </c>
      <c r="K282">
        <v>0</v>
      </c>
      <c r="L282">
        <v>0</v>
      </c>
      <c r="M282">
        <v>0</v>
      </c>
      <c r="N282">
        <v>0.25</v>
      </c>
      <c r="O282">
        <v>0.25</v>
      </c>
      <c r="P282">
        <v>0</v>
      </c>
      <c r="Q282">
        <v>0</v>
      </c>
      <c r="R282">
        <v>0</v>
      </c>
      <c r="U282" t="s">
        <v>24</v>
      </c>
      <c r="V282" t="str">
        <f>IF(_xlfn.IFNA(VLOOKUP(טבלה1[[#This Row],[id]],טבלה3[[#All],[id]],1,0),0)&gt;0,"AOI","NOT_AOI")</f>
        <v>NOT_AOI</v>
      </c>
      <c r="W282">
        <f>טבלה1[[#This Row],[add_aprt]]*טבלה1[[#This Row],[risk_factor]]*SUM(טבלה1[[#This Row],[2025]:[2050]])</f>
        <v>525</v>
      </c>
      <c r="X282">
        <v>682.5</v>
      </c>
      <c r="Y282" s="5">
        <f>SUM(טבלה1[[#This Row],[2025]:[2050]])</f>
        <v>0.5</v>
      </c>
      <c r="Z282" s="5">
        <f>טבלה1[[#This Row],[אני רוצה]]/טבלה1[[#This Row],[מה יצא בסוף]]</f>
        <v>1.3</v>
      </c>
      <c r="AA282" s="5"/>
    </row>
    <row r="283" spans="1:27" hidden="1" x14ac:dyDescent="0.2">
      <c r="A283">
        <v>205</v>
      </c>
      <c r="B283" t="s">
        <v>199</v>
      </c>
      <c r="C283" t="s">
        <v>200</v>
      </c>
      <c r="D283" t="s">
        <v>201</v>
      </c>
      <c r="F283">
        <v>1200</v>
      </c>
      <c r="G283">
        <v>0</v>
      </c>
      <c r="H283">
        <v>0</v>
      </c>
      <c r="I283">
        <v>0.9</v>
      </c>
      <c r="J283">
        <v>0</v>
      </c>
      <c r="K283">
        <v>0.25</v>
      </c>
      <c r="L283">
        <v>0.5</v>
      </c>
      <c r="M283">
        <v>0.25</v>
      </c>
      <c r="N283">
        <v>0</v>
      </c>
      <c r="O283">
        <v>0</v>
      </c>
      <c r="P283">
        <v>0</v>
      </c>
      <c r="Q283">
        <v>0</v>
      </c>
      <c r="R283">
        <v>0</v>
      </c>
      <c r="U283" t="s">
        <v>24</v>
      </c>
      <c r="V283" t="str">
        <f>IF(_xlfn.IFNA(VLOOKUP(טבלה1[[#This Row],[id]],טבלה3[[#All],[id]],1,0),0)&gt;0,"AOI","NOT_AOI")</f>
        <v>NOT_AOI</v>
      </c>
      <c r="W283">
        <f>טבלה1[[#This Row],[add_aprt]]*טבלה1[[#This Row],[risk_factor]]*SUM(טבלה1[[#This Row],[2025]:[2050]])</f>
        <v>1080</v>
      </c>
      <c r="X283">
        <v>1404</v>
      </c>
      <c r="Y283" s="5">
        <f>SUM(טבלה1[[#This Row],[2025]:[2050]])</f>
        <v>1</v>
      </c>
      <c r="Z283" s="5">
        <f>טבלה1[[#This Row],[אני רוצה]]/טבלה1[[#This Row],[מה יצא בסוף]]</f>
        <v>1.3</v>
      </c>
      <c r="AA283" s="5"/>
    </row>
  </sheetData>
  <conditionalFormatting sqref="A283:A1048576 A1:A256">
    <cfRule type="duplicateValues" dxfId="2" priority="1"/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גיליון1!$A$1:$A$4</xm:f>
          </x14:formula1>
          <xm:sqref>U216:U283 U1:U214</xm:sqref>
        </x14:dataValidation>
        <x14:dataValidation type="list" allowBlank="1" showInputMessage="1" showErrorMessage="1">
          <x14:formula1>
            <xm:f>גיליון1!$A$2:$A$4</xm:f>
          </x14:formula1>
          <xm:sqref>U215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rightToLeft="1" workbookViewId="0">
      <selection activeCell="C45" sqref="C45"/>
    </sheetView>
  </sheetViews>
  <sheetFormatPr defaultRowHeight="14.25" x14ac:dyDescent="0.2"/>
  <sheetData>
    <row r="1" spans="1:3" ht="15" x14ac:dyDescent="0.2">
      <c r="A1" s="2" t="s">
        <v>20</v>
      </c>
      <c r="C1" t="s">
        <v>0</v>
      </c>
    </row>
    <row r="2" spans="1:3" x14ac:dyDescent="0.2">
      <c r="A2" s="3" t="s">
        <v>24</v>
      </c>
      <c r="C2" s="8">
        <v>0</v>
      </c>
    </row>
    <row r="3" spans="1:3" x14ac:dyDescent="0.2">
      <c r="A3" s="4" t="s">
        <v>209</v>
      </c>
      <c r="C3" s="7">
        <v>1</v>
      </c>
    </row>
    <row r="4" spans="1:3" x14ac:dyDescent="0.2">
      <c r="A4" s="3" t="s">
        <v>339</v>
      </c>
      <c r="C4" s="8">
        <v>10</v>
      </c>
    </row>
    <row r="5" spans="1:3" x14ac:dyDescent="0.2">
      <c r="C5" s="7">
        <v>32</v>
      </c>
    </row>
    <row r="6" spans="1:3" x14ac:dyDescent="0.2">
      <c r="C6" s="8">
        <v>33</v>
      </c>
    </row>
    <row r="7" spans="1:3" x14ac:dyDescent="0.2">
      <c r="C7" s="7">
        <v>34</v>
      </c>
    </row>
    <row r="8" spans="1:3" x14ac:dyDescent="0.2">
      <c r="C8" s="8">
        <v>35</v>
      </c>
    </row>
    <row r="9" spans="1:3" x14ac:dyDescent="0.2">
      <c r="C9" s="7">
        <v>36</v>
      </c>
    </row>
    <row r="10" spans="1:3" x14ac:dyDescent="0.2">
      <c r="C10" s="8">
        <v>37</v>
      </c>
    </row>
    <row r="11" spans="1:3" x14ac:dyDescent="0.2">
      <c r="C11" s="7">
        <v>38</v>
      </c>
    </row>
    <row r="12" spans="1:3" x14ac:dyDescent="0.2">
      <c r="C12" s="8">
        <v>39</v>
      </c>
    </row>
    <row r="13" spans="1:3" x14ac:dyDescent="0.2">
      <c r="C13" s="7">
        <v>40</v>
      </c>
    </row>
    <row r="14" spans="1:3" x14ac:dyDescent="0.2">
      <c r="C14" s="8">
        <v>41</v>
      </c>
    </row>
    <row r="15" spans="1:3" x14ac:dyDescent="0.2">
      <c r="C15" s="7">
        <v>42</v>
      </c>
    </row>
    <row r="16" spans="1:3" x14ac:dyDescent="0.2">
      <c r="C16" s="8">
        <v>43</v>
      </c>
    </row>
    <row r="17" spans="3:3" x14ac:dyDescent="0.2">
      <c r="C17" s="7">
        <v>44</v>
      </c>
    </row>
    <row r="18" spans="3:3" x14ac:dyDescent="0.2">
      <c r="C18" s="8">
        <v>45</v>
      </c>
    </row>
    <row r="19" spans="3:3" x14ac:dyDescent="0.2">
      <c r="C19" s="7">
        <v>47</v>
      </c>
    </row>
    <row r="20" spans="3:3" x14ac:dyDescent="0.2">
      <c r="C20" s="8">
        <v>48</v>
      </c>
    </row>
    <row r="21" spans="3:3" x14ac:dyDescent="0.2">
      <c r="C21" s="7">
        <v>49</v>
      </c>
    </row>
    <row r="22" spans="3:3" x14ac:dyDescent="0.2">
      <c r="C22" s="8">
        <v>50</v>
      </c>
    </row>
    <row r="23" spans="3:3" x14ac:dyDescent="0.2">
      <c r="C23" s="7">
        <v>51</v>
      </c>
    </row>
    <row r="24" spans="3:3" x14ac:dyDescent="0.2">
      <c r="C24" s="8">
        <v>52</v>
      </c>
    </row>
    <row r="25" spans="3:3" x14ac:dyDescent="0.2">
      <c r="C25" s="7">
        <v>53</v>
      </c>
    </row>
    <row r="26" spans="3:3" x14ac:dyDescent="0.2">
      <c r="C26" s="8">
        <v>54</v>
      </c>
    </row>
    <row r="27" spans="3:3" x14ac:dyDescent="0.2">
      <c r="C27" s="7">
        <v>55</v>
      </c>
    </row>
    <row r="28" spans="3:3" x14ac:dyDescent="0.2">
      <c r="C28" s="8">
        <v>56</v>
      </c>
    </row>
    <row r="29" spans="3:3" x14ac:dyDescent="0.2">
      <c r="C29" s="9">
        <v>57</v>
      </c>
    </row>
    <row r="30" spans="3:3" x14ac:dyDescent="0.2">
      <c r="C30" s="10">
        <v>63</v>
      </c>
    </row>
    <row r="31" spans="3:3" x14ac:dyDescent="0.2">
      <c r="C31" s="11">
        <v>63</v>
      </c>
    </row>
    <row r="32" spans="3:3" x14ac:dyDescent="0.2">
      <c r="C32" s="10">
        <v>71</v>
      </c>
    </row>
    <row r="33" spans="3:3" x14ac:dyDescent="0.2">
      <c r="C33" s="11">
        <v>31</v>
      </c>
    </row>
    <row r="34" spans="3:3" x14ac:dyDescent="0.2">
      <c r="C34" s="11">
        <v>78</v>
      </c>
    </row>
    <row r="35" spans="3:3" x14ac:dyDescent="0.2">
      <c r="C35" s="11">
        <v>79</v>
      </c>
    </row>
    <row r="36" spans="3:3" x14ac:dyDescent="0.2">
      <c r="C36" s="11">
        <v>80</v>
      </c>
    </row>
    <row r="37" spans="3:3" x14ac:dyDescent="0.2">
      <c r="C37" s="11">
        <v>81</v>
      </c>
    </row>
    <row r="38" spans="3:3" x14ac:dyDescent="0.2">
      <c r="C38" s="11">
        <v>96</v>
      </c>
    </row>
    <row r="39" spans="3:3" x14ac:dyDescent="0.2">
      <c r="C39" s="11">
        <v>97</v>
      </c>
    </row>
    <row r="40" spans="3:3" x14ac:dyDescent="0.2">
      <c r="C40" s="11">
        <v>99</v>
      </c>
    </row>
    <row r="41" spans="3:3" x14ac:dyDescent="0.2">
      <c r="C41" s="11">
        <v>100</v>
      </c>
    </row>
    <row r="42" spans="3:3" x14ac:dyDescent="0.2">
      <c r="C42" s="11">
        <v>101</v>
      </c>
    </row>
    <row r="43" spans="3:3" x14ac:dyDescent="0.2">
      <c r="C43" s="10">
        <v>102</v>
      </c>
    </row>
    <row r="44" spans="3:3" x14ac:dyDescent="0.2">
      <c r="C44" s="10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2023-06-28T04:46:51Z</dcterms:created>
  <dcterms:modified xsi:type="dcterms:W3CDTF">2023-07-20T06:21:50Z</dcterms:modified>
</cp:coreProperties>
</file>