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firstSheet="1" activeTab="1"/>
  </bookViews>
  <sheets>
    <sheet name="__JChemStructureSheet" sheetId="5" state="hidden" r:id="rId1"/>
    <sheet name="all data" sheetId="4" r:id="rId2"/>
  </sheets>
  <definedNames>
    <definedName name="__he__CompoundNumber__0" hidden="1">'all data'!$A$1:$A$51</definedName>
    <definedName name="__he__Decimal__17" hidden="1">'all data'!$P$1:$P$51</definedName>
    <definedName name="__he__Decimal__19" hidden="1">'all data'!$R$1:$R$51</definedName>
    <definedName name="__he__Decimal__21" hidden="1">'all data'!$T$1:$T$51</definedName>
    <definedName name="__he__Decimal__23" hidden="1">'all data'!$V$1:$V$51</definedName>
    <definedName name="__he__Decimal__28" hidden="1">'all data'!$M$1:$M$51</definedName>
    <definedName name="__he__Decimal__29" hidden="1">'all data'!$N$1:$N$51</definedName>
    <definedName name="__he__Decimal__32" hidden="1">'all data'!$O$1:$O$51</definedName>
    <definedName name="__he__Decimal__7" hidden="1">'all data'!$D$1:$D$51</definedName>
    <definedName name="__he__Decimal__9" hidden="1">'all data'!$I$1:$I$51</definedName>
    <definedName name="__he__Integer__11" hidden="1">'all data'!$K$1:$K$51</definedName>
    <definedName name="__he__Integer__18" hidden="1">'all data'!$Q$1:$Q$51</definedName>
    <definedName name="__he__Molfile_Structure_0" hidden="1">'all data'!$B$1:$B$51</definedName>
    <definedName name="__he__Smiles__2" hidden="1">'all data'!$C$1:$C$51</definedName>
    <definedName name="__he__String__10" hidden="1">'all data'!$J$1:$J$51</definedName>
    <definedName name="__he__String__20" hidden="1">'all data'!$S$1:$S$51</definedName>
    <definedName name="__he__String__22" hidden="1">'all data'!$U$1:$U$51</definedName>
    <definedName name="__he__String__24" hidden="1">'all data'!$W$1:$W$51</definedName>
    <definedName name="__he__String__27" hidden="1">'all data'!$L$1:$L$51</definedName>
    <definedName name="__he__String__8" hidden="1">'all data'!$H$1:$H$51</definedName>
  </definedNames>
  <calcPr calcId="125725"/>
</workbook>
</file>

<file path=xl/calcChain.xml><?xml version="1.0" encoding="utf-8"?>
<calcChain xmlns="http://schemas.openxmlformats.org/spreadsheetml/2006/main">
  <c r="B36" i="4"/>
  <c r="B20"/>
  <c r="B4"/>
  <c r="B37"/>
  <c r="B21"/>
  <c r="B5"/>
  <c r="B38"/>
  <c r="B22"/>
  <c r="B6"/>
  <c r="B43"/>
  <c r="B27"/>
  <c r="B11"/>
  <c r="B40"/>
  <c r="B24"/>
  <c r="B8"/>
  <c r="B41"/>
  <c r="B25"/>
  <c r="B9"/>
  <c r="B42"/>
  <c r="B26"/>
  <c r="B10"/>
  <c r="B47"/>
  <c r="B31"/>
  <c r="B15"/>
  <c r="B44"/>
  <c r="B28"/>
  <c r="B12"/>
  <c r="B45"/>
  <c r="B29"/>
  <c r="B13"/>
  <c r="B46"/>
  <c r="B30"/>
  <c r="B14"/>
  <c r="B51"/>
  <c r="B35"/>
  <c r="B19"/>
  <c r="B3"/>
  <c r="B48"/>
  <c r="B32"/>
  <c r="B16"/>
  <c r="B49"/>
  <c r="B33"/>
  <c r="B17"/>
  <c r="B50"/>
  <c r="B34"/>
  <c r="B18"/>
  <c r="B2"/>
  <c r="B39"/>
  <c r="B23"/>
  <c r="B7"/>
</calcChain>
</file>

<file path=xl/sharedStrings.xml><?xml version="1.0" encoding="utf-8"?>
<sst xmlns="http://schemas.openxmlformats.org/spreadsheetml/2006/main" count="557" uniqueCount="312">
  <si>
    <t>DATABase number</t>
  </si>
  <si>
    <t>Parent SMILES</t>
  </si>
  <si>
    <t>ACT In NR</t>
  </si>
  <si>
    <t>NR PXC50_MEAN</t>
  </si>
  <si>
    <t>TOX50 HepG2 MOD</t>
  </si>
  <si>
    <t>TOX50 HepG2 (uM)</t>
  </si>
  <si>
    <t>PFI</t>
  </si>
  <si>
    <t>N_Ar_Rings</t>
  </si>
  <si>
    <t>clogP</t>
  </si>
  <si>
    <t>Version MF</t>
  </si>
  <si>
    <t>Version MW</t>
  </si>
  <si>
    <t>Parent Mf</t>
  </si>
  <si>
    <t>Parent MW</t>
  </si>
  <si>
    <t>Salt Name</t>
  </si>
  <si>
    <t>COc1ccc2nccc(NC(=O)C3CCN(CCc4ccc(Cl)cc4)CC3)c2n1</t>
  </si>
  <si>
    <t>=</t>
  </si>
  <si>
    <t>ACTIVE
7 expts out of 10 with inh &gt; 50%</t>
  </si>
  <si>
    <t>&gt;</t>
  </si>
  <si>
    <t>C23H25ClN4O2</t>
  </si>
  <si>
    <t>INACTIVE</t>
  </si>
  <si>
    <t>O=C(NCc1ccoc1)N1CCN(Cc2ccc3OCOc3c2)CC1</t>
  </si>
  <si>
    <t>C18H21N3O4</t>
  </si>
  <si>
    <t>CCCC\C=C\c1cc2ccncc2cc1OC1CCNCC1</t>
  </si>
  <si>
    <t>C20H26N2O</t>
  </si>
  <si>
    <t>O=C(NCc1ccco1)N1CCN(Cc2ccc3OCCc3c2)CC1</t>
  </si>
  <si>
    <t>C19H23N3O3</t>
  </si>
  <si>
    <t>Clc1ccc(CN2CCN(CC2)C(=O)NCc2ccco2)s1</t>
  </si>
  <si>
    <t>C15H18ClN3O2S</t>
  </si>
  <si>
    <t>Nc1ccccc1Nc1ccc(Cl)cc1</t>
  </si>
  <si>
    <t>ACTIVE
8 expts out of 11 with inh &gt; 50%</t>
  </si>
  <si>
    <t>C12H11ClN2. ClH</t>
  </si>
  <si>
    <t>C12H11ClN2</t>
  </si>
  <si>
    <t>1 Hydrochloride</t>
  </si>
  <si>
    <t>NCC(c1cccs1)S(=O)(=O)c1ccccc1</t>
  </si>
  <si>
    <t>&gt;=</t>
  </si>
  <si>
    <t>C12H13NO2S2. HCl</t>
  </si>
  <si>
    <t>C12H13NO2S2</t>
  </si>
  <si>
    <t>NS(=O)(=O)c1ccc(Nc2cnc3ccccc3n2)cc1</t>
  </si>
  <si>
    <t>C14H11N4O2S-. Na+</t>
  </si>
  <si>
    <t>C14H12N4O2S</t>
  </si>
  <si>
    <t>1 Sodium salt</t>
  </si>
  <si>
    <t>O=C(NCc1ccco1)N1CCN(Cc2cccs2)CC1</t>
  </si>
  <si>
    <t>C15H19N3O2S</t>
  </si>
  <si>
    <t>O=S(=O)(NCc1ccccc1)c1ccc(s1)-c1cc2ccncc2cc1OC1CCNCC1</t>
  </si>
  <si>
    <t>C25H25N3O3S2</t>
  </si>
  <si>
    <t>CNc1snc(C)c1C(=O)NCCOc1ccc(OC)cc1</t>
  </si>
  <si>
    <t>C15H19N3O3S</t>
  </si>
  <si>
    <t>COc1ccc(cc1)-c1nnc2sc(Cc3csc(C)n3)nn12</t>
  </si>
  <si>
    <t>C15H13N5OS2</t>
  </si>
  <si>
    <t>CNc1nc(SC)nnc1-c1cccc(Cl)c1Cl</t>
  </si>
  <si>
    <t>C11H10Cl2N4S</t>
  </si>
  <si>
    <t>Nc1ccc(cc1O)C(O)CNCCc1ccccc1</t>
  </si>
  <si>
    <t>C16H20N2O2. 2(HCl)</t>
  </si>
  <si>
    <t>C16H20N2O2</t>
  </si>
  <si>
    <t>2 Hydrochloride</t>
  </si>
  <si>
    <t>FC(F)(F)c1ccccc1C(=O)Nc1nc-2c(CCCc3cccnc-23)s1</t>
  </si>
  <si>
    <t>C19H14F3N3OS. HCl</t>
  </si>
  <si>
    <t>C19H14F3N3OS</t>
  </si>
  <si>
    <t>NC(=O)c1ccc(CN(C2CC2)S(=O)(=O)c2ccccc2F)cc1</t>
  </si>
  <si>
    <t>C17H17FN2O3S</t>
  </si>
  <si>
    <t>NC(=O)c1cc2ccc(CC(=O)c3cccs3)cc2s1</t>
  </si>
  <si>
    <t>C15H11NO2S2</t>
  </si>
  <si>
    <t>CN(Cc1ccc(Cl)cc1)C(=O)CCc1nc2ccccc2oc1=O</t>
  </si>
  <si>
    <t>ACTIVE
6 expts out of 10 with inh &gt; 50%</t>
  </si>
  <si>
    <t>C19H17ClN2O3</t>
  </si>
  <si>
    <t>Clc1nnc(N2CCCC2)c2ccccc12</t>
  </si>
  <si>
    <t>C12H12ClN3</t>
  </si>
  <si>
    <t>Cc1n(C)nc2c(Nc3cnn(Cc4ccccc4F)c3)nc(C)nc12</t>
  </si>
  <si>
    <t>C18H18FN7</t>
  </si>
  <si>
    <t>O=N(=O)c1cnc(s1)-c1nc2ccccc2[nH]1</t>
  </si>
  <si>
    <t>C10H6N4O2S</t>
  </si>
  <si>
    <t>CCOCn1ccc(NS(=O)(=O)c2ccc(N)cc2)nc1=O</t>
  </si>
  <si>
    <t>C13H16N4O4S</t>
  </si>
  <si>
    <t>FC(F)(F)Oc1ccc(cc1)-c1cc2ccncc2cc1OC1CCNCC1</t>
  </si>
  <si>
    <t>C21H19F3N2O2. C2HF3O2</t>
  </si>
  <si>
    <t>C21H19F3N2O2</t>
  </si>
  <si>
    <t>1 Trifluoroacetic acid salt</t>
  </si>
  <si>
    <t>CCCCNCC1COc2ccc(OC)cc2C1=O</t>
  </si>
  <si>
    <t>C15H21NO3. HCl</t>
  </si>
  <si>
    <t>C15H21NO3</t>
  </si>
  <si>
    <t>COc1ccc(Nc2nc(N[C@@H]3CCNC3)nc3cc[nH]c(=O)c23)cc1NC(=O)c1ccccc1</t>
  </si>
  <si>
    <t>C25H25N7O3. 2(C2HF3O2)</t>
  </si>
  <si>
    <t>C25H25N7O3</t>
  </si>
  <si>
    <t>2 Trifluoroacetic acid salt</t>
  </si>
  <si>
    <t>FC(F)(F)c1nnc2ccc(nn12)-n1cnc(n1)C#N</t>
  </si>
  <si>
    <t>C9H3F3N8</t>
  </si>
  <si>
    <t>Cn1cc(CCNC(=O)Nc2ccc(nc2)N2CCCCC2)cn1</t>
  </si>
  <si>
    <t>C17H24N6O</t>
  </si>
  <si>
    <t>C(COc1ccc(cc1)-c1cnc(s1)-c1ccccc1)Cn1ccnc1</t>
  </si>
  <si>
    <t>C21H19N3OS. HCl</t>
  </si>
  <si>
    <t>C21H19N3OS</t>
  </si>
  <si>
    <t>CC(C)N(C(=O)CNc1ccccc1Nc1ccccc1)c1ccccc1</t>
  </si>
  <si>
    <t>C23H25N3O. ClH</t>
  </si>
  <si>
    <t>C23H25N3O</t>
  </si>
  <si>
    <t>COc1ccc(Nc2ncccc2N)cc1</t>
  </si>
  <si>
    <t>C12H13N3O</t>
  </si>
  <si>
    <t>Fc1ccc(Cc2nnc([nH]2)-c2ccnc(Nc3ccc(OCCN4CCOCC4)cc3)n2)cc1</t>
  </si>
  <si>
    <t>C25H26FN7O2</t>
  </si>
  <si>
    <t>CC1CC1c1ccc(CN2CCc3nc(Nc4ccccc4)sc3CC2)o1</t>
  </si>
  <si>
    <t>C22H25N3OS</t>
  </si>
  <si>
    <t>FC(F)(F)c1nnc2ccc(Sc3nnc(o3)-c3ccco3)nn12</t>
  </si>
  <si>
    <t>ACTIVE
6 expts out of 11 with inh &gt; 50%</t>
  </si>
  <si>
    <t>C12H5F3N6O2S</t>
  </si>
  <si>
    <t>Cc1ccc2oc(SCC(=O)Nc3nccs3)nc2n1</t>
  </si>
  <si>
    <t>C12H10N4O2S2</t>
  </si>
  <si>
    <t>COC(=O)c1ccc(Oc2ccc(cc2F)-c2csc(C)n2)nn1</t>
  </si>
  <si>
    <t>C16H12FN3O3S</t>
  </si>
  <si>
    <t>CC(C)c1noc(n1)N1CCC(CC1)[C@H](C)Oc1cnc(cn1)-c1ccc(c(F)c1)S(C)(=O)=O</t>
  </si>
  <si>
    <t>C23H28FN5O4S</t>
  </si>
  <si>
    <t>OCCNC(=O)c1c(O)c2ncc(Cc3ccc(F)cc3C(F)(F)F)cc2[nH]c1=O</t>
  </si>
  <si>
    <t>C19H15F4N3O4</t>
  </si>
  <si>
    <t>COc1ccc(CCNC(=O)C2(CCCCC2)n2cnnn2)cc1</t>
  </si>
  <si>
    <t>C17H23N5O2</t>
  </si>
  <si>
    <t>OC(=O)CCc1nc2ccccc2oc1=O</t>
  </si>
  <si>
    <t>C11H9NO4</t>
  </si>
  <si>
    <t>Nc1ccc(cc1)S(=O)(=O)Nc1ccnn1-c1ccccc1</t>
  </si>
  <si>
    <t>C15H14N4O2S</t>
  </si>
  <si>
    <t>Fc1ccc(CC2CCN(CC2)C(=O)Nc2nc(cs2)-c2ccccn2)cc1</t>
  </si>
  <si>
    <t>C21H21FN4OS</t>
  </si>
  <si>
    <t>CCCCc1ccc(nc1)C(=O)Nc1nnc(s1)S(=O)(=O)CCCC</t>
  </si>
  <si>
    <t>C16H22N4O3S2</t>
  </si>
  <si>
    <t>CC(C)Oc1ccc(cc1Cl)-c1nnc(s1)-c1ccc2CCNCCc2c1</t>
  </si>
  <si>
    <t>C21H22ClN3OS</t>
  </si>
  <si>
    <t>O=C1O[C@@]2(CN1c1cccnn1)CC[C@H](CNc1ccc(cn1)-c1cccc(c1)C#N)CC2</t>
  </si>
  <si>
    <t>C25H24N6O2. 2(ClH)</t>
  </si>
  <si>
    <t>C25H24N6O2</t>
  </si>
  <si>
    <t>FC(F)(F)c1cc(cn2c(Cl)c(nc12)C(=O)NCc1cccs1)C#N</t>
  </si>
  <si>
    <t>ACTIVE
10 expts out of 13 with inh &gt; 50%</t>
  </si>
  <si>
    <t>C15H8ClF3N4OS</t>
  </si>
  <si>
    <t>CCOc1cc2ccccc2cc1C(=O)NC</t>
  </si>
  <si>
    <t>C14H15NO2</t>
  </si>
  <si>
    <t>Cc1ccc2n(CCNC(=O)c3ccccn3)c(cc(=O)c2c1)C(F)(F)F</t>
  </si>
  <si>
    <t>C19H16F3N3O2</t>
  </si>
  <si>
    <t>Fc1cccc(Oc2cc(nc(n2)-c2ccncc2)C2CCCNC2)c1</t>
  </si>
  <si>
    <t>C20H19FN4O</t>
  </si>
  <si>
    <t>Cc1c([nH]c2CCCC(=O)c12)C(=O)NCCOc1ccccc1</t>
  </si>
  <si>
    <t>C18H20N2O3</t>
  </si>
  <si>
    <t>COc1ccc(CN2CCN(CC2)C(=O)C=Cc2csc(C)n2)cc1</t>
  </si>
  <si>
    <t>C19H23N3O2S</t>
  </si>
  <si>
    <t>TCMDC-143650</t>
  </si>
  <si>
    <t>TCMDC-143651</t>
  </si>
  <si>
    <t>TCMDC-143652</t>
  </si>
  <si>
    <t>TCMDC-143653</t>
  </si>
  <si>
    <t>TCMDC-143654</t>
  </si>
  <si>
    <t>TCMDC-143655</t>
  </si>
  <si>
    <t>TCMDC-143656</t>
  </si>
  <si>
    <t>TCMDC-143657</t>
  </si>
  <si>
    <t>TCMDC-143658</t>
  </si>
  <si>
    <t>TCMDC-143659</t>
  </si>
  <si>
    <t>TCMDC-143660</t>
  </si>
  <si>
    <t>TCMDC-143661</t>
  </si>
  <si>
    <t>TCMDC-143662</t>
  </si>
  <si>
    <t>TCMDC-143663</t>
  </si>
  <si>
    <t>TCMDC-143664</t>
  </si>
  <si>
    <t>TCMDC-143665</t>
  </si>
  <si>
    <t>TCMDC-143666</t>
  </si>
  <si>
    <t>TCMDC-143667</t>
  </si>
  <si>
    <t>TCMDC-143668</t>
  </si>
  <si>
    <t>TCMDC-143669</t>
  </si>
  <si>
    <t>TCMDC-143670</t>
  </si>
  <si>
    <t>TCMDC-143671</t>
  </si>
  <si>
    <t>TCMDC-143672</t>
  </si>
  <si>
    <t>TCMDC-143673</t>
  </si>
  <si>
    <t>TCMDC-143674</t>
  </si>
  <si>
    <t>TCMDC-143675</t>
  </si>
  <si>
    <t>TCMDC-143676</t>
  </si>
  <si>
    <t>TCMDC-143677</t>
  </si>
  <si>
    <t>TCMDC-143678</t>
  </si>
  <si>
    <t>TCMDC-143679</t>
  </si>
  <si>
    <t>TCMDC-143680</t>
  </si>
  <si>
    <t>TCMDC-143681</t>
  </si>
  <si>
    <t>TCMDC-143682</t>
  </si>
  <si>
    <t>TCMDC-143683</t>
  </si>
  <si>
    <t>TCMDC-143684</t>
  </si>
  <si>
    <t>TCMDC-143685</t>
  </si>
  <si>
    <t>TCMDC-143686</t>
  </si>
  <si>
    <t>TCMDC-143687</t>
  </si>
  <si>
    <t>TCMDC-143688</t>
  </si>
  <si>
    <t>TCMDC-143689</t>
  </si>
  <si>
    <t>TCMDC-143690</t>
  </si>
  <si>
    <t>TCMDC-143691</t>
  </si>
  <si>
    <t>TCMDC-143692</t>
  </si>
  <si>
    <t>TCMDC-143693</t>
  </si>
  <si>
    <t>TCMDC-143694</t>
  </si>
  <si>
    <t>TCMDC-143695</t>
  </si>
  <si>
    <t>TCMDC-143696</t>
  </si>
  <si>
    <t>TCMDC-143697</t>
  </si>
  <si>
    <t>TCMDC-143698</t>
  </si>
  <si>
    <t>Sheet2.AVG_CHROM_LOGP</t>
  </si>
  <si>
    <t xml:space="preserve">SOLUBILITY_UGML_MOD </t>
  </si>
  <si>
    <t>Solubility  (ug/ml)</t>
  </si>
  <si>
    <t>CHROM_LOGD (PH 7.4)</t>
  </si>
  <si>
    <t>Hash</t>
  </si>
  <si>
    <t>StructureStringLength</t>
  </si>
  <si>
    <t>StructureStringFormat</t>
  </si>
  <si>
    <t>StructureString</t>
  </si>
  <si>
    <t>3D95D9A33BBCED132184738F9436E959</t>
  </si>
  <si>
    <t>mol</t>
  </si>
  <si>
    <t>JChemExcelXAsAAB+LCAAAAAAABADtvQdgHEmWJSYvbcp7f0r1StfgdKEIgGATJNiQQBDswYjN5pLsHWlHIymrKoHKZVZlXWYWQMztnbz33nvvvffee++997o7nU4n99//P1xmZAFs9s5K2smeIYCqyB8/fnwfPyKSNP0iqy+LZZru7t3b2d3dfXD/3t7T1D5Jkt7bSe/dS9Md73/uefjwYfqTezs7Own+2h0f3H/wKf2yfW+8t3uwj892xvTtTnqShiDi/+tA2R/f23m4+/Wg7I0fHHwKDAjKwb29hx8KZW/86YNgRC9uD+Xe+MHu/b30A+nioOyP9w4e3P96UPbHn+7v7wiUg91PDzwo7zGi++P7D/bwLuOyt+tBeQ9cHBSiy84HjOjePaZLb47eA8rO+OG9/TiUL98HCr/xgTPtRrQ7/nTnIX77enN0f1eh7DzYh0R9DVwIyv79A+9d99t70OXT8f7DHUAhXO4//Lp0cVA+ZKYfjPd3ZaY/hOsOxvf2Dz5YMxCUe6LrPoQuNKKdgwOBsnOfFPbXgvJwvPep6LoPoYuDQprhwe7XHBGouwMMoKV27j/8elAw058qlL1P7+9+PSjgOpGj/fGDh0znrwllh2f6/vjg04dfExca0d49vLtN8Hbufc05AnX3LS6fPvh6UEgzfHqfZxq47D/0oZQ3ghAo9Pou/y/4lIb1af9T+uhB/1P66IDsdOdT+uhhv+3DdHen1xYf3e+33U13+5jRR+CE7qc76e69/qf30l0ZXvDpfrp7v48DfdofMX202x8xfQp72/30Qbp70P/0IN192P/0Ybq30/uUPorBpbb9EdNHe/0R4++9/lzQ35G293hCu23vM0t0PqWu9vqUpI/2+pSkj/b6lKSP9h702z5I4X102x6k8Ba7bR9GcXgA97jz6RdpevriafL/AOufB7BcCwAA</t>
  </si>
  <si>
    <t>4CF7D59FC6F2BF738492111790D06972</t>
  </si>
  <si>
    <t>JChemExcelkAkAAB+LCAAAAAAABADtvQdgHEmWJSYvbcp7f0r1StfgdKEIgGATJNiQQBDswYjN5pLsHWlHIymrKoHKZVZlXWYWQMztnbz33nvvvffee++997o7nU4n99//P1xmZAFs9s5K2smeIYCqyB8/fnwfPyKSNP2ivty5v7+b7uzv7O3u7z64t7/3NLVPkqR799O9gzTd8f7nnocPH6Y/ubezs5PgrwfjnQcPd+mX7Xvjg92De/hsZ0zf7qRfpiGI+P8YyqdjwmFfoOzvP9jzoJy8F5S9vYeAsjf+dI/hGSgv3gfKw/sPPhUoOw/vf01ciC6793cAZXe892Dva0P59MFDpsvO+MHBPcD7WlD2dx/6GHwtKJ+O7z/cV1x2iH88KO850wYKMc4DD8p74HJ/fP9gH+8Svzx4cA+z9TVmen988Omn9wXKvU8f+FDeA5f98e79+wcC5cEBw/t6UD69B+nZ3h9/urvrQ3mPEZH07D3cFSgPDx4ceFDeAxeSnocHTBfCZWf/a9LFQcEcPfyaUHZpHKSqzBzht68FZe9TxuCDcNkZ7x+ITN8b39/b93n3PSTAyiBRl8Ry1/vsa+FCXHyfdcTXwMXR5UNm2s3RfdJ6X3eOaBwHzPcC5WvKEWmGh6xtaUT3hf/eG8ouMS//L/iU/r7H3wWf0kf7/U/po/v9T+mjT/uf0kcP+r3RRwf9tvTRwyjchzF8d3d6bemj3d3+p7vp7l7/U4LQHzF9tNsfMX202x8xfbTbHzF9tNsfMX20e9Bve5DuPux/+jDd2+l9Sh9Bmrqf7qZ7kbEd8KcdHOijvciI7/OnXXzvpXt9OtBHexE67EQ+/SJNT188Tf4fJxahr5AJAAA=</t>
  </si>
  <si>
    <t>5A5D634ABD4B41A8402497CD95F78DC8</t>
  </si>
  <si>
    <t>JChemExcelwggAAB+LCAAAAAAABADtvQdgHEmWJSYvbcp7f0r1StfgdKEIgGATJNiQQBDswYjN5pLsHWlHIymrKoHKZVZlXWYWQMztnbz33nvvvffee++997o7nU4n99//P1xmZAFs9s5K2smeIYCqyB8/fnwfPyKSNP0iqy+LZZru7O7c293buX9/d+9pap8kSffupXv36Xvvf+55+PBh+pN7Ozs7Cf7aGz84uH9Av2zvjw/26EV6dsb07U56koYg4v+zUPbx7vb98cHDB3tfD8q98YNd4J1ufzrev3dv9+tD2WFc9sd7B/cffj0o++NP7z38VKAc7D7Y/9pQ9ncYCuiye/D1oNwf33+ws5sKXfbuA97XgELvPjx4mAouBw92PCgv3g/KHqgBuuwcHHhQ3gMXGtGnBsreg4dfk7q744P7D5hfMNOffgiUXUC5N97b3X/w9aDsjB/uMTW298afPnj4NeXIQdkdf7rz4GvONL/BXLc73nmw+7VHxG/EfnsPKKDufSvTe7selC/fC8r+fYxj+8H4/s7u16bLQ1KXgHIw3tn71Mfl/aDs7EDDbT8c7zzcOfh6UGhEuwc8Rw+haXxc3kMaSe/eZ51NUHa/Nu8SlE8/fZgKXfa/npbaJTD8v+BT+vsefxd8Sh992m9LTLLf/3SfX+9CuM8Qup/SRw/6n9JHB3249NHDftuH6e5Ory0+ut9vu5vu9jGjj3b7dKCPdvt0oI929/uf7qe7/d7oo93IiAluf8T0Eeaw++lBuvsw9uleBLOHKeSk8yl9BPntfrqb7u31P92LwP0iTU9fPE3+H7Ew4tnCCAAA</t>
  </si>
  <si>
    <t>2D15B4C82B1E21BDF341C4FB119682D7</t>
  </si>
  <si>
    <t>JChemExcelkAkAAB+LCAAAAAAABADtvQdgHEmWJSYvbcp7f0r1StfgdKEIgGATJNiQQBDswYjN5pLsHWlHIymrKoHKZVZlXWYWQMztnbz33nvvvffee++997o7nU4n99//P1xmZAFs9s5K2smeIYCqyB8/fnwfPyKSNP2ivty5v7+b7uzv7O3u7z64t7/3NLVPkqR799O9gzTd8f7nnocPH6Y/ubezs5PgrwfjnQcPd+mX7Xvjg92De/hsZ0zf7qRfpiGI+P8YyqdjwmFfoOzvP9jzoJy8F5S9vYeAsjf+dI/hGSgv3gfKw/sPPhUoOw/vf01ciC6793cAZXe892Dva0P59MFDpsvO+MHBPcD7WlD2dx/6GHwtKJ+O7z/cV1x2iH++LpR7+wYKMc4DD8p78Mv98f2DfbxL/PLgwT3M1teY6f3xwaef3hco9z594EN5jxHtj3fv3z8QKA8OGN7Xg/LpPUjP9v74091dH8p7jIikZ+/hrkB5ePDgwIPyHriQ9Dw8YLoQLjv7X5MuDgrm6OHXhLJL4yBVZeYIv30tKHufMgYfhMvOeP9AZPre+P7e/tfkXSuDRF0Sy13vs6+FC3HxfdYRXwOKo8uHzLSbo/uk9b7uHNE4DpjvBcrXlCPSDA9Z29KI7gv/vTeUXWJe/l/wKf19j78LPqWP9vuf0kf3+5/SR5/24dJHD/pt6aODflv66GEUbuTTvXR3p/cpfbS72/90N93d639KEPojpo92+yOmj3b7I6aPdj/tf/ppCr3fGRt9tHvQb3uQ7j7sf/ow3dvpfUofQZq6n+6me5GxHfCnHRzoo73IiO/zp11876V7fTrQR3sROuxEPv0iTU9fPE3+H2M1G/2QCQAA</t>
  </si>
  <si>
    <t>184161580BAC23D08079AE163FB1E851</t>
  </si>
  <si>
    <t>JChemExcelZggAAB+LCAAAAAAABADtvQdgHEmWJSYvbcp7f0r1StfgdKEIgGATJNiQQBDswYjN5pLsHWlHIymrKoHKZVZlXWYWQMztnbz33nvvvffee++997o7nU4n99//P1xmZAFs9s5K2smeIYCqyB8/fnwfPyKSNP2ivty5v7+b7uzv7O3u7z64t7/3NLVPkqR7e+nefprueP9zz8OHD9Of3NvZ2Unw1854b/fTB/TL9qfjvf1P78ln9O1OelKGIOL/Uyj7D3d2AeX+eP/TBw99KGn/nQEou+O9B3uMy/3x3s6nB18byqc8ju398b2D3a+JC43owUPGZX+8e+/ezteFsvfp/U8B5d743r2Quu8D5cGDT3cAZW/86cHBrgflxe2h7I7vH+zuC5SDTz+970F5D1z2iBoHTJe98d79AJf3gLI7Pni4Awy2d4nOuz5d3mtEOwf3dwTK3sO9hx6U98BlZ3x/78GBQCEm3vt6UPbG9z59wCOi2Xr4delC1L1/4M+M++3L20O5N959sMNctzN+ePDAx+U9qHtvfLB7wPwCWfgUv32NEe2PP713X6Hcf7jz8OtCefjpp7spz9G9fdZXXwPK/fGDgweYX/DLp/e/NpSHn957mApd7j/Eb18Lyt79vV2BsrO/d+BBeY+ZtlxCWuqAwHifvb4tFEJij/8NPqWP7vG/waf00X6/LX10v9+WPvq035Y+etD/lD466H9KHz3sf/ow3d3pfUof7e72P91NIc/93iKfAsK9/qf3UujMztjw6f1+2/vpbn/E9NFuf8T00e5BH+5BCnvVbfsw3dvptaWPwD99uJFPaS72onPc//SLND198TT5fwBEIWZ0ZggAAA==</t>
  </si>
  <si>
    <t>3D590588DA622A042BD693C2DC88114A</t>
  </si>
  <si>
    <t>JChemExcelEgYAAB+LCAAAAAAABADtvQdgHEmWJSYvbcp7f0r1StfgdKEIgGATJNiQQBDswYjN5pLsHWlHIymrKoHKZVZlXWYWQMztnbz33nvvvffee++997o7nU4n99//P1xmZAFs9s5K2smeIYCqyB8/fnwfPyKSNP2ivty5v7+b7u7sfbp7b+fBvXt7T1P7JEm6+yn+l+54/3PPw4cP05/c29nZSfDXznhv/8E+ftsd02c78hn/9iINQcT/x1B2x7sP7t+Td/c/3dffGMrJ7aHsjXd37u0JvA4u7wHl3njn3u6uvPv1cbFQtnfGn+48UHjvC8WOaJsotL/38OtBsdT9IFzsTPdxuf1MA4ODnfv629fFxUH5kDmicXy6c8DvfgC/bO+N79/7lLnuQ3C5h3d38W4fl/JGED1cPoi6li4fxHX3x3sPdlgz6LselNuOaJdEgP8NPqWP7kU/fcD/Bp9Sw/3+p/TR/T4E+ujTfttPGW63LX100P+UPnrY//RhursT/fR+rzdquLvb/5R0dZ8O9NFunw74tD9i+mi3N+Iv0vT0xdPk/wFI61WoEgYAAA==</t>
  </si>
  <si>
    <t>933D133D9E03518B89171AE95EFC97FF</t>
  </si>
  <si>
    <t>JChemExcelygYAAB+LCAAAAAAABADtvQdgHEmWJSYvbcp7f0r1StfgdKEIgGATJNiQQBDswYjN5pLsHWlHIymrKoHKZVZlXWYWQMztnbz33nvvvffee++997o7nU4n99//P1xmZAFs9s5K2smeIYCqyB8/fnwfPyKSNP0iqy+LZZru7O3u7u7tPNjb23ua2idJ0t0D/C/d8f7nnocPH6Y/ubezs5Pgr53xvf39e/Lbw4ef6m/07U56koYg4v8LoWzTuw/uPfCgvL41FHr3/gNCjp7d8f17u18Pl21699MDhbLz8OGOB+X2uNC7+7v7+6mM6NMDH5cvbw2F3n2wd//gA6F41N0d7+7fe+hBeQ+67Iw/fXgPI0r3xp/u7N7/elD2xnsHezyO3fHBw3tfE8ru+MH+gz28uzc+2H3g88vtoRAGe58e3Jffvja/EAa7D/cUg44EvLg1FPDuw093Ux7bpw++Jl3ciL4hKHtE53uffi0o3og+AIrHu/fGew8OviaU/fH+vb0d710PSnkjCIGyS1PN/waf3uOPup/umy+CT+8zhL3Op59GP30Q7e2A4XbbPuQOO213d7h599PdGL67e+aL4NN7Bo3g033+tNv2Pn/RbfspA+m2fYAvem3v44veiB+mGEjY9os0PX3xNPl/AJZQEMLKBgAA</t>
  </si>
  <si>
    <t>033D6EC4ED61E1E4CF5733FCC0290B3C</t>
  </si>
  <si>
    <t>JChemExcelaggAAB+LCAAAAAAABADtvQdgHEmWJSYvbcp7f0r1StfgdKEIgGATJNiQQBDswYjN5pLsHWlHIymrKoHKZVZlXWYWQMztnbz33nvvvffee++997o7nU4n99//P1xmZAFs9s5K2smeIYCqyB8/fnwfPyKSNP0iqy+LZZru7O3c293bPdh/sPc0tU+SpHt76d49+t77n3sePnyY/uTezs5Ogr92xp/u3ruH3/bH93Yf3pfP6Nud9EXKb94PAXX/p1AOdggsPffGe59+uiOfMZTXaf+dASi744OHnx4IlP2Dg089KF/eGsr2znhvd2dPoOw8vL//taAQLjs7nzI19gjenk+Xk9tD2RnvPtxhDHbH93cPDr4ulHsHD3blt/1P79+T394Xyu743kMzM7s797/miGgcD/cepEznh/sHCs/nl9tAIa6TcWzv0kzv8Wy9Py4Oyt74/v39r0cX8Mune7v4jfjl4MDnl9uPiMaxe8DS80G47I1393bA931c3gMKvbt/sPuhuDgoHzBH3oh6/PIeUBx1PwQXN9MfwrusDxSDg529hx6U2+NCUHZ2RQZJ693/9OvNNOns/fu7viS7315k3K5jBiJQdgkZ/jf4dI9f3et/uh/99H4fAn30ab/t/RQz0G1LDR/0P6WPDvoQ6KOH/bYH6d5O/9OH6W7/U/pot48DPn3Y640a7u71P91Ld+/1IdxLd/ejnx70IeynmLfup/fT3U/7ED5Ndx/02z5guN22BzyKzqdEGlA9hPBFmp58+3P+FO230YB/xzenL54m/w8pHO07aggAAA==</t>
  </si>
  <si>
    <t>27A2C5D6D14FFF6BC103F292C745444F</t>
  </si>
  <si>
    <t>JChemExcelCggAAB+LCAAAAAAABADtvQdgHEmWJSYvbcp7f0r1StfgdKEIgGATJNiQQBDswYjN5pLsHWlHIymrKoHKZVZlXWYWQMztnbz33nvvvffee++997o7nU4n99//P1xmZAFs9s5K2smeIYCqyB8/fnwfPyKSNP2ivty5v7+b7uzv7O3u7z649+ne09Q+SZLu7aZ799J0x/ufex4+fJj+5N7Ozk6Cv3bG9Bu+374/3j3Y2/E++zINQcT/p1A+PXi4Byj74wd7B/c9KCe3h7I73t8F3ozL3v0HHpQX7wPl/n0eB0F5eO/Ah/IeuOyN9+7dPwCUT8f7OzvA6mtBubf3gOnyYLy3t4PfvgaUe+Pde/eZLg/G9w4+/fTrQrm/f49x+XT86acPv+Yc7Y0fHjxQKDv3iZUclPfilwcH93cB5d744c7DXfns/Wd6/+GnCmX/4c7XpAtBOWAMtveILgHXvQcUGtGDXaYLcc79hz6/vMeIdsYHew+AwTZhRWLtQXkPXEgCdg9Aje0dmq37Pi7vAYXG8elDxeXe3qdfm18O9ngchMuD3Qdfc472SDM83PXe/VpQdsef7u7iXcJl99P7/ohe3x4KvfEpSzL45cGDr80vO5+KHJFc7ux9LSi7RBj+X/Ap/X2Pvws+pY/2+5/SR/f7n9JHn/bh0kcP+m3po4N+W/roYRRu5NO9dHen9yl9tLvb/3Q3hYx1PyUI/RHTR7v9EdNHu/0R00e7/RHTR7v9EdNHuwf9tgfp7sMo3Min91LYp86n9BGZ7Qgd+p9+kaanL54m/w9X5CwYCggAAA==</t>
  </si>
  <si>
    <t>BE412F1E59BBFC13583967350F1E2ABB</t>
  </si>
  <si>
    <t>JChemExcelhgwAAB+LCAAAAAAABADtvQdgHEmWJSYvbcp7f0r1StfgdKEIgGATJNiQQBDswYjN5pLsHWlHIymrKoHKZVZlXWYWQMztnbz33nvvvffee++997o7nU4n99//P1xmZAFs9s5K2smeIYCqyB8/fnwfPyKSNP0iqy+LZZru7O7s7e7tHNy/t/c0tU+SpPfupfce0Pfe/9zz8OHD9Cf3dnZ2Evz1YLy7++Ah/bK9Oz7Yu7eLz3bG9O1OepKGIOL/YyifjncPHiqUvYMHD74ulJ2De/cBZWe8t7f36deDcjDe2d/bTw0ue18Pyv3xzr3797x3vxaU/fH+w4cHKY/o4d7B7teDcn+8t/tgB1B2xw/29vGbgfL69lDujffv7YMaBGVnfwcU+hpQ9sY0oANA2Rvv7D70obx4HygHO4LLznj3wT3AM1C+fB8o9+4zr2FE9w58frk9lN2d8cG9XcaFsDrY+3ojAhRiWcHlYCcY0XvM9MPxwcMdcB149wHP+deAcjB++ClTA7jsPjj42lAe7LE0El0e7vmy8B5QoF8+ZWkElK+vGXYPDnYABVwcaIbbzzRrhn3mF5YFwPuauDzgOdof39/Z3/16UEim73/KuEDT7B18PSgPx8QuPNM0or17D78elN3xw3v3VAJ27+1+TSiY6f0PHtEuaUzmWBrR7u7O1+QXUPcecx3ZlIcPv6Yl2SEuuc8ScI80MGu9rwGF+OXBgeLy6f7ujgfl9vrFWSHiut2Hn37NEdEc7TzcTRkXIu7XpO7O+NN7oqVopj/dvy+fvS8UsmU7Ow9THtHD/QNg9TWgMMcyde+RvqJ3vwYU6nqP/w0+pY/u8b/Bp/vcsNuWGt7vf0offdqHQB896Ld9EMWB2h70P6WPHsY+3d3p90af7vY+JXO3e68HgT4CJbtt99Pd/tjoo91P+58+SHf7+OLTPr7UcG+n9yl9tLfbb/uQe+ti9mkKi9tpS3/vCjEDuHsYdI86D9O9Ph2Aw37/03vpXp8OhOxenw7UcC+CA+F70G/7IN172P/0IL230//0YQoPvQP3XhRfagid3vkUU9mfY2p4r8/r92Ij/iJNT188Tf4fyan4DYYMAAA=</t>
  </si>
  <si>
    <t>14BDF82DDA7C26A86CE5EBEA2FB46F56</t>
  </si>
  <si>
    <t>JChemExcelUAgAAB+LCAAAAAAABADtvQdgHEmWJSYvbcp7f0r1StfgdKEIgGATJNiQQBDswYjN5pLsHWlHIymrKoHKZVZlXWYWQMztnbz33nvvvffee++997o7nU4n99//P1xmZAFs9s5K2smeIYCqyB8/fnwfPyKSNP2ivty5v7+b7tzb29m9t/Nwf3/vaWqfJEn39tK9e2m64/3PPQ8fPkx/cm9nZyfBX7vjTx/ef0C/bO+ND+7t3MdnO2P6dic9SUMQ8f8plPsH9z4FlN3xg0/v7349KDvj+/cEF4K3T4NwUF6/DxR+g0e0/2DHx+XF+0B5sPvpQ0C5N9779FMfl/ca0f7DfWCwvT++t7u///Wg7I3vHdAbTJed/QPA+xoj2hvv3n9wz3vX/fZeuHy6JzN9b3zva9Pl3vj+/V1Qo891X94eisNlf7x/7wF++xp0cbjsjx8+uPc158hB+ZTmaP/g60GhcTx4qFDuH3xdujgoD8YkjA89KO+BixvRwXj3IKDu14LycLx3/+HO14PiRvRwTL9AR3wAlO3dnfFByLvvQd374/2dB3uAsku/fV3qGigfRhcH5evP0S4JEv8v+JT+vsffBZ/SR/v9T+mj+30Iu/xpty199Gn/U3r3Qf9T+uig/yn9/bD/6cN0d6ePA32622tLH+3u9T/dS3f7I6aPdvsjpo92+2Ojj3Y/7eFAH+32x0Yf7R702x6k4Kdu24fp3k7/04N0b7f3KX0Eu9mFe58/Ddt+kaanL54m/w/yDM4pUAgAAA==</t>
  </si>
  <si>
    <t>FF02C8825C9EF3960D4BC8AE08EA96BA</t>
  </si>
  <si>
    <t>JChemExcel2AgAAB+LCAAAAAAABADtvQdgHEmWJSYvbcp7f0r1StfgdKEIgGATJNiQQBDswYjN5pLsHWlHIymrKoHKZVZlXWYWQMztnbz33nvvvffee++997o7nU4n99//P1xmZAFs9s5K2smeIYCqyB8/fnwfPyKSNP2ivty5v7+b7uzv7O3u7zy4d2/vaWqfJEn37qV7n6bpjvc/9zx8+DD9yb2dnZ0Ef+2ND/YPHtAv27vjTz99uI/Pdsb07U56koYg4v8zUPYO0Mv23nj/4S7gGSgv3gfKzv69XYHyYO/gngflPXC5N/703gMd0f69PR+X17eHsju+/+BgB1AIq/u79z0o7zEiwmXn4FOB8uDTXfz2NaAQBp8KLjSinXtfE8r+eOehzPTeeHdn92tS99Px7v7uQcq47N275/PLe+Byf3zv/t7DNDai98Blf/xw7+FeqiO678/Re0D5lMbxANTY3hnv735dCdgdP9inNwjKPZKAT7/miO6P7+/sKS47Bw8wtq/Bu0SX/fsPBcqnB7s7HpT3wGVvvHd/n6Hs05zvf0267NAc7e0ACsnC7r0d+ex9oeyOd/ceYn637493SN19PShEjV2RgP3xvYP7X1MCdscP7+8qlIci3V8Dys74gMQx5RE9eMhaz0D58vZQPh0/vPfQf9f99l646LuEy8Pde19LjgiJPf43+PRe9NN9/qj76X3TPPj00yiEB6bD4NMD0zz49GG6u9ODQB/t9nHARwf9T/cApAsXCvRev+1+ClvR/fQ+49CF8CkD6X76gD/tQjhIdx/2P32I5l0IJG6wNJ22e7sA0vt0j4fX/fQemsfmrQ8B8/agD2GHe+uObQ8E6rT9Ik1PXzxN/h8wrcQf2AgAAA==</t>
  </si>
  <si>
    <t>B3D60FAED1D6A48BFC0F9B432E5DCE94</t>
  </si>
  <si>
    <t>JChemExcel4AYAAB+LCAAAAAAABADtvQdgHEmWJSYvbcp7f0r1StfgdKEIgGATJNiQQBDswYjN5pLsHWlHIymrKoHKZVZlXWYWQMztnbz33nvvvffee++997o7nU4n99//P1xmZAFs9s5K2smeIYCqyB8/fnwfPyKSNP0iqy+LZZru7u3u7+7u7ew93Hua2idJ0t2DdPdhmu54/3PPw4cP05/c29nZSfDXvfHDTx8c0C/b++P7e7v38dnOmL7dSU/SEET8fwpl9+Hup4Byb/zpwf6uB+XF+0B5sHf/AFD2xg8+vbfjQXkPXPbHDw4OGJcelPfA5f74HhEWUHbHNKCHHpT3wOXT8b0DxqAP5fX7QDl4cJ9HtDM+2Lv3NefI0WVn/HBvd8eD8h50cXP0YVAMv3wIdffGu3sHHwxld3z/4YPdNMYv7wFlZ3z/3u7+h0PhNz5wRA6X3hy9FxTFpf/bSXkjCAPFUfdDcLEz/QG4EBJ7/G/wKX10r/8pfbTP33U+3d3pt6WG9/uf0kefRj896MOlhg/6banhw/6nDxmHDgT6aHe315Y+2u2PGJ8+6EPYS3fv9T+lEe/3IeynsBPdtvfT3f6I8Wl/bPQRmajOp1+k6emLp8n/A6bgFyXgBgAA</t>
  </si>
  <si>
    <t>BA4EBB00CCD73DEC60F9DBE5D9550890</t>
  </si>
  <si>
    <t>JChemExcel1wgAAB+LCAAAAAAABADtvQdgHEmWJSYvbcp7f0r1StfgdKEIgGATJNiQQBDswYjN5pLsHWlHIymrKoHKZVZlXWYWQMztnbz33nvvvffee++997o7nU4n99//P1xmZAFs9s5K2smeIYCqyB8/fnwfPyKSNP0iqy+LZZru7O3c293bebi7t/c0tU+SpHt76d4ufe/9zz0PHz5Mf3JvZ2eHIKXbu+OHD/cf4rd7408/ffgALXbG9O1O+iINQcT/14GyN77/8OCeB+XkfaDsfPpgR6DsfLp3/0Oh7BBWu7tfF4oZ0c54//79/a8HZW/8cG/vIP1AXByUD6HLvfHB/R3Mb3+Ovrw9FEsXevfT3U93PSjvgYsdUbo73r2/y799HVx0pvtQ3gOXnfHuvYd78m5nRLeXAHrjwcEBS88H4ELvPtj99FN592tTN90bf7q/z1zyIbjcG99/sKdc8vVx2R/f39lh6jIuvn75WlD2xnt793S23heKG9He+MH9g4dfD4qjLuPy9XRd+un4wb2HvlbxoJQ3gvgmoezSQPjf4FP66B7/2/30Qb8tNdzvf0of3e9DoI8+7belTx/2P/2Ue+tCoI8O+m0fprs70U93e5/SR7v9EdNHu/f6n95Ld/tjo4927/c/vZ/u9sdGn+7t9EZBDXf7Y6OPIK1dCAfp7sN+24cMN2z7RZq+fvP78Kf0/y++es6fHD/nPwEBbsHeHn/68lg+xSe7/MnTM/mEGerT8b1dZi0YQHIXgs9S+az/1gMScr9F8JlC4re+eMNvMSqnL54m/w8UNC1J1wgAAA==</t>
  </si>
  <si>
    <t>AF49779AA5CDA23A62469AB0BB4D42AB</t>
  </si>
  <si>
    <t>JChemExceljgoAAB+LCAAAAAAABADtvQdgHEmWJSYvbcp7f0r1StfgdKEIgGATJNiQQBDswYjN5pLsHWlHIymrKoHKZVZlXWYWQMztnbz33nvvvffee++997o7nU4n99//P1xmZAFs9s5K2smeIYCqyB8/fnwfPyKSNP0iqy+LZZru7O3s7+7t7ty/v/c0tU+SpHsH6b0d+t77n3sePnyY/uTezs4OQUq398e7n356H5/vje9/unOA33bG9O1OepKGIOL/60DZHe8f7O5+PSj3xnv79/bk3Yf393Y8KC/eC8q9Bwd4995454AG66C8By5743u7+5/i3Q8ZkYPyIdQFBvcYA1BI6Pz+UHbG+3v7DwXKzu7DB18LCt7Y3z/Ab3vjnfsHXw8KcNnd55nepTnaZQq9PxSiy/1Pd+Xdg729/a8L5f7+g4cpY9Wh7ntw3c74/n3mNfrt00/37n0tXOgNIsuO+e2BT5fXt4ZCGNzbZZrS2D59eM+ny+1HRG882N3HOIiLd3a+JtexJD/ATJNc7uwf+FC+vD0UmumHuwcpj2jvwYOvx3WQQVKXAuX+w09V07wvFJLBh/d3AIW47tNAS70XlJ39T3Ucuw++ppaCDO7e1/ndP/i6XEc0vXdAf0Uk4D2g7I0f3L+/mzK/fHqPTNDXgrI7fvhgT/nl3qe7/kw/uz2Ue+MHD3YUl4f7O/6I3gMKSc8B6xeCcv/goS+N7wHlU3rjoS+D7reT8kYQAoWQ2OP/BZ/S3/f4u+BT+uh+vy0hv9//dJ9f70K4z827n9JHD2JtdyMQqOFB/1P66GHv092dgU8Bt4MvfbS712+7l+7e67e9l+7u99vuc4fdT6nt/f6nNLY+HegjcGW3N/r0oN/2IN192G/7MIXW6LSlj6CbOm3po73+iOmjvf6I6aMYDtRbnw700V5/xPi0P2J82pv5L9L09MXT5P8BGTVCq44KAAA=</t>
  </si>
  <si>
    <t>D3A09E13191F0B1DBE203BA12FAF4175</t>
  </si>
  <si>
    <t>JChemExcelHgkAAB+LCAAAAAAABADtvQdgHEmWJSYvbcp7f0r1StfgdKEIgGATJNiQQBDswYjN5pLsHWlHIymrKoHKZVZlXWYWQMztnbz33nvvvffee++997o7nU4n99//P1xmZAFs9s5K2smeIYCqyB8/fnwfPyKSNP2ivty5v7+b7ny6s7e7v7NHz9PUPkmS7u2ne5+m6Y73P/c8fPgw/cm9nZ2dBH/tjHd2d6ltuv1gvL/Pv+EzetIXaQgi/j+F8uDe3oFA2dnf2fWgnNweyu54//7+jkDp4PLl7aEAl11gsP3peG/3ng/l/XDZ33sIKPfHDx4e3Pv6UHYOAGV//PDB3s7Xg0Ij2rvHuOyP73+6+1A+e38oB7s7+4Byb/xg/+viQiN6uA9qEJS9g30fl/fgl73x7oMH9wXKg3uf7nlQ3gOXvfH9h7s7gLJPdD7wcXkPKPfoDZEA4LK3+/WgMO8yXfbG+58+2PGgvL49lJ3xp3sPeI5obLsPfK57DwnYo5lhvgcuB7ug89eAAt799CGg7I4/3T/42nO0++ke47I73rv3QVCYLjvj/d17XxMKRhTQ9GtBYV2HdwWX3a8PhWdG6PK1oeg4MEd7rIHNZ8/eD8pDxgVa6uCBB+X9cNm9vwso98cHO/v7+tl7QaHX9/jf4FP66B7/2/10v9+WPrrf/5Q++rQPgT560G9LHx30P6WPHvY/fZju7vQ+pY92d/uf7qa7/bGhbWTEBPdev+29dHe/Nwp8ej/66ad9CJ+mu/0R00e7B30IByksTbftwxS832lLH0Fv9nvDp922u+leZMQP0r3+HNNHe9E53uvR4Ys0PX3xNPl/AC/UdPYeCQAA</t>
  </si>
  <si>
    <t>2D2AC718499E97CFCEAC4D08AFE07D44</t>
  </si>
  <si>
    <t>JChemExcelrgcAAB+LCAAAAAAABADtvQdgHEmWJSYvbcp7f0r1StfgdKEIgGATJNiQQBDswYjN5pLsHWlHIymrKoHKZVZlXWYWQMztnbz33nvvvffee++997o7nU4n99//P1xmZAFs9s5K2smeIYCqyB8/fnwfPyKSNP0iqy+LZZru7u0d7O7u7u9+uvc0tU+SpHs76d5emu54/3PPw4cP05/c29nZSfDX/nj/wd4+/bK9M75/7/6n+GxnTN/upCdpCCL+PwtlF71s744/3Tk4+HpQ7o/3d3YeAMreeHd/H1h9LSj3Hh744/haUD4d39s7YFxAl917Xx/Kwx1AAV3ufU0oD8b39g94jnbHD+996o/t9ftAefiA55eg7Hz66YEH5T1xefAwZbrsPnzwNfnl3vj+/qc8Isz016XL3vjT3Qc8R6Dug6/JL/Tuw3u7qeJCovO1oDwc7+x/ylCYuve/LpT7B7sHAuXhw/s+XV68J5Q9QKE5uvfAh/Ll7aHsjB/sMpcQLiTce/LZ+3KdlUGi7v2vLQGQwX2e6XvjfRLMrwdll+hyD+8SlL2dh1+Td8F1B5hf1gwPdjwot6Yuseou/y/4dC/d3el/Sl192vuUGu72IdBHmPc+3PRe/9ODdDfy6T3uLTAeCRru7vfb7nLDSNv7/U9pbP1RYGz7vbZA4EG/7QOgHBlF+rDf26fpbh8CfQTZ6rYlOjzst33IlOxi9pBR7rbdhcHttP0iTU9fPE3+HyUbKsOuBwAA</t>
  </si>
  <si>
    <t>2294F07F4DCCBCBAAC6EB1703EFCE6CD</t>
  </si>
  <si>
    <t>JChemExcelegkAAB+LCAAAAAAABADtvQdgHEmWJSYvbcp7f0r1StfgdKEIgGATJNiQQBDswYjN5pLsHWlHIymrKoHKZVZlXWYWQMztnbz33nvvvffee++997o7nU4n99//P1xmZAFs9s5K2smeIYCqyB8/fnwfPyKSNP2ivty5v7+b7ny6e7C7t/Ppvft7T1P7JEm6dz/de5CmO97/3PPw4cP0J/d2dnYS/LU/vv/pvV36ZXt/vPfgwT4+2xnTtzvpSRqCiP+Podwf7z/YQS8E5WD/wUMPyovbQ/l0fO/BATBgXB4+8KC8By6fjvcf7jCUe+O9XSLT14LyYLy/u/cQUPbGn3768P7XhrKzx7jsju8/PNj5elBoRJ8+vCdQdh7sfs05ApTdh967HpTyRhAGyv3x/f1PMTOEy6e7nwKrr4ELQbn/gEdE1D148DVn+v7404e7e4Byf3zw8FP89jWgfDq+/+D+Q0Ch33Z2/Jn+8vZQ9scPPr3PuBCd793/mnQhaXy4x9QlzpHfvgaUe+MHu7sYx/bBeHdnb+frQdkbPzi492nKuNz/NJjp95Dp3fEBTXX6gbjsjIkYD9MYLu8FRfn+A3ExUB6Odx/c+5qawY3o4fjBzsOvybuOuh+Ci5vpHi7vIQGO6z4El/3xp/cPdESfPtj/Wrjs0pD43+BT+uhe/1P6aL//KX10v/8pffQpwwk+pY8e9NvSRwfRTx/2ITxMd3diOODTbtu9dHe315Y+gh7stMWn/RHTR7v9EdNHu/0R00e7/RHTR7v9EdNHuwf9Tw9S2JwuhIcppK/Tlj7a2+21pY/2+rNJve31R0wf7fVHTB/tRUZ8P/YpfUTOUwfuF2l6+uJp8v8Ah4vBjHoJAAA=</t>
  </si>
  <si>
    <t>7145291A5DF6F06DC8801C656A4F9107</t>
  </si>
  <si>
    <t>JChemExcelPgYAAB+LCAAAAAAABADtvQdgHEmWJSYvbcp7f0r1StfgdKEIgGATJNiQQBDswYjN5pLsHWlHIymrKoHKZVZlXWYWQMztnbz33nvvvffee++997o7nU4n99//P1xmZAFs9s5K2smeIYCqyB8/fnwfPyKSNP2ivty5v7+b7uzv7O3u7z64t7/3NLVPkqS7n6a7B2m64/3PPQ8fPkx/cm9nZyfBX3vjg/v3HtIv23tjgnkfn+2M6dud9EUagoj/T6HsyrsEZXfv4a4H5eR9oBhc7o3vffrp18Rld7wvGPRH9F64mBHtju/hXQflPXBxUO6NHzw4eOhBeQ9c3Ih6dHkPKA6X/fGnO/cOfCjljSAcLvf39h8Cys74AfGeDyWNvhbHxcz0zvjg4MH+14NCGOx++mnKM/31uc5B+bA5OoBIune/FpS98acPHuJdosvOg4f3vh4Ui8EHSYCD8vW5bpeGxP8LPr3HX+x2Pt3nht1P70c/pel60P/0AQPpfnrAzbufPmTQnU93d6Kf7hrkgk/3uMPup/cYdBfCPoPufnqfQXc//RRf9ODuM+hOW1Dy037bTxm5sO0XaXr64mny/wD0DQuDPgYAAA==</t>
  </si>
  <si>
    <t>2748334DE86F6A8DC3FF5511F1B7209F</t>
  </si>
  <si>
    <t>JChemExcel7AkAAB+LCAAAAAAABADtvQdgHEmWJSYvbcp7f0r1StfgdKEIgGATJNiQQBDswYjN5pLsHWlHIymrKoHKZVZlXWYWQMztnbz33nvvvffee++997o7nU4n99//P1xmZAFs9s5K2smeIYCqyB8/fnwfPyKSNP0iqy+LZZru7O7s7+7t3tvb33ua2idJ0r1P072H9L33P/c8fPgw/cm9nZ2dBH/tjh/u7e3RL9t74/sP7z3EZztj+nYnPUlDEPH/MZS98f6nBwxld/zg3i739/5QdscHu8A73d4ZP9zff+BBeXF7KPfG+wc8DuDy6cN7HpT3wIUw2DvAu0SXe/fv3f+6UA4+3TtIGZd7NE8elPca0cNP9/Eu4fLpgx1/RO8BheZo52AXUO6N7+/sYLa+BhSi7t5DxoWg7D341IPyHnS5P969dwCaYqZ3Pv2a1N0f7+w+3I1CeY8RfUpztM9QdsHFD78elPvjgx3m2G3LxV9jRA6XHeK6/a+Ny4OHAd+7394DlwOC8kBlmrjOx+U9oDwYP3iwAy4h3t0lRfX1oDwcf/pwj6lL0nhv9+DrQdkZ794X/XKP3r3nS+N7QVGa0hw9ePh1cXk4vv/ggKGQRO3f93Xds9tDIc2we5+11D7J5b2vSd0DSA/L9M74/qcPHn4tKLtEjT0rAQ8OviZ1H8Ie7QAKzdbOvYOvBYVwIROgI3rw6f7X0i+7pDL53+DTe/zpXufT/Wjb+wZI8OmnDKTb9oEBEnx6wA27bR9y886nuzvpbr8tPtrvf7qX7vZxoI8ISBeH3f10937/0/vctgvh03Q3gtkDdNj79ADNe3AfGrL5n4IhPu1/ugsgvU/3mEDdT+9xb91P96MQ7qN5FzP4VH3MgFbk04c8dRFK9ukAuL2Z/yJNT188Tf4fISOkqewJAAA=</t>
  </si>
  <si>
    <t>23F9ED29FE3C67207006020F110D60C7</t>
  </si>
  <si>
    <t>JChemExcelmgYAAB+LCAAAAAAABADtvQdgHEmWJSYvbcp7f0r1StfgdKEIgGATJNiQQBDswYjN5pLsHWlHIymrKoHKZVZlXWYWQMztnbz33nvvvffee++997o7nU4n99//P1xmZAFs9s5K2smeIYCqyB8/fnwfPyKSNP2ivty5v7+b7uzt7u7u7d7b2997mtonSdLdB+nuwzTd8f7nnocPH6Y/ubezs5Pgrwfjg/t7B/TL9t545/6n3HJnTN/upF+mIYj4/xTK/U/37gHK7njv3j5+M1Be3B7KwXh37+ABoOyM7z/ACL4OLp+O9x/u7qWMy869+7selJP3gbJ7f/dT792vBeX+eOfTPcYF797zcXkPuuyPH+wd3E9lRPs7gPe1cPl0d5epuzv+9MHBjgfl9e2h3KOZvrcvUPb2H3xNXPbGD/fu7QDKzvjep/cfelDegy6744ODT/EuQXmwswcKfQ1cdsYP92VEOzTnDw6+LhTlkg/ExUDZHT94uLfjffZeUMyI9sb37n36QD57XyiOuh+Ci5vpPUi3L1G3nuldAsP/Cz6lv+9FP93nN4JP6aP7/bb06UG/LTX8tP8pffSgD+FBFAJ9+rD/6cN0d6cP4SGUdbctNdzd7X+6m0KvRT79tAeXGu72qUMf7fapQx/t9qlDH+326UAf9fH9Ik1PXzxN/h8NRn3lmgYAAA==</t>
  </si>
  <si>
    <t>3DEEEF77B3EB69FA049CE0E8DCE9A886</t>
  </si>
  <si>
    <t>JChemExcelUAgAAB+LCAAAAAAABADtvQdgHEmWJSYvbcp7f0r1StfgdKEIgGATJNiQQBDswYjN5pLsHWlHIymrKoHKZVZlXWYWQMztnbz33nvvvffee++997o7nU4n99//P1xmZAFs9s5K2smeIYCqyB8/fnwfPyKSNP2ivty5v7+b7uzf29nd29nf2997mtonSdK9vXTvXprueP9zz8OHD9Of3NvZ2Unw186YfsP32zvjPYLmfXaShiDi/1Mo9+/v4d3t3fHu3v0d+ex9oeyOP927/0Ch0OA8KF/eHsreePfBgwNA2Rvv7PJvXwOXe+O9+7vAAFB29nxcXrwPlAcP9j5NeUQ7nx58Terujw/2P91RKPf3Dr4elPvjew/vKZSHn376NXH5dLz/KXMJoOzfx9i+Bl0+HT882NsXKDu7n/pQXt8eyoPxvXv3AMVx8dfgl0/pjd2HKUvA/QcHXxPKwXhnb5+h7I73Huz7I3oP6h6MH3zKGACXHZaFrwHl4fhgd+e+QHnw6b2vB2V3BzKo0vjg4f2HXw8KSfL+A+YXkqP9gwMPynvwy8PxvfufMr/skaZ5+LWpe2/34a5AIc35NaGQND749KFAeUh62IPyHiO6Nz7YucdzRFD2dgDva+BCWupA9C7B+3Rn14Nya96ll/b43+BT+uhe/1P6aL//KX10v/8pffRp7NO93f6n1PAB9xl8Sh8d9NvSRw9jn+7t9CE8THd3em3po93dXlt8uhf9tE8H+mi3Twd8+rAPYT/dvd//9H6626cOfbT7IPrpQR/CAffWaUtEiNCXPtrrje2LND198TT5fwAyg/zeUAgAAA==</t>
  </si>
  <si>
    <t>6B9370D0A815F7BF889DD2BC77A4D322</t>
  </si>
  <si>
    <t>JChemExcelEg0AAB+LCAAAAAAABADtvQdgHEmWJSYvbcp7f0r1StfgdKEIgGATJNiQQBDswYjN5pLsHWlHIymrKoHKZVZlXWYWQMztnbz33nvvvffee++997o7nU4n99//P1xmZAFs9s5K2smeIYCqyB8/fnwfPyKSNP0iqy+LZZru7O3c393bebB3f+9pap8kSe/dT+89oO+9/7nn4cOH6U/u7ezsJPhrd/zg3h61Tbd3x7u79w7w2c6Yvt1JT9IQRPx/DGVv/OmnO/cAZWd8/8He7teDcm98/+HuXiq47GAEXwfK/vj+7sMdQCFcPt0DVgbKi/eCsvPwQN69v/vpnvz2vrjQiB4c7OK33fHO/t7DrwdlZ3ywc1/f3X/46QdA2d9PdY4efPr1oNBM3/8UUECXnb2vSRdw3c6+/LZzb+/ga0GhcezuPuT5ZSg7Xx/Kg4d4d4+4bv/g60HB/O4zTYlC+ztfjy4E5eED4XvGxefd94PyKQl5ynTZe/C1oRDH6rtfm+tA3T3WKqxf9u57UL68PZS98cMdwYWoe+/ga0K5Nz7Ye6hQdnd2vyZdMKJ91pgE5eDrakxII/M9QXkQ0uX2UDBH9+/vfBNQDsC7RKEHDx5+Td4luty7x/plf0zC6OuX99C7O+MHDx/spoLLwYOvicv++MF9I9Of3rvv0+XZ7aGAX0RPQo5Eot4fyj7x2gGP4x5R6L5v1W4PJf0UWkW198HBPR+X20tA+mB87/4+3iUo+w92VY+/J3XTg/HOpw+/OVzo3Xv3731Ne+SgkH55cOBDeQ/qHtC7Zn47uLwHlE/H9y2XfF0ou8Sy/L/gU/r7Hn8XfEof7ffb0kf3+23po0/7bYkZD/qfPkx3d3qf4qMHfbifonn3093dFH5cF8JeutsfBX202x8FfbTbHwV9tNsfBX1EHfYwexD99CDd7Y8CvR3E2uKjbluC8LD3KTkf8Hq7n+6le/0R00d7+/1P99O9/ojpowhcGgK8ne6nD9O9T6OY7UXbRmbzIRM30vagD/dheq+PA310b7c3Q/i0D5c+utenDj7tUwef9qjzRZqevnia/D9O+GhVEg0AAA==</t>
  </si>
  <si>
    <t>193FE49ABF9A926436A4E6403F7AA4CE</t>
  </si>
  <si>
    <t>JChemExcelggcAAB+LCAAAAAAABADtvQdgHEmWJSYvbcp7f0r1StfgdKEIgGATJNiQQBDswYjN5pLsHWlHIymrKoHKZVZlXWYWQMztnbz33nvvvffee++997o7nU4n99//P1xmZAFs9s5K2smeIYCqyB8/fnwfPyKSNP0iqy+LZZru7O3u7u7tPNj7dO9pap8kSfd28L/U/597Hj58mP7k3s7OToK/dsb37z3cl992Dvb39Dd60pM0BBH/Xwhle2f88OD+wdeCQu/ee7hzD7/tju/v7fhQvrw9lN3xvV0a4gfiYqF8CF3ciOjdT3cffk0oe+O9/YefpjG6vAeUe+PdB/ceph9IFwvlg+hiR/RBdHHU3R1/+nBf4b0vv+yPd3fu3Zd3O7i8B5T7451798y7X5cuNI79T+99KF3SPaLLAC4vbg/l3vje3t5Deffr47I/3ru/Z2bma9PlPnHdpwfy7tfH5VOa6U91pr8+Lgfje/uB9HhQyhtBCJRdmiT+t/vpp7FPd/f7n9Lr9/qf0keRtvTRfX6j++mDftv7URzup7s7/U8/TXd3+3AJ6EH/U/roYR/CQ4bbbUuf9qlDH+32R0yk2b3f/5Tw7Y+CPtrtj5g+2j3of3qQ7j7sfvpFmp6+eJr8Pz5Oo8WCBwAA</t>
  </si>
  <si>
    <t>CE3ECD6D6E30BC3BE008FB030CA736E6</t>
  </si>
  <si>
    <t>JChemExcelFRMAAB+LCAAAAAAABADtvQdgHEmWJSYvbcp7f0r1StfgdKEIgGATJNiQQBDswYjN5pLsHWlHIymrKoHKZVZlXWYWQMztnbz33nvvvffee++997o7nU4n99//P1xmZAFs9s5K2smeIYCqyB8/fnwfPyKSNP2ivty5v7+b7uztHuzu7ezs3N97mtonSdL9h+n93TTd4f/JL+55+PBh+pN4K8FfO+OdB7sH9Mv27vjB7oMH+hk96YvUgNj0PwtlZxdQ9sb37+/ueFBO3gfKg4ODPYHy8NODr43Lg4NP76c8ons7oMPXwWV3fJ9onCpd9j79+lCI3EqXPX9E7wFlb7x379PdVOnyEBT6WlAefrpncNnf/9q4PLx/cC8VuhDjeVDeY45oRHufMi67472Dh18Pl+2d8af7JAY8ooOD3a/HL+CST/cOBMq+/NbHZe8GKDwikaOd8f59nnMD5UsLZdP/LO/uMe8SlAfMf+8/Irzx6a5C2fl0575+9n7UZSg7isGDTw92vhYUzNH9ew/x7u6Y1MvX413M0QMjgw8+3bsnv30NKJ8K10Ff7e18PSjguvsKZf9ggF9uhLJLXLK7I7892Pua0kgcu/fpPYVCevfg60L59ICpAXgPAn65PdfRu7t79x/IbwcfItP37+/g3T16d/dr6hd64/7BrkDZ393/+hJwn/klvUca+MCXxveCQmzPHIsR3fNxub1mIJruHDxgXCBHe7tfG8rDHabp7vghmQMPyvuN6NOHPKJ7JAuBnX5PKGzt033SdXtfG5ed+0LTfeK6e18PF3Ddp7sPBcr+pyzdXw/K/QeWLmyZ3h8KYfDpzg4wADyxBu8/0+n98e59Y0nufbq/40F5D1zuk43fx8x8M7jQu3sPWF99LVwclIe7Oz6UZ+8D5cHBwzgu7wFlf3x/9/43AOVHM30TlIe7Oz6U96Du/3tmepf9x73Op/T3PROduU/po0/7bQmB/f6n+/x6F8J9htD/dHen/yk1fND/lD466PdGHz3st30YhbuX7vYx27Wfui8SvL57Lza23f0+BPr0fv9TGlufZvTRbn9s9BG8pG7bgxTav9v2YQqvqNOWPorhsJfCJnc+pY9g17qfUtv+zNNHe/0R00e7fQg0ir0+DvTRXn/m6aO9Ph3w6UGMDogQu20fpuD77qcP0nu7PQj00b0+vvTRvf4c00f3+iOmj2DPu23vx0Zx79P0XuRTwqw/Nnz6sN/2YQqNGfl0N/ppf2z799L9/ijoo/3+KPBpf4boo/3+KPDpQfTTh91Pv0jT129+H/6U/v/FV8/5k+Pn/CfEiOjEhAJZQAQMGQPEcAh/HgDQBXJABR3vP2QoL48ZCnTCMBRu+fRMWrKbvD/efcjOOwUmOzufPgg+I+dz797+vf5bn453dwHdtAg+U0j81hdv+C3u+PTF0+T/AckAQlQVEwAA</t>
  </si>
  <si>
    <t>D46294BC12D774399F4D415946AA13FA</t>
  </si>
  <si>
    <t>JChemExcelrgcAAB+LCAAAAAAABADtvQdgHEmWJSYvbcp7f0r1StfgdKEIgGATJNiQQBDswYjN5pLsHWlHIymrKoHKZVZlXWYWQMztnbz33nvvvffee++997o7nU4n99//P1xmZAFs9s5K2smeIYCqyB8/fnwfPyKSNP0iqy+LZZru7O7s7+7t7d4/2Hua2idJ0r2ddG+Pvvf+556HDx+mP7m3s7OT4K8H492D+w/ol+298ad7B/fw2c6Yvt1Jn6UhiPj/GMqn491P93YFysNPd7g/hXJyeyj3x7v3Du4Dyr3x3sPdTz0o74XL/sN7PKJ744cH/NvXgHJ/fHBvBxhs744f3vt0z4PyHiMiXO4/ZFx2xzsPdvY9KC9uD8XhsjPe29n/mlD2xwe7e0zdnfH9e/e/5ojujQ8O7gOKefdrQSEuuX/wwbg4KLvjT3fu+/zyHlDsiIh3d/d3DjwoX4u6PVzeA8reeOce873g8vDrQSFeu38P7xIuD3bu73hQ3oMuO+N79x5AHxAu98OZfg9cdsYHD3YZl3vj/T2G97Vw2b/36Q6g7I/3d/YPvi4U5djt++N7B3s+F7/HiEgf7D7cTXlEe0TorwOFXt/jf4NP6aN70U/3o5/e739KH33K3wWf0kcP+m3po4N+W/roYb/tw3R3p9eWPtrd7bWlj3b3+m330t3I2O5HPz2IfQq4fTrQR7t9OtBHu3060Ee7fTrQR7sH/U8Jh4c8HZ22ZFp7cPf50xDCF2l6+uJp8v8A3yAB0q4HAAA=</t>
  </si>
  <si>
    <t>6591266EAF6A408AE84464B97F1DB43D</t>
  </si>
  <si>
    <t>JChemExcelHgkAAB+LCAAAAAAABADtvQdgHEmWJSYvbcp7f0r1StfgdKEIgGATJNiQQBDswYjN5pLsHWlHIymrKoHKZVZlXWYWQMztnbz33nvvvffee++997o7nU4n99//P1xmZAFs9s5K2smeIYCqyB8/fnwfPyKSNP2ivty5v7+b7tzbe7C7v7O/82DvaWqfJEn39tO9T9N0x/ufex4+fJj+5N7Ozk6Cv3bGe/cfHNAv23vjg729A/mMvt1JT9IQRPx/CmX/4OGeQNm5t/PQg/Li9lB2x3sP9hjK7vjBg90dD8p74EJQPv0UGGzvjB/uf/q1oTzcf3ggUPYP7n1NKHvjB/doohjKg3sHwOprQLk33r/PM0NQ7t2750N5D+ruj3cffHovVVx28NvXwGV/vLd/bzflObp/H1xmoXz5PlAOdg4OUsaFWNGH8h4juj++f7C/n+oc7QLe1xjR/fGnyi+743s7ew++HpRPx/u7D3cEyqf7u18TyoMxkQXUICi795n/vh6UnU9ZjsAvAde9B3U/Jc2wv+O96357L1wO9vfwLo1o/+Gnux6U98Dlwfjh3gHz7t743u6n9z0o74HLwfjTg92HAuXT+3s+Lu8B5eH43v5D5rq98e6nD742lL1PjRzd2//0a/LLwfj+juCyO97Z3f2auEB6doAB8cun4Ry9FxTlEoyIRMr77NYzTV3v8b/Bp/TRvf6n9NE+fxd8Sh/d77eljz7tf0ofPeh/Sh8d9D+ljx72eztId3d6bemj3d3+p7vpbn9s9NHuvR5c+mh3v992P9293297P93tjw29fdpvSxD6I6aPoDu7n9LYHvY/fZhCmjuf0keQpu6nu+leZMQPYp/SvO3155g+2ovM8R5/Grb9Ik1PXzxN/h/oy7LOHgkAAA==</t>
  </si>
  <si>
    <t>51DAB6AEB955B82BFC6270C02A439985</t>
  </si>
  <si>
    <t>JChemExcelMgoAAB+LCAAAAAAABADtvQdgHEmWJSYvbcp7f0r1StfgdKEIgGATJNiQQBDswYjN5pLsHWlHIymrKoHKZVZlXWYWQMztnbz33nvvvffee++997o7nU4n99//P1xmZAFs9s5K2smeIYCqyB8/fnwfPyKSNP0iqy+LZZru7O3c36X/33uw9zS1T5Kkew/SvYf0vfc/9zx8+DD9yb2dnR2ClG7vjB/ef7CHz3fHOw8f8m87Y/p2Jz1JQxDx/ymU/XsH9+Td/Ye7978elN3xvYefAgrB2/l0/1MPyuv3gbK7d38f7+6NHz64t+NBeQ9cdsb39vZBDYK3v3fv4OtC2bl3j+myOz7YeeiP6D2g0LtK3Q+Zo93xpw/ojTRClxe3hkJv7D7cfQh4ezS23a+HC7jkgJg0xYj2dhje+0MhDO7df/ChXEdv3H/46UHKs/Vg997u14JCuDz4dI/f/ZCZ3hvvEwopz9bX5jrCYHcX8s8StbfjQ/ny1lC27433DnZ3BN6HzNHDgwf78tvX55fd8f29HdAUErV3T+f8PaHQiO49vL8rUL72TKcYx0PF5dN7uztfF8r+/r5y7Keffvo1eZeou3dPcdl7GFD3PWT63nh/lyUAsnD/a1IXuDzco78w03t7Bt77Qrk3fvBwR23AwYMDwPtaUO7vyUzvkXQ/YE3z/nT5lHgtkGT320l5IwiBQkjs8b/dT+9FP93n5sGn9Pf9flv69NN+WwL6oN+WgB70PyWgD/sQPk13d/ptH6S7u/1PH6bguM6n1HC3PzZ82h8bvb7bHxu9vtsfG72+2x8bvb570P+URvGw/+lBCv7sfEofQW93P91N9/pjo4/2+mPDp/v9T++le/d7o6CGe5F5e8Az1B3xDtO3++kDHlsX7n2GG+LwRZqevnia/D9VFWkrMgoAAA==</t>
  </si>
  <si>
    <t>3DCFE1803FA9C79E2E4289CA5E41A957</t>
  </si>
  <si>
    <t>JChemExceleAoAAB+LCAAAAAAABADtvQdgHEmWJSYvbcp7f0r1StfgdKEIgGATJNiQQBDswYjN5pLsHWlHIymrKoHKZVZlXWYWQMztnbz33nvvvffee++997o7nU4n99//P1xmZAFs9s5K2smeIYCqyB8/fnwfPyKSNP0iqy+LZZru7O3c293b2929t/c0tU+SpHsH6d5D+t77n3sePnyY/uTezs4OQUq37413Hny6j992xg/29j9Fi50xfbuTnqQhiPj/LJQHD/Hb7vjBw4e7Xw/K3nh3/+F9+e3evfv3vh6U3fHe7sMd+e3BwwOM7etB2dt7kApddh8efD0oNKL7uw8Fyu7BAcb2NaDsjPcefnogv+0e7Phz9OL9oOzspYzVvXs8tq8JhWlKc76/cw/wvtaI7u3cO5B3Dx7e+3pzRG98uifU2B3v37v/9XABlN17DGVvfH/n069HXcLg/v29HXn34c59f6a/fC8o9w4YCknU/tflXaLu7oMDhXLv068pRwRlb5+h7I93Sby/HhSSo/09npm98f7D/a8nAXj30/178tv93a870/fG9w4OduW3nfuf8m9fD8oucwnRZe/g69EFI9q/x+/ujz+9L1i9PxTilz2RI8Jld//r0QVzdG8PIyKZfrh38PBrQ9nfZf2yP374tfUu8y7bgPvj+/usO98fCsu0aMz79C5bpq8HZW+HoRBd9ne+HnXT+wTlgU8ND0p5IwiBsksMw/8LPqW/7/F3waf00X6/LX10v9+WPvq03/ZTbhhp+6D/KcE96H9KHz3sf/og3d3pfUof7fZ7o4/AS5FP7/XwpYa7+/229Gl/xPTRrgyv+2l/bAR096Df20EKruy2fZhC+3fa0kd7u7229BE0YrdtdBRExr3+iOmjvX5b+mjvfr/t/XSvP2L6CB5At+2DyLx9kaanL54m/w89oZLUeAoAAA==</t>
  </si>
  <si>
    <t>683357022C4370FFC2FF86084B663DC9</t>
  </si>
  <si>
    <t>JChemExcelKAYAAB+LCAAAAAAABADtvQdgHEmWJSYvbcp7f0r1StfgdKEIgGATJNiQQBDswYjN5pLsHWlHIymrKoHKZVZlXWYWQMztnbz33nvvvffee++997o7nU4n99//P1xmZAFs9s5K2smeIYCqyB8/fnwfPyKSNP0iqy+LZZru7u3e393d3bl/f+9pap8kSXc/TXcfpOmO9z/3PHz4MP3JvZ2dnQR/7Y4P7t8/oF+2Px0//HT/Hj7bGdO3O+lJGoKI/4+h7I0fHNx7IFD29w7ue1C+fE8onwLK/fG9+w92PSjvgYsb0f74YG93/0Oh3Bs/uE/vfi0obkT3xoTKh1CXoeyNd/f3HnpQXtweihvR7vjTna9L3Z3xw70HwOCDcNE3PhgXA2VnfP8ej+1rQdEROXhfA4qj7ofgYuWoj8t7UJc4dncXMvhBvOugfH052qUh8b/Bp/TRvf6n9NE+f9f5lJRZry01vN//lD76tA+BPnrQb0saMgKBGh70P6WPHvbhHqS7kVE8THd3ep/SR7u7PQj00W6fOvQR4HbbEh32+23vM3XCtl+k6emLp8n/A+m+01koBgAA</t>
  </si>
  <si>
    <t>F268FE043E2FA2D2AF2F835BF48B8094</t>
  </si>
  <si>
    <t>JChemExcelPg0AAB+LCAAAAAAABADtvQdgHEmWJSYvbcp7f0r1StfgdKEIgGATJNiQQBDswYjN5pLsHWlHIymrKoHKZVZlXWYWQMztnbz33nvvvffee++997o7nU4n99//P1xmZAFs9s5K2smeIYCqyB8/fnwfPyKSNP2ivty5v7+b7tzf293d2925v7P3NLVPkqT37qf3Hqbpjvc/9zx8+DD9yb2dnZ0Ef+2Md/bv3aNftvfGn+4/uKef0ZO+SEMQ8f8plId7Owzl3njvwf37HpST20PZHT94cP8gVVz2djwo74XLvQf3PgWU3fGnew8/lc/eF8rueH9/Z9dA2cdvX2tEB/cf7ADK/fHD+/d96r4nlF3QdHt/fPDgwUMPynuMyM3R/vje/oN9D8p74LI3fnCwdwAon473H+5+TX7ZG+98erALKDtjmvIdD8p74HJv/GDngOlC1N1/ePD1oOgbQt2De1+TLqCu8O6H0MXh8iH8cm+8e2+fJWBnfPDpp18Tyv7403v7zC80ogMe29eAgjm6t5t+IHXvj/c+3dsDlN3xjvDf14BCGOwe8Ih2xrs7ew+/HpRPx/f2eByEy+7D3V0PyrPbQyG63N898N51v70HLm6Odolf9r8mde+N73/6QDXmwf6noPPXgEK4KF0+RL/cJ1zojZiu+1pQPkQzWL7nEe36uHx5eygH43v3+F3YxvsPfeq+h2YAFLbOwOXep1+Tug/G+7u7PNOg7t7XhPKQxiH8QtZgd+9r6pcH43sPWcMByr39na8HhehCThCgkDTukGvjoLzHHBEuB/wurP39QHu/By6gi9FSn+5/PY25S8aR/xd8eo8/2u18us8fdT+9z827n9J0Peh/Sh8d9Hs7iPb2kIF0Pt3d4Q67n+5y8+6newy6++m9dHe//+k+N+9gRk4QOuy2/ZQ77LZ9wJ922x6kkMXOp3s7+KLX9mG614dLH+32R0zTvtenOn2Etl0I+0Cu9+n9dO/T/qefYng9uA/QvPfpQQqb1v30YXpvp/cpfbTX5wcy1LCt3U/3op/eS+/1540+utfnHcQju1H+7VOHmGxX2N3/lKYHktWnZIQOwKz36RdpevriafL/ANu3dyw+DQAA</t>
  </si>
  <si>
    <t>458A72A68E0E9A6782207EC9941F342B</t>
  </si>
  <si>
    <t>JChemExcelXgoAAB+LCAAAAAAABADtvQdgHEmWJSYvbcp7f0r1StfgdKEIgGATJNiQQBDswYjN5pLsHWlHIymrKoHKZVZlXWYWQMztnbz33nvvvffee++997o7nU4n99//P1xmZAFs9s5K2smeIYCqyB8/fnwfPyKSNP0iqy+LZZru7O7s7+7t7u4/3Hua2idJ0r0H6b1d+t77n3sePnyY/uTezs5Ogr/2xp/ee3iPftm+N955+GAPn+2M6dud9CQNQcT/x1DujT/dESgEb3+P+3t/KPvj+58+PEgZl93dTx98PSh743sPd/YBZX+8K2MzUF7cHgpRY58IxVAeHtz7mrjsjx88fIB3gcun9z79ulBoljEzwOXh/v2vB+XT8d7D/YcpU3fv4OHXxOX+eP/h/d2UZ/r+g099XN6DuvfHB5/eO0h5RHsPeLYMlNe3h7I7vrd/DxgQlHufPgBWX2NEu+Odvfs8Rw9AZ59f3gvKvU93DwDlgLju4GtSd3e8u7+/CygPx7sHD74m1+0Rr+0yXQ7GB/d3vyaU3fGn95ka28Q593f9mf7y9lDwxn3m3U9JFphzvhYuO7sPWKbvj+99bbroGwzlwd7XlWmSnt0dzC/N0c6ngX55DygPxp9++uAAUPZI0+zufl0o9/Z5fqG9hf++hjQejB/s7uPd7d3xwe69rzmiT8cP9x/sCJS9/QNfpt8DygPSB7Bd6fbOeG+PKfQ1oNDM7O88FCgPHu59zZk+GN/b2wEujnPeGwq9vsf/Bp/SR/f6n9Lf+/1P6aP7/U+JAR/0P70f/fQeN9/rfHpAZOp9urvDX3QhPIzi+yk37366n+7u9j4l87Xbh7C7H/30fvTTTwGk9+kD/rQ7igM077V9iObdT/d20GEMh/5cAMJBv7dd/rQLdzfd6+O7dw9fdCHs7fOn3bb38UWv7acA0mv7AF/02j4AkN4MHUQw+yJNT188Tf4fuvYzQ14KAAA=</t>
  </si>
  <si>
    <t>35D99AC1F1FF7990198C5B8E9A1DB1EA</t>
  </si>
  <si>
    <t>JChemExcelNAkAAB+LCAAAAAAABADtvQdgHEmWJSYvbcp7f0r1StfgdKEIgGATJNiQQBDswYjN5pLsHWlHIymrKoHKZVZlXWYWQMztnbz33nvvvffee++997o7nU4n99//P1xmZAFs9s5K2smeIYCqyB8/fnwfPyKSNP2ivty5v7+b7uzv7O3u7zy4d2/vaWqfJEn39tO9B2m64/3PPQ8fPkx/cm9nZyfBXwfj3YO9A/ple2+8u7O7i892xvTtTvosDUHE/8dQHozvfbr/QKDsffrgvgfl5PZQPh3fP3h4IFDuPzjwobwXLvf3HzAu98Y7n97f/bpQdh7euwcou+P7Ow93PCjvMSLC5eGnnwLKzvjg/v19D8qL94Gyu/cp47Iz3n2w+/DrQfl0fG/3YEeg7O8+BFZfY0T3x5/u3tv13v1aUPbHBw/v76WKyy5m62tC2QUuNEd79wK6vBeU3ft7jMvu+NOdfZ8ur28P5R5oylxHuOzt7nhQ3gOXe+N7+w+VLvcePvChvMdMk/Ts74PXCMre7q4vR+8FhSZGoTzcC6C8x4j2xp9+ussSsAusdj0oX94eyu743s49pS50ngflPXDZGT+4f/8g5RHt7+zvyWfvD0X5nqA8uLf3NelCbzyQmSa63P/6uBwc3DsQKA9CCXgP6pJMi+aHBNy/9zX5xekXkoD9PV+mbw2FkNjjf4NP6aN70U/3o5/e739KH33K3wWf0kcP+m3po4N+W/roYb/tw3R3p9eWPtrd7bWlj3b7Y6OPdvtjo4/A4124++luf2z00W5/bPTRbn9sgBv5lNoe9D89SMFPXbgP072dXlv6aG+315Y+2ouM+CD6KbW914dwD65MZDZjnx5EPv0iTU9fPE3+H2NyejU0CQAA</t>
  </si>
  <si>
    <t>BD7F6E324EE4438A5CD0E926EC5CD78D</t>
  </si>
  <si>
    <t>JChemExcelrgcAAB+LCAAAAAAABADtvQdgHEmWJSYvbcp7f0r1StfgdKEIgGATJNiQQBDswYjN5pLsHWlHIymrKoHKZVZlXWYWQMztnbz33nvvvffee++997o7nU4n99//P1xmZAFs9s5K2smeIYCqyB8/fnwfPyKSNP2ivty5v7+b7uzv7O3u7z6493DvaWqfJEn3dtK9vTTd8f7nnocPH6Y/ubezs5Pgr73x7v3dT+mX7Z3x/b37D/HZzpi+3UlP0hBE/H8K5eG9+/cEyt6n+4BnoLy4PZR74/3dezsC5eHeAX77IFx2x5/uHNz3oHx5eyi74/39e0qX3Z17ux6U9xiRo+7u+N79nQMPynuMaH+8d+/Bw5RxOTj41Ify+vZQ3Ih2xw8e0LsOynvgsjN+sLd7kH4gvzwY7+0+YCi7470HBz6/vAeUT8f7O/f2BMr+zkP89jXm6D7RdJ+h0Ng+DWb6PXB5ML7/8KFKwP37wRy9By4Pxgck0imP6ODTvYcelPeY6fvjnU/3DtIYv7zHiA7G+3uGLp8+5Nn6WlDu7+9DBjFHD3cffD0on453H3y6773rfnsPmXa8+yHSaDGAZti797Wg7JJq4H+DT+/xp4Hipk/3+Ytu2/v8UffTTw3o4NMHUQgHpnnw6UMG3YGwu5Pu9nujj3b7o9i9h+Y9CPv8abftXrp7v//ppwDS+/QBgPQ+PWAcur3d50F32z7kQXfakq3EoDttQZp+b9QQQCKYfdqF+0Wanr54mvw/tAeUN64HAAA=</t>
  </si>
  <si>
    <t>72613E278FB2FB30D6A1187BE4BD3AC7</t>
  </si>
  <si>
    <t>JChemExcelHgkAAB+LCAAAAAAABADtvQdgHEmWJSYvbcp7f0r1StfgdKEIgGATJNiQQBDswYjN5pLsHWlHIymrKoHKZVZlXWYWQMztnbz33nvvvffee++997o7nU4n99//P1xmZAFs9s5K2smeIYCqyB8/fnwfPyKSNP0iqy+LZZru7O7c393b29l/sPc0tU+SpHv76d6n9L33P/c8fPgw/cm9nZ2dBH89GN+n9+mX7YPxw4f7n+KznTF9u5OepCGI+P8Yyqfj+3v39gXK/U/38ZuB8uXtodwf37+/x1Aejnd2H9zzoLwHLgTl0093CcguvXtw4I/oPXDZH39639Bl/96eP6L3wIWg7H/6EFAejO99uoPfvgaUe+MHu/f3AOXT8cG9vZ2vB2Vv/ODhLkMhXB4Ec/QeUHbHBw93D1LG5cHDPcD7GtQlKPcePASU++MHe3u7HpT3wIVG9OlDvEtQdh9+AJQH98El2/vj3b0dzPnXgEIjur/LuNwb33/w8Gvy7s744S6Jp+Cy8/BrzhGg3OOZJroc7Bx8XSj8hszRfsC7z24PBXS5twsoe6RpeM6/Bi40R3uCC8F7cAB4XwvKvYODA0DZIawe+lBe3x7K7vje7gPWUj0o74HLzvjTB4GG+5pQHh58yrj06PLi9lCgGQ4eAgrpuv37+O1rQCEtdW/HWJIH+wdfB8ouIcP/Bp/SR/f6n9JH+/xd99P7/bb00af9T+mjB30I9NFBvy199LD/6cN0d6f3KX20u9v/dDeF9u30Rh/t9sdGH+32x0Yf7fbHht7u99veT3f7IwbcB/1PH6TQ6F0IB+nuw37bhynsT+dT+gjaN/JpZMQP+NNOW6Lv3r1eW/oIlrfb9j5/Grb9Ik1PXzxN/h+hYZisHgkAAA==</t>
  </si>
  <si>
    <t>BA7A7679EB81C12B1B073FFCB1643E74</t>
  </si>
  <si>
    <t>JChemExcelzAwAAB+LCAAAAAAABADtvQdgHEmWJSYvbcp7f0r1StfgdKEIgGATJNiQQBDswYjN5pLsHWlHIymrKoHKZVZlXWYWQMztnbz33nvvvffee++997o7nU4n99//P1xmZAFs9s5K2smeIYCqyB8/fnwfPyKSNP2ivty5v7+b7uztPtjd27tH/z1N7ZMk6b399N6DNN3h/+3yv+55+PBh+pN7Ozs7Cf7aHe/f28P327vjvf0dbrkzpm930pPUgNj0Pwtl5yGg7I13Pn1w/+tB2Rvv7t/HuwRl/+Dr4rI3PvhURgRcPn3wtaHcf7iXCl3ufXrv60LZ3b93ACg744O9B7tfD8rO+MEu01Sg+NR9/T5Q+A2Gsr97f8f77D1w2R3v7u0/FCi7uzznBsqXt4eyM76nuOyO74dc9x5Q7o3vP3jAUIhfHhz4UN5jRIByD/O7fY+w2v2aM70/3jt48FCgkFD6c/Ti9lDu0xt7+wJl7+HBgQflvXB5+PAAfA+6fPrw068LZe/gnkLZ+XRv14PyXiMiaih1H+wcYGxfY6ZJju498N91vz27PZRPx/vKu6Dublwz7N0E5QHJ9C5LI0YU4PIe1AUUUuEEZX98f+8+sPpaUA7uf4p3CcrDe/tfc6YPSAJkRMBl16fze8w0Qfn0ABgQXT59eP9r2gCMyFB372Dva47oIb37KcsR6BJI43tBuffgwQGgEBfvHzz0oNyed3dJTx7ssxzdHz/cDaDcnroE5f7DT3cEyt7OPR/K7UdEUHb27+2mMtOEjAflPXAha78r1L1PNoCx+hq47I4f7uwpXR583ZkmKA/u7zDX7Y/vfTog0zdBYc2wYzXm1/MZdll3BOoj4b/vGR/MfUof7ffb0kf3+23po0/7bT/lht229PeD/qf00UH004d9uA/S3Z0YZrv93uij3f6I6aPd/ojpo93+iOmj3f6I6aPd/ojpoxgOBCEyYmp70G9LY3vY//RhCm+x8yl9BIsX+bSPLzXc2+t/upfu9elAH8G+dz/dj8Kltp/2P/003euPmD7aO+h/epDuPexRkj66t9NrSx/t9amOtrv9trvpvf6I8Wlk5h8iHAmZNfkiTU9fPE3+H7/rCOXMDAAA</t>
  </si>
  <si>
    <t>7DEC7EA05007821025D4D6D5D7756A96</t>
  </si>
  <si>
    <t>JChemExcelRgsAAB+LCAAAAAAABADtvQdgHEmWJSYvbcp7f0r1StfgdKEIgGATJNiQQBDswYjN5pLsHWlHIymrKoHKZVZlXWYWQMztnbz33nvvvffee++997o7nU4n99//P1xmZAFs9s5K2smeIYCqyB8/fnwfPyKSNP0iqy+LZZru7u092N3dfXj/072nqX2SJL23k97bS9Md73/uefjwYfqTezs7Own+2h9/em9vn37Z3h1/uvuQW+6M6dud9CQNQcT/Z6HsfAooe+NPH97b/XpQ7o/v01AA5d54b+/+wdeHcu9+yiPaOdjxcXlxeyifjvcPBBfQ5R7G9jVwAZT9e6nQ5eAhfvsaUB6M93ceMBTQZQ9YfY0RHYzv7e8fpDpHPOdfAxdA+dTyy6dfky40ot2dBwJl58HO14TycLz36YHllwc+lC9vD8XiYt79WlAIlwfM98J1Przbj2h3Z7z78FOly6d7u/6I3mOmgcunjAu9uxtIwHuM6N74wc79HUABdfchUe8/onRv/OCBlYCHu19TAgjKwd4OoDBd8NvXgLI7Prh/YLjuYPfh14OyM364d99pzK/Ju4BywFBAlx1fpt8DCo/oINU5uvfw60GxfC908Uf07PZQCJdPRQL2x3sP97+mfiG63NvfESgH9z715eg9cCF+ebjDNoCg7D0EvK8BBdS9z1bt/vgeGbivBWV3d7y7t2Ps0YOvKUe7e+Od+7vGHu3sPfy6UB4+MPpl59MdH8qtNcMBKRgCFX5Kgr1LI9vrtH2Y7u70P6WGn/YgUKvdyKcHRMAeBGq4+6CPw4N096DfdicF3bptCe7DGA7pvX7bhyl0TwcufbS324dwj8fWbbubwmp3P92LjQJw+zjg7z4EUHI/BhfWvQtBPur2tp/u3e+3vZ/u7kTbRmaIPoqMgtr2PwU/ROhLbQ/6bR8wq3XhHqTg/S6EewDSa/sQjnDn0y/S9PTF0+T/AamavS1GCwAA</t>
  </si>
  <si>
    <t>C6F57E79120D38797FD2400E711ECCD7</t>
  </si>
  <si>
    <t>JChemExcelHgkAAB+LCAAAAAAABADtvQdgHEmWJSYvbcp7f0r1StfgdKEIgGATJNiQQBDswYjN5pLsHWlHIymrKoHKZVZlXWYWQMztnbz33nvvvffee++997o7nU4n99//P1xmZAFs9s5K2smeIYCqyB8/fnwfPyKSNP2ivty5v7+b7u7t7ezu0X/39p6m9kmSdG8/3fs0TXe8/7nn4cOH6U/u7ezsJPhrd/zp/sEB/bK9N35w7/4+PtsZ07c76Ys0BBH/H0PZG9+//wC9EJTd/U93PSgnt4dCuNzbuw8o98YHOzv3PCjvgcvO+NOdHWCwvT/e3bm383Wh8BuMy97+vfveZ+8FxYxob3zvwcGnHpT3oMu98f6D+w8FyqcHuz5dvhaUe+MHn+75M/3l7aHsj/d3d3fT2Ey/B10Il4d7e4BCc777qY/Le4zI8cuumfOvAeXheGf/3sNU6LL/KbD6GlAejHcf3gcGPEefPvh6UA7Gu7v7DGV/vHew+zXp4kb0Ibi4ERFd7u9+TSg0or19xeXra4b743v3RKY/ZEQPxw8P9plfetR9Dwn4dLx3n1Toh41ol9/AOLZpbPd3D74WFE8Cdsb3793/mrzrpPFDoFgb4HTne0Ohrnf5f8Gn96Kf7vMXe51PiRif9j/9NArhgekw+PTAfBF8+pA/7bbdS3d3op/2e9ulT+/34JIy3+tDINbc7Y+CXt/t40ANd4VAwacP+NMuhAMeSLftQyDX/ZTQQvPup7to3vs0OuK9e+nuTv/TfTSPzeb9aNvI2PZAoM6nX6Tp6Yunyf8DrROcTB4JAAA=</t>
  </si>
  <si>
    <t>A183FAF3D26FEB63E2AA0C07DD6D75E8</t>
  </si>
  <si>
    <t>JChemExcelKAYAAB+LCAAAAAAABADtvQdgHEmWJSYvbcp7f0r1StfgdKEIgGATJNiQQBDswYjN5pLsHWlHIymrKoHKZVZlXWYWQMztnbz33nvvvffee++997o7nU4n99//P1xmZAFs9s5K2smeIYCqyB8/fnwfPyKSNP2ivty5v7+b7u7s7ezu7z64v7/3NLVPkqS7n6a7D9J0x/ufex4+fJj+5N7Ozk6Cv3bH+3uf7tIv27vjvf0HB/hsZ0zf7qQnaQgi/r8OlJ3x/u6n3N/7Q9kb02j2U8bl0/ufPvSgvLg9lJ3xg917OwbKzq589rVxMe+63768PRSLSx/Ke+FysE+TpnN0797Xg2IxAJR7Bw++HhTC5f6nePeDZtrh8iFQ7o3vP9hjKD1++TpQPmim98d7Dw720g+Uo/3xwwOh7oeM6P7404cPD9IYLu81IoPL3nj/YNfH5dZQdolh+H/dT+/xv91P9/uf0rv3o59+2v+UgD7o90ZAD/qfEtCHfQikN3f6bR+ku7v9tg/T3f7YqOFuf2z00W5/bPTRbn9s+PTTGA4xfA8Y3/DTL9L09MXT5P8BUbBjxigGAAA=</t>
  </si>
  <si>
    <t>6C6E2EA4F2C8EE7580733386EEB9FB8B</t>
  </si>
  <si>
    <t>JChemExcelZggAAB+LCAAAAAAABADtvQdgHEmWJSYvbcp7f0r1StfgdKEIgGATJNiQQBDswYjN5pLsHWlHIymrKoHKZVZlXWYWQMztnbz33nvvvffee++997o7nU4n99//P1xmZAFs9s5K2smeIYCqyB8/fnwfPyKSNP2ivty5v7+b7u7s3d/d29vb2d17mtonSdK9vXRvP013vP+55+HDh+lP7u3s7CT46/744OHuffple398sLvzAJ/tjOnbnfRFGoKI/0+h3Nv/9ABQ7o0PPn2w60E5eR8ohMungLI3frh3b//rQjG47I4fPqDBfi0o++O9+w/2PhTKvfGD3b176QeOyOHyIdRlXIABjWjn3qeAZ6C8vj2U/fH+pw94RDvjT3d2/BF9eXso98Z7Dz5lrtsZ7x3sfk0oe+MHnx4cpDyi+we7ux6U9+Dd3fHB3n2d6Q5d3oO6u+P9gwN/HF8Lys743kMe0QdC2fl0Lz6i96DLzvjh/j3oA4Ly6YNPv6ZmcFAwW5/ek8/ed0Q0RwfCdffG93Z3dz4ACtOFuHhnB5rma0BxI9qn3+5/TZm28/uBuNALu+kH0YVe3+N/g0/po3v8b/fTB/221HC//yl9dL8PgT76tN+WPj3of/op99aFQA0fxj7d3Yl+utuDSx/t9kdMH+32R4xP+/hSw93+iOmj3f6I6aMYhE/T3T4l6aPdgz6EBzDovbY0tof9Tx+mezs9CPTR3m6vLX0EuGHbL9L09MXT5P8BE2MPGmYIAAA=</t>
  </si>
  <si>
    <t>B387A9BF9F9DC7A99F866C29957DDA23</t>
  </si>
  <si>
    <t>JChemExcelpAoAAB+LCAAAAAAABADtvQdgHEmWJSYvbcp7f0r1StfgdKEIgGATJNiQQBDswYjN5pLsHWlHIymrKoHKZVZlXWYWQMztnbz33nvvvffee++997o7nU4n99//P1xmZAFs9s5K2smeIYCqyB8/fnwfPyKSNP0iqy+LZZru7t3b3d3duXf/YO9pap8kSfcO0nu7abrj/c89Dx8+TH9yb2dnJ8FfD8Y7+w8+pV+2d8f39u/dx2c7Y/p2J32RhiDi/1Monz64x1D2xnt7ew89KCe3h0Jv7O4cAMrO+P7ewYOvDQVv8Ig+3dnzR/ReUB7uERl5RLv7ezvy2ftC2R0f3P/0Xiq47N7Db18Pyqe7oAbosr//0IPyHnNEI7p34L/rfnsPXPbGDx483E2FLsR4XxfKwcEu88s94pdPv+Yc3aM5OsC7BGX/PjjeQnl9eyj74/0HzPc0ovv3dr42Lg8+/VTl6MEe//Y15ug+YfCpytH+3sHO14Xy8GCfR7RLdNnd96C8x4juj+99eu9hKlx3sOdL45e3hrJL/LK/w7y7P76/++mOB+XZ+0DZ3dvZTXmmP91/8PVGRFDuf3oADIi6nz5gTfM1oOyOd+4/YCg05/sPvzaUhzrTJN07e7tfD8rO+ED1LsHb2fe57r2g7FkbsHNv52tD2SdzlDJ1Sbq/pmZ4ON61vLt77+DrzXR6QDNteHfv0/2vDeWBlcbdnYdfjy5kG/cf3gcGhAuBA1bvDWWXVCb/G3xK5mSfvwg+pY/u99vSR5/229JHD/pt6aODftsD7rDbliA87H/6MN3d6UGgj3Z3e23pI/BK99O9dPdeH8K9WG9ou9//dD/d7dOBPtrt00Ebdts+SHcP+p8epLsP+xAOUvgI3bYPU0h251P6aG+vB4E+2uvTF5/2x0YN9/pjo4/2Po1+2p9jagjvpvMp4RRru89j6/LDbgTCF2l6+uJp8v8Ayv8TsKQKAAA=</t>
  </si>
  <si>
    <t>6ACC742471641D6D9FB5C27EACC3C664</t>
  </si>
  <si>
    <t>JChemExcelZAkAAB+LCAAAAAAABADtvQdgHEmWJSYvbcp7f0r1StfgdKEIgGATJNiQQBDswYjN5pLsHWlHIymrKoHKZVZlXWYWQMztnbz33nvvvffee++997o7nU4n99//P1xmZAFs9s5K2smeIYCqyB8/fnwfPyKSNP0iqy+LZZru7O7c293bu7e/v/c0tU+SpHv3071P6Xvvf+55+PBh+pN7Ozs7Cf66N7736e49+mV7Z7z36YN9fLYzpm930hdpCCL+P4Wyc2/nIaDsjvceUvcOysntoeyPH3z66acfDmWfhpR+8IgOHh48SBmXh7sHPi6vbw/l/vjBwx2m7u7403u7wOpr4EIYPNyLQ3kPXIimOw/3UqbLw537oLOB8uX7QKE5YrrsjT998Cmw+hpQCIP7ZqYPHt7b8aC8x0x/On6wt7MrUHYe3PNn+j2gPBjTgJguRF0Sp68HhXDZue9Tw/32HnQBLvcfpkLdg4OvOaIDGscuz9E9mvM9wPsaUB6O79+7x1y3B6y+pjQSlJ2HO4CyO77/4MDnuveAckDvfqrSuLP/8GvKNHHd/r3dlEf08NMHD+Sz98WF3thlXiPq3t/Z/Zr8Yrlkex9j2/E+uz2U3Z3x/qc8v4TL7sHB7teGco/1JOGyt89YfQ0ou+N79x6AS7ahx+8Bq68FZef+fcaFdOf9h1+LX3bTdI//F3xKrLzf//Q+f7Hb+XSfP+p+usfNu5/S659G2z7of0ofHfRxoE8fxj7d3elD+JRI1PuUPgIfRj6914NLDXf7dKCPdvtjo492P+23JRz6Y6OPdg/6bQ+imO2kuw/7nz5M93Z6n9JHe7v9tp+me3249NFefzbpo739/qf7cJM6n36Rpqcvnib/D5IdjZFkCQAA</t>
  </si>
  <si>
    <t>6430B138A493F7E88FC38C4409D9AB04</t>
  </si>
  <si>
    <t>JChemExcelSAoAAB+LCAAAAAAABADtvQdgHEmWJSYvbcp7f0r1StfgdKEIgGATJNiQQBDswYjN5pLsHWlHIymrKoHKZVZlXWYWQMztnbz33nvvvffee++997o7nU4n99//P1xmZAFs9s5K2smeIYCqyB8/fnwfPyKSNP0iqy+LZZru7O7s7+7t7u083Hua2idJ0r0H6b0d+t77n3sePnyY/uTezs5Ogr8Oxvc+3TmgX7b3xvs7u/fw2c6Yvt1JT9IQRPx/Bsr9h7uAcm+8/+Dew68H5eF47+D+PqDs07sP974WlN2d8d7uA4vLzgdA2XmQMl3uPfwUWL0/FB7RPWCwvTs++PRTYPX+UHZ3xzv7DzEzBOXB7v7B14by6QPGZX+8e+/TT78elL3x7s7eDqDsjh/u73x9KLsHjMu98cHB18fl/oP7uynP0cOdA3+OXtwaSvpgvH9v/35q5ujr4UJQ7u0d7ADKzvhg5x4452vg8inxy+6BQLl/sOvj8h5Q7o8f7IsE7I7v7zx46EF5jxF9Ot7/9B5zHUnAzp5P3de3h7I//vSAqUG4fLr78MCD8h64kD64/wDvEl0e3L/3NaWRuOThfR4RzdGn97+eZiAo9+8/xMyAX/b3/Jl+Dyj3xrsP91W/PNj9mlqK6LJ3f/+hQLn/cP9r8i7Nr2gG864HpbwRhIGyO95/+KnS5eH9Tw88KF+m0dfiUHY+3XuY8oge3vuaus6Ng/TLzv6DrzlHxLEPRXvfGz94+BDw3hvKLpGX/xd8Sn/f4++CT+mj/X5bUk2f9j/9lF/vQtjn5t1P6aMH0bYH/U+p4cP+pwfp7k7/04dkVHqfUsPIp/T37l6/7V4Kj6MzNvpod7/fdj/dvd9vez/dFVIEn34a7Y3a9ulAH0HjduHSiB/22z5MYfs6bemjvd1eW/porz/z9FEMB4Lb5wfA7dOBPtrrzzF9tNenAz7t9fZFmp6+eJr8P0e2qmpICgAA</t>
  </si>
  <si>
    <t>F07317739D048DD326B6FBF942AE6655</t>
  </si>
  <si>
    <t>JChemExcelEQ8AAB+LCAAAAAAABADtvQdgHEmWJSYvbcp7f0r1StfgdKEIgGATJNiQQBDswYjN5pLsHWlHIymrKoHKZVZlXWYWQMztnbz33nvvvffee++997o7nU4n99//P1xmZAFs9s5K2smeIYCqyB8/fnwfPyKSNP2ivty5v7+b7tzfe7i7t/Pp/s7e09Q+SZLeu5/ee5CmO97/3PPw4cP0J/d2dnYIUrq9O7736cNP8dveeP/epwdosTOmb3fSkzQEEf+fgfJg9z5+uze+v7uP374GlB3C4OEOftsf7+zv4bf3h0Jv7B8QcRSXe3tfG8qDhw8ABXTZ3ZXPGMqLW0PBiPZ391Om0MOdvXselNvjwlDu78lvB/f2MVtfD5d7n/Ic3R/v7u49/Hq4gF8El/vjT+89/HrUFSjAYPvT8YPdrznTHr88GO/d3/96UDDTD3cZCnC5d/C1oRzIiIgu+1+TuunueH+XaYoR0eC+HpS98b39hwcC5cHBri+Nt+cXHtEDxmCPePeez3UOl92boGBEewf47R5kgeEplC8tlE3/Uyi7B3uQo3SfsHrIv70/XXaI7w8g0wTl/sODXQ/K7elCXHdvV3jt3vjT3T2G9964MO8+4Hdptj79mvziQdkd7x0cfD0o3kzvjB/cfxjX3rs3QeGZ3pXfvj4uDsoH0IWgHDx8sIPf7o/39Lf35jpQd1eocX98f2/v61k1cN3e7i5++5QkIKDue3Hd/t4ey+CD8b2D3Z2vB4Wo+/AB40JQHrC+ev8RkUXcuScyTSO69zU1JnA5MHP0TdhpksudB3EtdSMU0gcHD3e9dz0o5Y0gvkko9Poe/y/4lP6+1xHBhD/a77elj+7329JHn/bbfsoNu23p0wf9Tw/IdexDeJju7vTa0ke7u7229NHuXr/tXrp7r9/2HnfYxSH6KSDs9z/dT2H57nU+/TTdlbF96n/6IN2NwD1IYa+6nz5M4a90PqWPdoWYwae76V5/xPRprO1eutefY/porz82+mivP8f0UQQujWKvP/MYRX+O6SPIdactfQQ93G37ML2302tLH93b7bWljyDf3bZ7URzupfeEDu6LhD/qtf0iTV+/+X14jumbL756nqKPp8dvUnxGP7nF8XP+mmWISHnvPn/68jg1ndzb50+enskn6mbsfvqQ/hDFu7MTfJbKZ/237pOw+y2CzxQSv/UFUCTmcAgKm+x+KkDf8Cev27zOq/Q9H4GAgHCP/475cU8x+vT4+XOmpDTTN0/lzWw523XYyYTs3XPY3ftg7O7x3zHf4ybs7lnsTl88Tf4fO8PhChEPAAA=</t>
  </si>
  <si>
    <t>E2C6061A5319856AD7D8F63CEEA05B87</t>
  </si>
  <si>
    <t>JChemExcelegkAAB+LCAAAAAAABADtvQdgHEmWJSYvbcp7f0r1StfgdKEIgGATJNiQQBDswYjN5pLsHWlHIymrKoHKZVZlXWYWQMztnbz33nvvvffee++997o7nU4n99//P1xmZAFs9s5K2smeIYCqyB8/fnwfPyKSNP0iqy+LZZru7O7s7+7t7u892Hua2idJ0r376d4D+t77n3sePnyY/uTezs5Ogr92xwef7u7TL9t74939h5/is50xfbuTnqQhiPj/OlDujff29vHb14CyN35w8GAPUHbHn+4cfE1cHJR74wf3D/Db14CyM354b+dAoXy6t/v1oNC7u5gJpsvuwY4H5cX7QbmHdz9ojhxddsb3iW++HpT98YO9/YOU5+hgb9+H8h4jYihKl/v3vy4u98f37u/fS5kunx48ALyvBWXn/sFDQNkf3/80hFLeCMJA+XS8v/dwN/1AXDDTD3xquN+e3R4Kzcz9D4dyb3ywy7xG/HKw+2D360H5dPzw072DlGf6092ALu/BLw7KLsn0A/xmoHx5eygH4517D5TrCJeHHpT3mKOD8f0HouuIX/Z3dr8ulN39XWCwfX98f+/+1+SXh+NP90nZMy6f3g/m6PXtoRyQrvuUNcOn4739XR/Ke+Fy8OmnTJf74wc7DyCXXwOK5Vga0d7Dh1+LX3ZJ2fG/3U/v8RfBp/T3fvTT+30I1PDT/qcE9EH004P+pw+iEOjTh30cPk13d3pt6aPd3V5bfNofMRo+jH26e6+Pw0EKno58GqEDfdofBQHd7dMBnx708X2Qgve7bR+mezu9T+kjWN8OBHzaHzE13OuPjT7a688xfRSBQNMOeboXfPpFmp6+eJr8P/9LTeF6CQAA</t>
  </si>
  <si>
    <t>722232DFAF74B7497FA70B603780FE58</t>
  </si>
  <si>
    <t>JChemExcelhAYAAB+LCAAAAAAABADtvQdgHEmWJSYvbcp7f0r1StfgdKEIgGATJNiQQBDswYjN5pLsHWlHIymrKoHKZVZlXWYWQMztnbz33nvvvffee++997o7nU4n99//P1xmZAFs9s5K2smeIYCqyB8/fnwfPyKSNP0iqy+LZZru7O7s7+7t7e3e33ua2idJ0t0H6e4Bfe/9zz0PHz5Mf3JvZ2cnwV/3x58+vL+P33bG9NmO99tJGoKI/4+h7I8PdnYf0i/bO+P7D3f3vi6U+wcHDwBld/zpfgDly9tDuTd+sLt7H1D2xnv3P8VvXwOXvfGDg3ufpozLg72dg68HZXd8cP8+3v0gXHbGD/cePEw/EBc7vx+Ii4Fyb3xPsPpaUMyI7o0PPmU6fw0ojrofgoub6Q/BxXHdh+CyP/70YOeeQHlwwGP7GlBIpvc+3REoewd7gPc15IhkeneXcaHf9h/60vji9lAIF1IwgHJ/vP9w52tRd5cmif8NPqWP7vU/pY/2+5/SR/f7n9JHnzKc4FP66EG/LX100G9LHz3st32Y7u702tJHu7v9tp/GPqWPoP26EPbS3ciI9/nTbtt76W6fDvQReLTblj79tN/2U5iRzqdfpOnpi6fJ/wPOR/NchAYAAA==</t>
  </si>
  <si>
    <t>35ACFA94D2EB14FE3D4BD3242D7F0737</t>
  </si>
  <si>
    <t>JChemExcelMgoAAB+LCAAAAAAABADtvQdgHEmWJSYvbcp7f0r1StfgdKEIgGATJNiQQBDswYjN5pLsHWlHIymrKoHKZVZlXWYWQMztnbz33nvvvffee++997o7nU4n99//P1xmZAFs9s5K2smeIYCqyB8/fnwfPyKSNP0iqy+LZZru7O7c393bvb93sPc0tU+SpHsP0r2H9L33P/c8fPgw/cm9nZ2dBH99Ot5/uI/vt/fGn957cIDPdsb07U76Ig1BxP/HUB6M9/eoU4Jyb7z74N5DD8rJ7aE4XHbH9z+9f//rQbmPd3fTD8TlYHxv/+AgjdHlPaA4uuyP9/Y/3ftQKLvjnb2H974eFEeXD4GyT9R4uAMoH0IXR90PmemH470HjME3NNP74wcPHn5NXPbH9+/fZyg7408/ve/P9LPbQ7k/3iWBTpm6Ozv7XxvKwf49QDHvfi0o98YPdvndPnXfQzO4Oepx3ZdfB8qHyNHe+MHB7m7K1P3avLu7M97b+RTvfhC/7I4P7u9hHB/Eu25EPTl6D+rujB/u3cPMfAhdvBH15ug9+MVy7AfRxY3oQ+bI4fL1uW6XJon/7X56L/rpfv9Tev1+9NNP+d/gUwL6IPrpQR8CdfWw/+n9dHcn+uluH+6n6W5kbAfpbmRs9GlkbPRpZGwP091Pe58SWrv9sRFauwf9toTZw/6nB+neTv/Thyk0buTTvV5v1HCvPzZ8ut9vey/du9//dD/d64+NGsK+dz6lqdyN4LvHI+7C/ZQhhJ9+kaanL54m/w+Z9sqcMgoAAA==</t>
  </si>
  <si>
    <t>1737957C2CBD3F9B4855052F9AC1B465</t>
  </si>
  <si>
    <t>JChemExcel7AkAAB+LCAAAAAAABADtvQdgHEmWJSYvbcp7f0r1StfgdKEIgGATJNiQQBDswYjN5pLsHWlHIymrKoHKZVZlXWYWQMztnbz33nvvvffee++997o7nU4n99//P1xmZAFs9s5K2smeIYCqyB8/fnwfPyKSNP0iqy+LZZru7O7c393bvX/v3t7T1D5Jku59mu49pO+9/7nn4cOH6U/u7ezsJPjr3vjBzr1d+mWbfnvwkFvujOnbnfQkDUHE/8dQ9sef7u/tC5S9/f1PPSgvbg9lb/zgYEdx2bv3EL99DSjA5cFDQNkb7x7s+lDeY0TA5T6PiKDcf3j/60Ehmu4+ZCi740/37n9NXHbHB/SyQtndv/f1oNwf3z/YPVAo9/d8XL68PZR7408fPmAo++MD4jwPynvg8un4/g5Tg+fo069J3Qfj/b2DvVRH9MDnuveAcjC+d3/3g3F5ON57wDPTp+6z20PRNwTKzj0fl/eQgJ3xw70Dw7v79/bls/cdEai79wBQiIsf3gedvwaUT8f7Dx9iZiDTn+4cfD0okIAHjMvO+P7+18WFZPq+6DrCijTn14by6UOe6fvjewd7X1MCSI4OdlmmPx0/fLjz0IPyHjNNum53Z1eg7H/64GvONEHZ45nBiB4yhb4GFCdHHzLT9MbupyzTNNN7D78mLiQB+/sP5DeVqPeGQl3v8f+CT+/xF7udT/e5YfdTmt5P+59+apoHnz7g5t22B9y2++nDGA67O9y8++kuf9H9dA9fdHHYvYcvem33090+ZvjoQf/TT9PdyKcPGIdubwdRCA/TvT6++OhhDwIp2b0+vvQRZLLb9p4hW/DpPlDutb0PB6rX9lNGufMp+OF+f2wPgVzv0z10GKHvXo++X6Tp6Yunyf8DExVlJ+wJAAA=</t>
  </si>
  <si>
    <t>74AA1B76AD6DC6B7D4196251434871A2</t>
  </si>
  <si>
    <t>JChemExcelwggAAB+LCAAAAAAABADtvQdgHEmWJSYvbcp7f0r1StfgdKEIgGATJNiQQBDswYjN5pLsHWlHIymrKoHKZVZlXWYWQMztnbz33nvvvffee++997o7nU4n99//P1xmZAFs9s5K2smeIYCqyB8/fnwfPyKSNP2ivty5v7+b7uzv7O3u7z64t7/3NLVPkqR799K9+2m64/3PPQ8fPkx/cm9nZyfBX3vj/Qf3HtIv2/fHO/f28Vu6M6Zvd9KTNAQR/59C2du9dx9Q9sd79/e4v68D5dOHBwzl3vj+wf6nXxeKwWVv/HD3wZ4H5cXtoeyO9/cOHqaMCwHZ9aC8By474we7+4rLg/sPv+aI9I0PxsVBefjwwdeGYka0P97f+fojerC3h5khrtu7F8z0l7eH4s/R1x8R8dru/QcC5dOHDzC2rwXl4cMdhrI/vvcgkID3GBFB2bl3L2V+efjpw6/Ju/tE3d2HAuXg0099KO8xIpqZnb19gbL78P7XnOlPxzt793VEu/cCaXwPunw63r+/uwMoNOf3dr7mHD0Y7z341EARzvlaUD49YF7bhizc+5p0AS73fGp8LShEl/0DliO8u/s1caE5uudG9OnDrwOFXt/jf4NP6aN7/G/wKX20329LH93vf0offdr/lD560P+UPjrof0ofPex/+jDd3eljRp/uxkYR+/Q+f9of226fDvTRbp8O+LRPB/pot08H+mi3Twf6aLdPB/po96D/6UEKndD99GEKXdXBjD6Clem0pY+gs7tt9+BuRHrb6434izQ9ffE0+X8AB5O3FMIIAAA=</t>
  </si>
  <si>
    <t>4D717D03500250811CB4E8EAA271B4F3</t>
  </si>
  <si>
    <t>JChemExcelegkAAB+LCAAAAAAABADtvQdgHEmWJSYvbcp7f0r1StfgdKEIgGATJNiQQBDswYjN5pLsHWlHIymrKoHKZVZlXWYWQMztnbz33nvvvffee++997o7nU4n99//P1xmZAFs9s5K2smeIYCqyB8/fnwfPyKSNP0iqy+LZZru7O7c393b/XRvb+9pap8kSffup3sP6Hvvf+55+PBh+pN7Ozs7Cf46GN9/+GCfftn+dPzg4N6n+GxnTN/upCdpCCL+P4Wye3DwAFAejB882Of+FMqXt4fygKDsMy4Eb//BrgflPXD5dLz/6X2Mg3C5d3/va47o/nh/9wAYEJT7Dx48/LpQdg4e3kt5RERnUOhrQNkf79zbOxAoRF389jWg3BvvHezvCpSdnYM9D8qL94Hy6d6+8svDh3s+lPfAZW/8kCZYoOwePPyac7Q7PviUqUFQ9nf2HnpQ3mNEu+P7OqIHmHPA+xq47I337hnq7pFMfj0ou+Od+wcPAeX++NOHnx58PSj6BkM5uP8Q8L6GNO4SNT5lXPbHnx7wb18LF2I6hnKP9Atz8deAsjve3bl3H1D2xg/2731NKHvj3T3huj0aG8vl14Nyb5eh7I7v7Qea4fXtodCIdvfxLkHZ2d35mnK0M35wP5DkrwmFhsHUJYl68HXliHhNtMr2w/G9r60ZPiWOvc/UfTje/fTrcd0uTRL/G3xKH93rf0of7fc/pY/u8xvBp/TRp/229NGD/qf00UH/U/roYf/Th+nuTu9T+mh3t//pbrrbHxt9tBsZ20HsU0Doj5g+2u2PmNRYrC19+sDQ0336IN096LclHB724T5M93Z6bemjvd3+p7vpXn/E+PReH+4Bf9ppSzO0t99rSx+RmxThh70eHb5I09MXT5P/B/0Nc2F6CQAA</t>
  </si>
  <si>
    <t>Structure</t>
  </si>
  <si>
    <t>TCMDC-143649</t>
  </si>
  <si>
    <t>BCG pIC50</t>
  </si>
  <si>
    <t>H37Rv MIC  (uM)</t>
  </si>
  <si>
    <t>ACT in Intracellular
pXC50</t>
  </si>
  <si>
    <t>ACT in resistant strains
MIC (uM)</t>
  </si>
  <si>
    <t>1,3 (inhR)</t>
  </si>
  <si>
    <t>0,9 (inhR)</t>
  </si>
  <si>
    <r>
      <t>1,3 (inh</t>
    </r>
    <r>
      <rPr>
        <vertAlign val="super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</si>
  <si>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5 (inh</t>
    </r>
    <r>
      <rPr>
        <vertAlign val="super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
5 (rif</t>
    </r>
    <r>
      <rPr>
        <vertAlign val="super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</si>
  <si>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0,6 (inhR)</t>
  </si>
  <si>
    <t>20 (inhR)
1,3 (rifR)</t>
  </si>
  <si>
    <t>&lt;4,3</t>
  </si>
  <si>
    <t>2,5 (inhR)</t>
  </si>
  <si>
    <t>ND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</si>
</sst>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NumberForma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25400</xdr:rowOff>
    </xdr:from>
    <xdr:to>
      <xdr:col>1</xdr:col>
      <xdr:colOff>2022475</xdr:colOff>
      <xdr:row>1</xdr:row>
      <xdr:rowOff>1050925</xdr:rowOff>
    </xdr:to>
    <xdr:pic>
      <xdr:nvPicPr>
        <xdr:cNvPr id="2" name="$B$2" descr="=JCSYSStructure(&quot;3D95D9A33BBCED132184738F9436E959&quot;)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3625" y="2159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1</xdr:col>
      <xdr:colOff>2022475</xdr:colOff>
      <xdr:row>2</xdr:row>
      <xdr:rowOff>1050925</xdr:rowOff>
    </xdr:to>
    <xdr:pic>
      <xdr:nvPicPr>
        <xdr:cNvPr id="3" name="$B$3" descr="=JCSYSStructure(&quot;4CF7D59FC6F2BF738492111790D06972&quot;)"/>
        <xdr:cNvPicPr>
          <a:picLocks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3625" y="12922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</xdr:row>
      <xdr:rowOff>25400</xdr:rowOff>
    </xdr:from>
    <xdr:to>
      <xdr:col>1</xdr:col>
      <xdr:colOff>2022475</xdr:colOff>
      <xdr:row>3</xdr:row>
      <xdr:rowOff>1050925</xdr:rowOff>
    </xdr:to>
    <xdr:pic>
      <xdr:nvPicPr>
        <xdr:cNvPr id="4" name="$B$4" descr="=JCSYSStructure(&quot;5A5D634ABD4B41A8402497CD95F78DC8&quot;)"/>
        <xdr:cNvPicPr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63625" y="23685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</xdr:row>
      <xdr:rowOff>25400</xdr:rowOff>
    </xdr:from>
    <xdr:to>
      <xdr:col>1</xdr:col>
      <xdr:colOff>2022475</xdr:colOff>
      <xdr:row>4</xdr:row>
      <xdr:rowOff>1050925</xdr:rowOff>
    </xdr:to>
    <xdr:pic>
      <xdr:nvPicPr>
        <xdr:cNvPr id="5" name="$B$5" descr="=JCSYSStructure(&quot;2D15B4C82B1E21BDF341C4FB119682D7&quot;)"/>
        <xdr:cNvPicPr>
          <a:picLocks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63625" y="34448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</xdr:row>
      <xdr:rowOff>25400</xdr:rowOff>
    </xdr:from>
    <xdr:to>
      <xdr:col>1</xdr:col>
      <xdr:colOff>2022475</xdr:colOff>
      <xdr:row>5</xdr:row>
      <xdr:rowOff>1050925</xdr:rowOff>
    </xdr:to>
    <xdr:pic>
      <xdr:nvPicPr>
        <xdr:cNvPr id="6" name="$B$6" descr="=JCSYSStructure(&quot;184161580BAC23D08079AE163FB1E851&quot;)"/>
        <xdr:cNvPicPr>
          <a:picLocks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063625" y="45212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</xdr:row>
      <xdr:rowOff>25400</xdr:rowOff>
    </xdr:from>
    <xdr:to>
      <xdr:col>1</xdr:col>
      <xdr:colOff>2022475</xdr:colOff>
      <xdr:row>6</xdr:row>
      <xdr:rowOff>1050925</xdr:rowOff>
    </xdr:to>
    <xdr:pic>
      <xdr:nvPicPr>
        <xdr:cNvPr id="7" name="$B$7" descr="=JCSYSStructure(&quot;3D590588DA622A042BD693C2DC88114A&quot;)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63625" y="55975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</xdr:row>
      <xdr:rowOff>25400</xdr:rowOff>
    </xdr:from>
    <xdr:to>
      <xdr:col>1</xdr:col>
      <xdr:colOff>2022475</xdr:colOff>
      <xdr:row>7</xdr:row>
      <xdr:rowOff>1050925</xdr:rowOff>
    </xdr:to>
    <xdr:pic>
      <xdr:nvPicPr>
        <xdr:cNvPr id="8" name="$B$8" descr="=JCSYSStructure(&quot;933D133D9E03518B89171AE95EFC97FF&quot;)"/>
        <xdr:cNvPicPr>
          <a:picLocks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63625" y="66738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</xdr:row>
      <xdr:rowOff>25400</xdr:rowOff>
    </xdr:from>
    <xdr:to>
      <xdr:col>1</xdr:col>
      <xdr:colOff>2022475</xdr:colOff>
      <xdr:row>8</xdr:row>
      <xdr:rowOff>1050925</xdr:rowOff>
    </xdr:to>
    <xdr:pic>
      <xdr:nvPicPr>
        <xdr:cNvPr id="9" name="$B$9" descr="=JCSYSStructure(&quot;033D6EC4ED61E1E4CF5733FCC0290B3C&quot;)"/>
        <xdr:cNvPicPr>
          <a:picLocks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063625" y="77501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</xdr:row>
      <xdr:rowOff>25400</xdr:rowOff>
    </xdr:from>
    <xdr:to>
      <xdr:col>1</xdr:col>
      <xdr:colOff>2022475</xdr:colOff>
      <xdr:row>9</xdr:row>
      <xdr:rowOff>1050925</xdr:rowOff>
    </xdr:to>
    <xdr:pic>
      <xdr:nvPicPr>
        <xdr:cNvPr id="10" name="$B$10" descr="=JCSYSStructure(&quot;27A2C5D6D14FFF6BC103F292C745444F&quot;)"/>
        <xdr:cNvPicPr>
          <a:picLocks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063625" y="88265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</xdr:row>
      <xdr:rowOff>25400</xdr:rowOff>
    </xdr:from>
    <xdr:to>
      <xdr:col>1</xdr:col>
      <xdr:colOff>2022475</xdr:colOff>
      <xdr:row>10</xdr:row>
      <xdr:rowOff>1050925</xdr:rowOff>
    </xdr:to>
    <xdr:pic>
      <xdr:nvPicPr>
        <xdr:cNvPr id="11" name="$B$11" descr="=JCSYSStructure(&quot;BE412F1E59BBFC13583967350F1E2ABB&quot;)"/>
        <xdr:cNvPicPr>
          <a:picLocks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063625" y="99028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</xdr:row>
      <xdr:rowOff>25400</xdr:rowOff>
    </xdr:from>
    <xdr:to>
      <xdr:col>1</xdr:col>
      <xdr:colOff>2022475</xdr:colOff>
      <xdr:row>11</xdr:row>
      <xdr:rowOff>1050925</xdr:rowOff>
    </xdr:to>
    <xdr:pic>
      <xdr:nvPicPr>
        <xdr:cNvPr id="12" name="$B$12" descr="=JCSYSStructure(&quot;14BDF82DDA7C26A86CE5EBEA2FB46F56&quot;)"/>
        <xdr:cNvPicPr>
          <a:picLocks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063625" y="109791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</xdr:row>
      <xdr:rowOff>25400</xdr:rowOff>
    </xdr:from>
    <xdr:to>
      <xdr:col>1</xdr:col>
      <xdr:colOff>2022475</xdr:colOff>
      <xdr:row>12</xdr:row>
      <xdr:rowOff>1050925</xdr:rowOff>
    </xdr:to>
    <xdr:pic>
      <xdr:nvPicPr>
        <xdr:cNvPr id="13" name="$B$13" descr="=JCSYSStructure(&quot;FF02C8825C9EF3960D4BC8AE08EA96BA&quot;)"/>
        <xdr:cNvPicPr>
          <a:picLocks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063625" y="120554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</xdr:row>
      <xdr:rowOff>25400</xdr:rowOff>
    </xdr:from>
    <xdr:to>
      <xdr:col>1</xdr:col>
      <xdr:colOff>2022475</xdr:colOff>
      <xdr:row>13</xdr:row>
      <xdr:rowOff>1050925</xdr:rowOff>
    </xdr:to>
    <xdr:pic>
      <xdr:nvPicPr>
        <xdr:cNvPr id="14" name="$B$14" descr="=JCSYSStructure(&quot;B3D60FAED1D6A48BFC0F9B432E5DCE94&quot;)"/>
        <xdr:cNvPicPr>
          <a:picLocks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063625" y="131318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</xdr:row>
      <xdr:rowOff>25400</xdr:rowOff>
    </xdr:from>
    <xdr:to>
      <xdr:col>1</xdr:col>
      <xdr:colOff>2022475</xdr:colOff>
      <xdr:row>14</xdr:row>
      <xdr:rowOff>1050925</xdr:rowOff>
    </xdr:to>
    <xdr:pic>
      <xdr:nvPicPr>
        <xdr:cNvPr id="15" name="$B$15" descr="=JCSYSStructure(&quot;BA4EBB00CCD73DEC60F9DBE5D9550890&quot;)"/>
        <xdr:cNvPicPr>
          <a:picLocks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063625" y="142081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</xdr:row>
      <xdr:rowOff>25400</xdr:rowOff>
    </xdr:from>
    <xdr:to>
      <xdr:col>1</xdr:col>
      <xdr:colOff>2022475</xdr:colOff>
      <xdr:row>15</xdr:row>
      <xdr:rowOff>1050925</xdr:rowOff>
    </xdr:to>
    <xdr:pic>
      <xdr:nvPicPr>
        <xdr:cNvPr id="16" name="$B$16" descr="=JCSYSStructure(&quot;AF49779AA5CDA23A62469AB0BB4D42AB&quot;)"/>
        <xdr:cNvPicPr>
          <a:picLocks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063625" y="152844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</xdr:row>
      <xdr:rowOff>25400</xdr:rowOff>
    </xdr:from>
    <xdr:to>
      <xdr:col>1</xdr:col>
      <xdr:colOff>2022475</xdr:colOff>
      <xdr:row>16</xdr:row>
      <xdr:rowOff>1050925</xdr:rowOff>
    </xdr:to>
    <xdr:pic>
      <xdr:nvPicPr>
        <xdr:cNvPr id="17" name="$B$17" descr="=JCSYSStructure(&quot;D3A09E13191F0B1DBE203BA12FAF4175&quot;)"/>
        <xdr:cNvPicPr>
          <a:picLocks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063625" y="163607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</xdr:row>
      <xdr:rowOff>25400</xdr:rowOff>
    </xdr:from>
    <xdr:to>
      <xdr:col>1</xdr:col>
      <xdr:colOff>2022475</xdr:colOff>
      <xdr:row>17</xdr:row>
      <xdr:rowOff>1050925</xdr:rowOff>
    </xdr:to>
    <xdr:pic>
      <xdr:nvPicPr>
        <xdr:cNvPr id="18" name="$B$18" descr="=JCSYSStructure(&quot;2D2AC718499E97CFCEAC4D08AFE07D44&quot;)"/>
        <xdr:cNvPicPr>
          <a:picLocks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063625" y="174371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</xdr:row>
      <xdr:rowOff>25400</xdr:rowOff>
    </xdr:from>
    <xdr:to>
      <xdr:col>1</xdr:col>
      <xdr:colOff>2022475</xdr:colOff>
      <xdr:row>18</xdr:row>
      <xdr:rowOff>1050925</xdr:rowOff>
    </xdr:to>
    <xdr:pic>
      <xdr:nvPicPr>
        <xdr:cNvPr id="19" name="$B$19" descr="=JCSYSStructure(&quot;2294F07F4DCCBCBAAC6EB1703EFCE6CD&quot;)"/>
        <xdr:cNvPicPr>
          <a:picLocks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063625" y="185134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</xdr:row>
      <xdr:rowOff>25400</xdr:rowOff>
    </xdr:from>
    <xdr:to>
      <xdr:col>1</xdr:col>
      <xdr:colOff>2022475</xdr:colOff>
      <xdr:row>19</xdr:row>
      <xdr:rowOff>1050925</xdr:rowOff>
    </xdr:to>
    <xdr:pic>
      <xdr:nvPicPr>
        <xdr:cNvPr id="20" name="$B$20" descr="=JCSYSStructure(&quot;7145291A5DF6F06DC8801C656A4F9107&quot;)"/>
        <xdr:cNvPicPr>
          <a:picLocks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063625" y="195897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</xdr:row>
      <xdr:rowOff>25400</xdr:rowOff>
    </xdr:from>
    <xdr:to>
      <xdr:col>1</xdr:col>
      <xdr:colOff>2022475</xdr:colOff>
      <xdr:row>20</xdr:row>
      <xdr:rowOff>1050925</xdr:rowOff>
    </xdr:to>
    <xdr:pic>
      <xdr:nvPicPr>
        <xdr:cNvPr id="21" name="$B$21" descr="=JCSYSStructure(&quot;2748334DE86F6A8DC3FF5511F1B7209F&quot;)"/>
        <xdr:cNvPicPr>
          <a:picLocks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063625" y="206660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</xdr:row>
      <xdr:rowOff>25400</xdr:rowOff>
    </xdr:from>
    <xdr:to>
      <xdr:col>1</xdr:col>
      <xdr:colOff>2022475</xdr:colOff>
      <xdr:row>21</xdr:row>
      <xdr:rowOff>1050925</xdr:rowOff>
    </xdr:to>
    <xdr:pic>
      <xdr:nvPicPr>
        <xdr:cNvPr id="22" name="$B$22" descr="=JCSYSStructure(&quot;23F9ED29FE3C67207006020F110D60C7&quot;)"/>
        <xdr:cNvPicPr>
          <a:picLocks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063625" y="217424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</xdr:row>
      <xdr:rowOff>25400</xdr:rowOff>
    </xdr:from>
    <xdr:to>
      <xdr:col>1</xdr:col>
      <xdr:colOff>2022475</xdr:colOff>
      <xdr:row>22</xdr:row>
      <xdr:rowOff>1050925</xdr:rowOff>
    </xdr:to>
    <xdr:pic>
      <xdr:nvPicPr>
        <xdr:cNvPr id="23" name="$B$23" descr="=JCSYSStructure(&quot;3DEEEF77B3EB69FA049CE0E8DCE9A886&quot;)"/>
        <xdr:cNvPicPr>
          <a:picLocks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063625" y="228187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</xdr:row>
      <xdr:rowOff>25400</xdr:rowOff>
    </xdr:from>
    <xdr:to>
      <xdr:col>1</xdr:col>
      <xdr:colOff>2022475</xdr:colOff>
      <xdr:row>23</xdr:row>
      <xdr:rowOff>1050925</xdr:rowOff>
    </xdr:to>
    <xdr:pic>
      <xdr:nvPicPr>
        <xdr:cNvPr id="24" name="$B$24" descr="=JCSYSStructure(&quot;6B9370D0A815F7BF889DD2BC77A4D322&quot;)"/>
        <xdr:cNvPicPr>
          <a:picLocks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063625" y="238950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</xdr:row>
      <xdr:rowOff>25400</xdr:rowOff>
    </xdr:from>
    <xdr:to>
      <xdr:col>1</xdr:col>
      <xdr:colOff>2022475</xdr:colOff>
      <xdr:row>24</xdr:row>
      <xdr:rowOff>1050925</xdr:rowOff>
    </xdr:to>
    <xdr:pic>
      <xdr:nvPicPr>
        <xdr:cNvPr id="25" name="$B$25" descr="=JCSYSStructure(&quot;193FE49ABF9A926436A4E6403F7AA4CE&quot;)"/>
        <xdr:cNvPicPr>
          <a:picLocks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063625" y="249713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</xdr:row>
      <xdr:rowOff>25400</xdr:rowOff>
    </xdr:from>
    <xdr:to>
      <xdr:col>1</xdr:col>
      <xdr:colOff>2022475</xdr:colOff>
      <xdr:row>25</xdr:row>
      <xdr:rowOff>1050925</xdr:rowOff>
    </xdr:to>
    <xdr:pic>
      <xdr:nvPicPr>
        <xdr:cNvPr id="26" name="$B$26" descr="=JCSYSStructure(&quot;CE3ECD6D6E30BC3BE008FB030CA736E6&quot;)"/>
        <xdr:cNvPicPr>
          <a:picLocks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063625" y="260477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</xdr:row>
      <xdr:rowOff>25400</xdr:rowOff>
    </xdr:from>
    <xdr:to>
      <xdr:col>1</xdr:col>
      <xdr:colOff>2022475</xdr:colOff>
      <xdr:row>26</xdr:row>
      <xdr:rowOff>1050925</xdr:rowOff>
    </xdr:to>
    <xdr:pic>
      <xdr:nvPicPr>
        <xdr:cNvPr id="27" name="$B$27" descr="=JCSYSStructure(&quot;D46294BC12D774399F4D415946AA13FA&quot;)"/>
        <xdr:cNvPicPr>
          <a:picLocks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063625" y="271240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</xdr:row>
      <xdr:rowOff>25400</xdr:rowOff>
    </xdr:from>
    <xdr:to>
      <xdr:col>1</xdr:col>
      <xdr:colOff>2022475</xdr:colOff>
      <xdr:row>27</xdr:row>
      <xdr:rowOff>1050925</xdr:rowOff>
    </xdr:to>
    <xdr:pic>
      <xdr:nvPicPr>
        <xdr:cNvPr id="28" name="$B$28" descr="=JCSYSStructure(&quot;6591266EAF6A408AE84464B97F1DB43D&quot;)"/>
        <xdr:cNvPicPr>
          <a:picLocks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063625" y="282003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</xdr:row>
      <xdr:rowOff>25400</xdr:rowOff>
    </xdr:from>
    <xdr:to>
      <xdr:col>1</xdr:col>
      <xdr:colOff>2022475</xdr:colOff>
      <xdr:row>28</xdr:row>
      <xdr:rowOff>1050925</xdr:rowOff>
    </xdr:to>
    <xdr:pic>
      <xdr:nvPicPr>
        <xdr:cNvPr id="29" name="$B$29" descr="=JCSYSStructure(&quot;51DAB6AEB955B82BFC6270C02A439985&quot;)"/>
        <xdr:cNvPicPr>
          <a:picLocks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063625" y="292766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</xdr:row>
      <xdr:rowOff>25400</xdr:rowOff>
    </xdr:from>
    <xdr:to>
      <xdr:col>1</xdr:col>
      <xdr:colOff>2022475</xdr:colOff>
      <xdr:row>29</xdr:row>
      <xdr:rowOff>1050925</xdr:rowOff>
    </xdr:to>
    <xdr:pic>
      <xdr:nvPicPr>
        <xdr:cNvPr id="30" name="$B$30" descr="=JCSYSStructure(&quot;3DCFE1803FA9C79E2E4289CA5E41A957&quot;)"/>
        <xdr:cNvPicPr>
          <a:picLocks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063625" y="303530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</xdr:row>
      <xdr:rowOff>25400</xdr:rowOff>
    </xdr:from>
    <xdr:to>
      <xdr:col>1</xdr:col>
      <xdr:colOff>2022475</xdr:colOff>
      <xdr:row>30</xdr:row>
      <xdr:rowOff>1050925</xdr:rowOff>
    </xdr:to>
    <xdr:pic>
      <xdr:nvPicPr>
        <xdr:cNvPr id="31" name="$B$31" descr="=JCSYSStructure(&quot;683357022C4370FFC2FF86084B663DC9&quot;)"/>
        <xdr:cNvPicPr>
          <a:picLocks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063625" y="314293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</xdr:row>
      <xdr:rowOff>25400</xdr:rowOff>
    </xdr:from>
    <xdr:to>
      <xdr:col>1</xdr:col>
      <xdr:colOff>2022475</xdr:colOff>
      <xdr:row>31</xdr:row>
      <xdr:rowOff>1050925</xdr:rowOff>
    </xdr:to>
    <xdr:pic>
      <xdr:nvPicPr>
        <xdr:cNvPr id="32" name="$B$32" descr="=JCSYSStructure(&quot;F268FE043E2FA2D2AF2F835BF48B8094&quot;)"/>
        <xdr:cNvPicPr>
          <a:picLocks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063625" y="325056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</xdr:row>
      <xdr:rowOff>25400</xdr:rowOff>
    </xdr:from>
    <xdr:to>
      <xdr:col>1</xdr:col>
      <xdr:colOff>2022475</xdr:colOff>
      <xdr:row>32</xdr:row>
      <xdr:rowOff>1050925</xdr:rowOff>
    </xdr:to>
    <xdr:pic>
      <xdr:nvPicPr>
        <xdr:cNvPr id="33" name="$B$33" descr="=JCSYSStructure(&quot;458A72A68E0E9A6782207EC9941F342B&quot;)"/>
        <xdr:cNvPicPr>
          <a:picLocks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063625" y="335819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</xdr:row>
      <xdr:rowOff>25400</xdr:rowOff>
    </xdr:from>
    <xdr:to>
      <xdr:col>1</xdr:col>
      <xdr:colOff>2022475</xdr:colOff>
      <xdr:row>33</xdr:row>
      <xdr:rowOff>1050925</xdr:rowOff>
    </xdr:to>
    <xdr:pic>
      <xdr:nvPicPr>
        <xdr:cNvPr id="34" name="$B$34" descr="=JCSYSStructure(&quot;35D99AC1F1FF7990198C5B8E9A1DB1EA&quot;)"/>
        <xdr:cNvPicPr>
          <a:picLocks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063625" y="346583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</xdr:row>
      <xdr:rowOff>25400</xdr:rowOff>
    </xdr:from>
    <xdr:to>
      <xdr:col>1</xdr:col>
      <xdr:colOff>2022475</xdr:colOff>
      <xdr:row>34</xdr:row>
      <xdr:rowOff>1050925</xdr:rowOff>
    </xdr:to>
    <xdr:pic>
      <xdr:nvPicPr>
        <xdr:cNvPr id="35" name="$B$35" descr="=JCSYSStructure(&quot;BD7F6E324EE4438A5CD0E926EC5CD78D&quot;)"/>
        <xdr:cNvPicPr>
          <a:picLocks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063625" y="357346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</xdr:row>
      <xdr:rowOff>25400</xdr:rowOff>
    </xdr:from>
    <xdr:to>
      <xdr:col>1</xdr:col>
      <xdr:colOff>2022475</xdr:colOff>
      <xdr:row>35</xdr:row>
      <xdr:rowOff>1050925</xdr:rowOff>
    </xdr:to>
    <xdr:pic>
      <xdr:nvPicPr>
        <xdr:cNvPr id="36" name="$B$36" descr="=JCSYSStructure(&quot;72613E278FB2FB30D6A1187BE4BD3AC7&quot;)"/>
        <xdr:cNvPicPr>
          <a:picLocks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063625" y="368109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</xdr:row>
      <xdr:rowOff>25400</xdr:rowOff>
    </xdr:from>
    <xdr:to>
      <xdr:col>1</xdr:col>
      <xdr:colOff>2022475</xdr:colOff>
      <xdr:row>36</xdr:row>
      <xdr:rowOff>1050925</xdr:rowOff>
    </xdr:to>
    <xdr:pic>
      <xdr:nvPicPr>
        <xdr:cNvPr id="37" name="$B$37" descr="=JCSYSStructure(&quot;BA7A7679EB81C12B1B073FFCB1643E74&quot;)"/>
        <xdr:cNvPicPr>
          <a:picLocks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063625" y="378872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</xdr:row>
      <xdr:rowOff>25400</xdr:rowOff>
    </xdr:from>
    <xdr:to>
      <xdr:col>1</xdr:col>
      <xdr:colOff>2022475</xdr:colOff>
      <xdr:row>37</xdr:row>
      <xdr:rowOff>1050925</xdr:rowOff>
    </xdr:to>
    <xdr:pic>
      <xdr:nvPicPr>
        <xdr:cNvPr id="38" name="$B$38" descr="=JCSYSStructure(&quot;7DEC7EA05007821025D4D6D5D7756A96&quot;)"/>
        <xdr:cNvPicPr>
          <a:picLocks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063625" y="389636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</xdr:row>
      <xdr:rowOff>25400</xdr:rowOff>
    </xdr:from>
    <xdr:to>
      <xdr:col>1</xdr:col>
      <xdr:colOff>2022475</xdr:colOff>
      <xdr:row>38</xdr:row>
      <xdr:rowOff>1050925</xdr:rowOff>
    </xdr:to>
    <xdr:pic>
      <xdr:nvPicPr>
        <xdr:cNvPr id="39" name="$B$39" descr="=JCSYSStructure(&quot;C6F57E79120D38797FD2400E711ECCD7&quot;)"/>
        <xdr:cNvPicPr>
          <a:picLocks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063625" y="400399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</xdr:row>
      <xdr:rowOff>25400</xdr:rowOff>
    </xdr:from>
    <xdr:to>
      <xdr:col>1</xdr:col>
      <xdr:colOff>2022475</xdr:colOff>
      <xdr:row>39</xdr:row>
      <xdr:rowOff>1050925</xdr:rowOff>
    </xdr:to>
    <xdr:pic>
      <xdr:nvPicPr>
        <xdr:cNvPr id="40" name="$B$40" descr="=JCSYSStructure(&quot;A183FAF3D26FEB63E2AA0C07DD6D75E8&quot;)"/>
        <xdr:cNvPicPr>
          <a:picLocks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063625" y="411162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</xdr:row>
      <xdr:rowOff>25400</xdr:rowOff>
    </xdr:from>
    <xdr:to>
      <xdr:col>1</xdr:col>
      <xdr:colOff>2022475</xdr:colOff>
      <xdr:row>40</xdr:row>
      <xdr:rowOff>1050925</xdr:rowOff>
    </xdr:to>
    <xdr:pic>
      <xdr:nvPicPr>
        <xdr:cNvPr id="41" name="$B$41" descr="=JCSYSStructure(&quot;6C6E2EA4F2C8EE7580733386EEB9FB8B&quot;)"/>
        <xdr:cNvPicPr>
          <a:picLocks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063625" y="421925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</xdr:row>
      <xdr:rowOff>25400</xdr:rowOff>
    </xdr:from>
    <xdr:to>
      <xdr:col>1</xdr:col>
      <xdr:colOff>2022475</xdr:colOff>
      <xdr:row>41</xdr:row>
      <xdr:rowOff>1050925</xdr:rowOff>
    </xdr:to>
    <xdr:pic>
      <xdr:nvPicPr>
        <xdr:cNvPr id="42" name="$B$42" descr="=JCSYSStructure(&quot;B387A9BF9F9DC7A99F866C29957DDA23&quot;)"/>
        <xdr:cNvPicPr>
          <a:picLocks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063625" y="432689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</xdr:row>
      <xdr:rowOff>25400</xdr:rowOff>
    </xdr:from>
    <xdr:to>
      <xdr:col>1</xdr:col>
      <xdr:colOff>2022475</xdr:colOff>
      <xdr:row>42</xdr:row>
      <xdr:rowOff>1050925</xdr:rowOff>
    </xdr:to>
    <xdr:pic>
      <xdr:nvPicPr>
        <xdr:cNvPr id="43" name="$B$43" descr="=JCSYSStructure(&quot;6ACC742471641D6D9FB5C27EACC3C664&quot;)"/>
        <xdr:cNvPicPr>
          <a:picLocks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063625" y="443452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</xdr:row>
      <xdr:rowOff>25400</xdr:rowOff>
    </xdr:from>
    <xdr:to>
      <xdr:col>1</xdr:col>
      <xdr:colOff>2022475</xdr:colOff>
      <xdr:row>43</xdr:row>
      <xdr:rowOff>1050925</xdr:rowOff>
    </xdr:to>
    <xdr:pic>
      <xdr:nvPicPr>
        <xdr:cNvPr id="44" name="$B$44" descr="=JCSYSStructure(&quot;6430B138A493F7E88FC38C4409D9AB04&quot;)"/>
        <xdr:cNvPicPr>
          <a:picLocks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1063625" y="454215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</xdr:row>
      <xdr:rowOff>25400</xdr:rowOff>
    </xdr:from>
    <xdr:to>
      <xdr:col>1</xdr:col>
      <xdr:colOff>2022475</xdr:colOff>
      <xdr:row>44</xdr:row>
      <xdr:rowOff>1050925</xdr:rowOff>
    </xdr:to>
    <xdr:pic>
      <xdr:nvPicPr>
        <xdr:cNvPr id="45" name="$B$45" descr="=JCSYSStructure(&quot;F07317739D048DD326B6FBF942AE6655&quot;)"/>
        <xdr:cNvPicPr>
          <a:picLocks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063625" y="464978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</xdr:row>
      <xdr:rowOff>25400</xdr:rowOff>
    </xdr:from>
    <xdr:to>
      <xdr:col>1</xdr:col>
      <xdr:colOff>2022475</xdr:colOff>
      <xdr:row>45</xdr:row>
      <xdr:rowOff>1050925</xdr:rowOff>
    </xdr:to>
    <xdr:pic>
      <xdr:nvPicPr>
        <xdr:cNvPr id="46" name="$B$46" descr="=JCSYSStructure(&quot;E2C6061A5319856AD7D8F63CEEA05B87&quot;)"/>
        <xdr:cNvPicPr>
          <a:picLocks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063625" y="475742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</xdr:row>
      <xdr:rowOff>25400</xdr:rowOff>
    </xdr:from>
    <xdr:to>
      <xdr:col>1</xdr:col>
      <xdr:colOff>2022475</xdr:colOff>
      <xdr:row>46</xdr:row>
      <xdr:rowOff>1050925</xdr:rowOff>
    </xdr:to>
    <xdr:pic>
      <xdr:nvPicPr>
        <xdr:cNvPr id="47" name="$B$47" descr="=JCSYSStructure(&quot;722232DFAF74B7497FA70B603780FE58&quot;)"/>
        <xdr:cNvPicPr>
          <a:picLocks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063625" y="4865052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</xdr:row>
      <xdr:rowOff>25400</xdr:rowOff>
    </xdr:from>
    <xdr:to>
      <xdr:col>1</xdr:col>
      <xdr:colOff>2022475</xdr:colOff>
      <xdr:row>47</xdr:row>
      <xdr:rowOff>1050925</xdr:rowOff>
    </xdr:to>
    <xdr:pic>
      <xdr:nvPicPr>
        <xdr:cNvPr id="48" name="$B$48" descr="=JCSYSStructure(&quot;35ACFA94D2EB14FE3D4BD3242D7F0737&quot;)"/>
        <xdr:cNvPicPr>
          <a:picLocks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1063625" y="4972685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</xdr:row>
      <xdr:rowOff>25400</xdr:rowOff>
    </xdr:from>
    <xdr:to>
      <xdr:col>1</xdr:col>
      <xdr:colOff>2022475</xdr:colOff>
      <xdr:row>48</xdr:row>
      <xdr:rowOff>1050925</xdr:rowOff>
    </xdr:to>
    <xdr:pic>
      <xdr:nvPicPr>
        <xdr:cNvPr id="49" name="$B$49" descr="=JCSYSStructure(&quot;1737957C2CBD3F9B4855052F9AC1B465&quot;)"/>
        <xdr:cNvPicPr>
          <a:picLocks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063625" y="50803175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</xdr:row>
      <xdr:rowOff>25400</xdr:rowOff>
    </xdr:from>
    <xdr:to>
      <xdr:col>1</xdr:col>
      <xdr:colOff>2022475</xdr:colOff>
      <xdr:row>49</xdr:row>
      <xdr:rowOff>1050925</xdr:rowOff>
    </xdr:to>
    <xdr:pic>
      <xdr:nvPicPr>
        <xdr:cNvPr id="50" name="$B$50" descr="=JCSYSStructure(&quot;74AA1B76AD6DC6B7D4196251434871A2&quot;)"/>
        <xdr:cNvPicPr>
          <a:picLocks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063625" y="51879500"/>
          <a:ext cx="1997075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</xdr:row>
      <xdr:rowOff>25400</xdr:rowOff>
    </xdr:from>
    <xdr:to>
      <xdr:col>1</xdr:col>
      <xdr:colOff>2022475</xdr:colOff>
      <xdr:row>50</xdr:row>
      <xdr:rowOff>1050925</xdr:rowOff>
    </xdr:to>
    <xdr:pic>
      <xdr:nvPicPr>
        <xdr:cNvPr id="51" name="$B$51" descr="=JCSYSStructure(&quot;4D717D03500250811CB4E8EAA271B4F3&quot;)"/>
        <xdr:cNvPicPr>
          <a:picLocks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1063625" y="52955825"/>
          <a:ext cx="1997075" cy="1025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s="2" t="s">
        <v>192</v>
      </c>
      <c r="B1" s="2" t="s">
        <v>193</v>
      </c>
      <c r="C1" s="2" t="s">
        <v>194</v>
      </c>
      <c r="D1" s="2" t="s">
        <v>195</v>
      </c>
    </row>
    <row r="2" spans="1:4">
      <c r="A2" s="2" t="s">
        <v>196</v>
      </c>
      <c r="B2">
        <v>1</v>
      </c>
      <c r="C2" s="2" t="s">
        <v>197</v>
      </c>
      <c r="D2" s="2" t="s">
        <v>198</v>
      </c>
    </row>
    <row r="3" spans="1:4">
      <c r="A3" s="2" t="s">
        <v>199</v>
      </c>
      <c r="B3">
        <v>1</v>
      </c>
      <c r="C3" s="2" t="s">
        <v>197</v>
      </c>
      <c r="D3" s="2" t="s">
        <v>200</v>
      </c>
    </row>
    <row r="4" spans="1:4">
      <c r="A4" s="2" t="s">
        <v>201</v>
      </c>
      <c r="B4">
        <v>1</v>
      </c>
      <c r="C4" s="2" t="s">
        <v>197</v>
      </c>
      <c r="D4" s="2" t="s">
        <v>202</v>
      </c>
    </row>
    <row r="5" spans="1:4">
      <c r="A5" s="2" t="s">
        <v>203</v>
      </c>
      <c r="B5">
        <v>1</v>
      </c>
      <c r="C5" s="2" t="s">
        <v>197</v>
      </c>
      <c r="D5" s="2" t="s">
        <v>204</v>
      </c>
    </row>
    <row r="6" spans="1:4">
      <c r="A6" s="2" t="s">
        <v>205</v>
      </c>
      <c r="B6">
        <v>1</v>
      </c>
      <c r="C6" s="2" t="s">
        <v>197</v>
      </c>
      <c r="D6" s="2" t="s">
        <v>206</v>
      </c>
    </row>
    <row r="7" spans="1:4">
      <c r="A7" s="2" t="s">
        <v>207</v>
      </c>
      <c r="B7">
        <v>1</v>
      </c>
      <c r="C7" s="2" t="s">
        <v>197</v>
      </c>
      <c r="D7" s="2" t="s">
        <v>208</v>
      </c>
    </row>
    <row r="8" spans="1:4">
      <c r="A8" s="2" t="s">
        <v>209</v>
      </c>
      <c r="B8">
        <v>1</v>
      </c>
      <c r="C8" s="2" t="s">
        <v>197</v>
      </c>
      <c r="D8" s="2" t="s">
        <v>210</v>
      </c>
    </row>
    <row r="9" spans="1:4">
      <c r="A9" s="2" t="s">
        <v>211</v>
      </c>
      <c r="B9">
        <v>1</v>
      </c>
      <c r="C9" s="2" t="s">
        <v>197</v>
      </c>
      <c r="D9" s="2" t="s">
        <v>212</v>
      </c>
    </row>
    <row r="10" spans="1:4">
      <c r="A10" s="2" t="s">
        <v>213</v>
      </c>
      <c r="B10">
        <v>1</v>
      </c>
      <c r="C10" s="2" t="s">
        <v>197</v>
      </c>
      <c r="D10" s="2" t="s">
        <v>214</v>
      </c>
    </row>
    <row r="11" spans="1:4">
      <c r="A11" s="2" t="s">
        <v>215</v>
      </c>
      <c r="B11">
        <v>1</v>
      </c>
      <c r="C11" s="2" t="s">
        <v>197</v>
      </c>
      <c r="D11" s="2" t="s">
        <v>216</v>
      </c>
    </row>
    <row r="12" spans="1:4">
      <c r="A12" s="2" t="s">
        <v>217</v>
      </c>
      <c r="B12">
        <v>1</v>
      </c>
      <c r="C12" s="2" t="s">
        <v>197</v>
      </c>
      <c r="D12" s="2" t="s">
        <v>218</v>
      </c>
    </row>
    <row r="13" spans="1:4">
      <c r="A13" s="2" t="s">
        <v>219</v>
      </c>
      <c r="B13">
        <v>1</v>
      </c>
      <c r="C13" s="2" t="s">
        <v>197</v>
      </c>
      <c r="D13" s="2" t="s">
        <v>220</v>
      </c>
    </row>
    <row r="14" spans="1:4">
      <c r="A14" s="2" t="s">
        <v>221</v>
      </c>
      <c r="B14">
        <v>1</v>
      </c>
      <c r="C14" s="2" t="s">
        <v>197</v>
      </c>
      <c r="D14" s="2" t="s">
        <v>222</v>
      </c>
    </row>
    <row r="15" spans="1:4">
      <c r="A15" s="2" t="s">
        <v>223</v>
      </c>
      <c r="B15">
        <v>1</v>
      </c>
      <c r="C15" s="2" t="s">
        <v>197</v>
      </c>
      <c r="D15" s="2" t="s">
        <v>224</v>
      </c>
    </row>
    <row r="16" spans="1:4">
      <c r="A16" s="2" t="s">
        <v>225</v>
      </c>
      <c r="B16">
        <v>1</v>
      </c>
      <c r="C16" s="2" t="s">
        <v>197</v>
      </c>
      <c r="D16" s="2" t="s">
        <v>226</v>
      </c>
    </row>
    <row r="17" spans="1:4">
      <c r="A17" s="2" t="s">
        <v>227</v>
      </c>
      <c r="B17">
        <v>1</v>
      </c>
      <c r="C17" s="2" t="s">
        <v>197</v>
      </c>
      <c r="D17" s="2" t="s">
        <v>228</v>
      </c>
    </row>
    <row r="18" spans="1:4">
      <c r="A18" s="2" t="s">
        <v>229</v>
      </c>
      <c r="B18">
        <v>1</v>
      </c>
      <c r="C18" s="2" t="s">
        <v>197</v>
      </c>
      <c r="D18" s="2" t="s">
        <v>230</v>
      </c>
    </row>
    <row r="19" spans="1:4">
      <c r="A19" s="2" t="s">
        <v>231</v>
      </c>
      <c r="B19">
        <v>1</v>
      </c>
      <c r="C19" s="2" t="s">
        <v>197</v>
      </c>
      <c r="D19" s="2" t="s">
        <v>232</v>
      </c>
    </row>
    <row r="20" spans="1:4">
      <c r="A20" s="2" t="s">
        <v>233</v>
      </c>
      <c r="B20">
        <v>1</v>
      </c>
      <c r="C20" s="2" t="s">
        <v>197</v>
      </c>
      <c r="D20" s="2" t="s">
        <v>234</v>
      </c>
    </row>
    <row r="21" spans="1:4">
      <c r="A21" s="2" t="s">
        <v>235</v>
      </c>
      <c r="B21">
        <v>1</v>
      </c>
      <c r="C21" s="2" t="s">
        <v>197</v>
      </c>
      <c r="D21" s="2" t="s">
        <v>236</v>
      </c>
    </row>
    <row r="22" spans="1:4">
      <c r="A22" s="2" t="s">
        <v>237</v>
      </c>
      <c r="B22">
        <v>1</v>
      </c>
      <c r="C22" s="2" t="s">
        <v>197</v>
      </c>
      <c r="D22" s="2" t="s">
        <v>238</v>
      </c>
    </row>
    <row r="23" spans="1:4">
      <c r="A23" s="2" t="s">
        <v>239</v>
      </c>
      <c r="B23">
        <v>1</v>
      </c>
      <c r="C23" s="2" t="s">
        <v>197</v>
      </c>
      <c r="D23" s="2" t="s">
        <v>240</v>
      </c>
    </row>
    <row r="24" spans="1:4">
      <c r="A24" s="2" t="s">
        <v>241</v>
      </c>
      <c r="B24">
        <v>1</v>
      </c>
      <c r="C24" s="2" t="s">
        <v>197</v>
      </c>
      <c r="D24" s="2" t="s">
        <v>242</v>
      </c>
    </row>
    <row r="25" spans="1:4">
      <c r="A25" s="2" t="s">
        <v>243</v>
      </c>
      <c r="B25">
        <v>1</v>
      </c>
      <c r="C25" s="2" t="s">
        <v>197</v>
      </c>
      <c r="D25" s="2" t="s">
        <v>244</v>
      </c>
    </row>
    <row r="26" spans="1:4">
      <c r="A26" s="2" t="s">
        <v>245</v>
      </c>
      <c r="B26">
        <v>1</v>
      </c>
      <c r="C26" s="2" t="s">
        <v>197</v>
      </c>
      <c r="D26" s="2" t="s">
        <v>246</v>
      </c>
    </row>
    <row r="27" spans="1:4">
      <c r="A27" s="2" t="s">
        <v>247</v>
      </c>
      <c r="B27">
        <v>1</v>
      </c>
      <c r="C27" s="2" t="s">
        <v>197</v>
      </c>
      <c r="D27" s="2" t="s">
        <v>248</v>
      </c>
    </row>
    <row r="28" spans="1:4">
      <c r="A28" s="2" t="s">
        <v>249</v>
      </c>
      <c r="B28">
        <v>1</v>
      </c>
      <c r="C28" s="2" t="s">
        <v>197</v>
      </c>
      <c r="D28" s="2" t="s">
        <v>250</v>
      </c>
    </row>
    <row r="29" spans="1:4">
      <c r="A29" s="2" t="s">
        <v>251</v>
      </c>
      <c r="B29">
        <v>1</v>
      </c>
      <c r="C29" s="2" t="s">
        <v>197</v>
      </c>
      <c r="D29" s="2" t="s">
        <v>252</v>
      </c>
    </row>
    <row r="30" spans="1:4">
      <c r="A30" s="2" t="s">
        <v>253</v>
      </c>
      <c r="B30">
        <v>1</v>
      </c>
      <c r="C30" s="2" t="s">
        <v>197</v>
      </c>
      <c r="D30" s="2" t="s">
        <v>254</v>
      </c>
    </row>
    <row r="31" spans="1:4">
      <c r="A31" s="2" t="s">
        <v>255</v>
      </c>
      <c r="B31">
        <v>1</v>
      </c>
      <c r="C31" s="2" t="s">
        <v>197</v>
      </c>
      <c r="D31" s="2" t="s">
        <v>256</v>
      </c>
    </row>
    <row r="32" spans="1:4">
      <c r="A32" s="2" t="s">
        <v>257</v>
      </c>
      <c r="B32">
        <v>1</v>
      </c>
      <c r="C32" s="2" t="s">
        <v>197</v>
      </c>
      <c r="D32" s="2" t="s">
        <v>258</v>
      </c>
    </row>
    <row r="33" spans="1:4">
      <c r="A33" s="2" t="s">
        <v>259</v>
      </c>
      <c r="B33">
        <v>1</v>
      </c>
      <c r="C33" s="2" t="s">
        <v>197</v>
      </c>
      <c r="D33" s="2" t="s">
        <v>260</v>
      </c>
    </row>
    <row r="34" spans="1:4">
      <c r="A34" s="2" t="s">
        <v>261</v>
      </c>
      <c r="B34">
        <v>1</v>
      </c>
      <c r="C34" s="2" t="s">
        <v>197</v>
      </c>
      <c r="D34" s="2" t="s">
        <v>262</v>
      </c>
    </row>
    <row r="35" spans="1:4">
      <c r="A35" s="2" t="s">
        <v>263</v>
      </c>
      <c r="B35">
        <v>1</v>
      </c>
      <c r="C35" s="2" t="s">
        <v>197</v>
      </c>
      <c r="D35" s="2" t="s">
        <v>264</v>
      </c>
    </row>
    <row r="36" spans="1:4">
      <c r="A36" s="2" t="s">
        <v>265</v>
      </c>
      <c r="B36">
        <v>1</v>
      </c>
      <c r="C36" s="2" t="s">
        <v>197</v>
      </c>
      <c r="D36" s="2" t="s">
        <v>266</v>
      </c>
    </row>
    <row r="37" spans="1:4">
      <c r="A37" s="2" t="s">
        <v>267</v>
      </c>
      <c r="B37">
        <v>1</v>
      </c>
      <c r="C37" s="2" t="s">
        <v>197</v>
      </c>
      <c r="D37" s="2" t="s">
        <v>268</v>
      </c>
    </row>
    <row r="38" spans="1:4">
      <c r="A38" s="2" t="s">
        <v>269</v>
      </c>
      <c r="B38">
        <v>1</v>
      </c>
      <c r="C38" s="2" t="s">
        <v>197</v>
      </c>
      <c r="D38" s="2" t="s">
        <v>270</v>
      </c>
    </row>
    <row r="39" spans="1:4">
      <c r="A39" s="2" t="s">
        <v>271</v>
      </c>
      <c r="B39">
        <v>1</v>
      </c>
      <c r="C39" s="2" t="s">
        <v>197</v>
      </c>
      <c r="D39" s="2" t="s">
        <v>272</v>
      </c>
    </row>
    <row r="40" spans="1:4">
      <c r="A40" s="2" t="s">
        <v>273</v>
      </c>
      <c r="B40">
        <v>1</v>
      </c>
      <c r="C40" s="2" t="s">
        <v>197</v>
      </c>
      <c r="D40" s="2" t="s">
        <v>274</v>
      </c>
    </row>
    <row r="41" spans="1:4">
      <c r="A41" s="2" t="s">
        <v>275</v>
      </c>
      <c r="B41">
        <v>1</v>
      </c>
      <c r="C41" s="2" t="s">
        <v>197</v>
      </c>
      <c r="D41" s="2" t="s">
        <v>276</v>
      </c>
    </row>
    <row r="42" spans="1:4">
      <c r="A42" s="2" t="s">
        <v>277</v>
      </c>
      <c r="B42">
        <v>1</v>
      </c>
      <c r="C42" s="2" t="s">
        <v>197</v>
      </c>
      <c r="D42" s="2" t="s">
        <v>278</v>
      </c>
    </row>
    <row r="43" spans="1:4">
      <c r="A43" s="2" t="s">
        <v>279</v>
      </c>
      <c r="B43">
        <v>1</v>
      </c>
      <c r="C43" s="2" t="s">
        <v>197</v>
      </c>
      <c r="D43" s="2" t="s">
        <v>280</v>
      </c>
    </row>
    <row r="44" spans="1:4">
      <c r="A44" s="2" t="s">
        <v>281</v>
      </c>
      <c r="B44">
        <v>1</v>
      </c>
      <c r="C44" s="2" t="s">
        <v>197</v>
      </c>
      <c r="D44" s="2" t="s">
        <v>282</v>
      </c>
    </row>
    <row r="45" spans="1:4">
      <c r="A45" s="2" t="s">
        <v>283</v>
      </c>
      <c r="B45">
        <v>1</v>
      </c>
      <c r="C45" s="2" t="s">
        <v>197</v>
      </c>
      <c r="D45" s="2" t="s">
        <v>284</v>
      </c>
    </row>
    <row r="46" spans="1:4">
      <c r="A46" s="2" t="s">
        <v>285</v>
      </c>
      <c r="B46">
        <v>1</v>
      </c>
      <c r="C46" s="2" t="s">
        <v>197</v>
      </c>
      <c r="D46" s="2" t="s">
        <v>286</v>
      </c>
    </row>
    <row r="47" spans="1:4">
      <c r="A47" s="2" t="s">
        <v>287</v>
      </c>
      <c r="B47">
        <v>1</v>
      </c>
      <c r="C47" s="2" t="s">
        <v>197</v>
      </c>
      <c r="D47" s="2" t="s">
        <v>288</v>
      </c>
    </row>
    <row r="48" spans="1:4">
      <c r="A48" s="2" t="s">
        <v>289</v>
      </c>
      <c r="B48">
        <v>1</v>
      </c>
      <c r="C48" s="2" t="s">
        <v>197</v>
      </c>
      <c r="D48" s="2" t="s">
        <v>290</v>
      </c>
    </row>
    <row r="49" spans="1:4">
      <c r="A49" s="2" t="s">
        <v>291</v>
      </c>
      <c r="B49">
        <v>1</v>
      </c>
      <c r="C49" s="2" t="s">
        <v>197</v>
      </c>
      <c r="D49" s="2" t="s">
        <v>292</v>
      </c>
    </row>
    <row r="50" spans="1:4">
      <c r="A50" s="2" t="s">
        <v>293</v>
      </c>
      <c r="B50">
        <v>1</v>
      </c>
      <c r="C50" s="2" t="s">
        <v>197</v>
      </c>
      <c r="D50" s="2" t="s">
        <v>294</v>
      </c>
    </row>
    <row r="51" spans="1:4">
      <c r="A51" s="2" t="s">
        <v>295</v>
      </c>
      <c r="B51">
        <v>1</v>
      </c>
      <c r="C51" s="2" t="s">
        <v>197</v>
      </c>
      <c r="D51" s="2" t="s">
        <v>296</v>
      </c>
    </row>
  </sheetData>
  <sheetProtection password="D556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1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7.7109375" style="5" bestFit="1" customWidth="1"/>
    <col min="2" max="2" width="30.7109375" style="2" customWidth="1"/>
    <col min="3" max="3" width="67.42578125" style="10" bestFit="1" customWidth="1"/>
    <col min="4" max="4" width="15.85546875" style="5" bestFit="1" customWidth="1"/>
    <col min="5" max="7" width="15.85546875" style="5" customWidth="1"/>
    <col min="8" max="8" width="16.42578125" style="5" bestFit="1" customWidth="1"/>
    <col min="9" max="9" width="16.140625" style="5" bestFit="1" customWidth="1"/>
    <col min="10" max="10" width="18.28515625" style="5" bestFit="1" customWidth="1"/>
    <col min="11" max="11" width="18.140625" style="5" bestFit="1" customWidth="1"/>
    <col min="12" max="12" width="23.85546875" style="5" bestFit="1" customWidth="1"/>
    <col min="13" max="13" width="17.28515625" style="5" bestFit="1" customWidth="1"/>
    <col min="14" max="14" width="21.5703125" style="5" bestFit="1" customWidth="1"/>
    <col min="15" max="15" width="26" style="5" bestFit="1" customWidth="1"/>
    <col min="16" max="16" width="10.42578125" style="5" bestFit="1" customWidth="1"/>
    <col min="17" max="17" width="18.140625" style="5" bestFit="1" customWidth="1"/>
    <col min="18" max="18" width="12.42578125" style="5" bestFit="1" customWidth="1"/>
    <col min="19" max="19" width="24" style="5" bestFit="1" customWidth="1"/>
    <col min="20" max="20" width="19.140625" style="5" bestFit="1" customWidth="1"/>
    <col min="21" max="21" width="16.7109375" style="5" bestFit="1" customWidth="1"/>
    <col min="22" max="22" width="18.140625" style="5" bestFit="1" customWidth="1"/>
    <col min="23" max="23" width="23.28515625" style="5" bestFit="1" customWidth="1"/>
  </cols>
  <sheetData>
    <row r="1" spans="1:24" ht="54" customHeight="1">
      <c r="A1" s="4" t="s">
        <v>0</v>
      </c>
      <c r="B1" s="4" t="s">
        <v>297</v>
      </c>
      <c r="C1" s="9" t="s">
        <v>1</v>
      </c>
      <c r="D1" s="4" t="s">
        <v>300</v>
      </c>
      <c r="E1" s="4" t="s">
        <v>299</v>
      </c>
      <c r="F1" s="4" t="s">
        <v>301</v>
      </c>
      <c r="G1" s="4" t="s">
        <v>302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189</v>
      </c>
      <c r="M1" s="4" t="s">
        <v>190</v>
      </c>
      <c r="N1" s="4" t="s">
        <v>191</v>
      </c>
      <c r="O1" s="4" t="s">
        <v>188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10</v>
      </c>
      <c r="U1" s="4" t="s">
        <v>11</v>
      </c>
      <c r="V1" s="4" t="s">
        <v>12</v>
      </c>
      <c r="W1" s="4" t="s">
        <v>13</v>
      </c>
      <c r="X1" s="1"/>
    </row>
    <row r="2" spans="1:24" ht="84.95" customHeight="1">
      <c r="A2" s="5" t="s">
        <v>298</v>
      </c>
      <c r="B2" s="3" t="str">
        <f>_xll.JChemExcel.Functions.JCSYSStructure("3D95D9A33BBCED132184738F9436E959")</f>
        <v/>
      </c>
      <c r="C2" s="10" t="s">
        <v>14</v>
      </c>
      <c r="D2" s="5">
        <v>0.2</v>
      </c>
      <c r="E2" s="5">
        <v>5.3</v>
      </c>
      <c r="F2" s="5">
        <v>6.6</v>
      </c>
      <c r="G2" s="5" t="s">
        <v>311</v>
      </c>
      <c r="H2" s="8" t="s">
        <v>16</v>
      </c>
      <c r="I2" s="5">
        <v>5.0999999999999996</v>
      </c>
      <c r="J2" s="5" t="s">
        <v>17</v>
      </c>
      <c r="K2" s="5">
        <v>100</v>
      </c>
      <c r="M2" s="5">
        <v>4</v>
      </c>
      <c r="N2" s="5">
        <v>5.49</v>
      </c>
      <c r="P2" s="5">
        <v>8.49</v>
      </c>
      <c r="Q2" s="5">
        <v>3</v>
      </c>
      <c r="R2" s="5">
        <v>4.8170000000000002</v>
      </c>
      <c r="S2" s="5" t="s">
        <v>18</v>
      </c>
      <c r="T2" s="5">
        <v>424.93400000000003</v>
      </c>
      <c r="U2" s="5" t="s">
        <v>18</v>
      </c>
      <c r="V2" s="5">
        <v>424.93400000000003</v>
      </c>
    </row>
    <row r="3" spans="1:24" ht="84.95" customHeight="1">
      <c r="A3" s="5" t="s">
        <v>139</v>
      </c>
      <c r="B3" s="3" t="str">
        <f>_xll.JChemExcel.Functions.JCSYSStructure("4CF7D59FC6F2BF738492111790D06972")</f>
        <v/>
      </c>
      <c r="C3" s="10" t="s">
        <v>20</v>
      </c>
      <c r="D3" s="5">
        <v>1.25</v>
      </c>
      <c r="E3" s="5">
        <v>5.9</v>
      </c>
      <c r="F3" s="5">
        <v>6.3</v>
      </c>
      <c r="G3" s="5" t="s">
        <v>311</v>
      </c>
      <c r="H3" s="5" t="s">
        <v>19</v>
      </c>
      <c r="J3" s="5" t="s">
        <v>17</v>
      </c>
      <c r="K3" s="5">
        <v>100</v>
      </c>
      <c r="M3" s="5">
        <v>86</v>
      </c>
      <c r="N3" s="5">
        <v>3.48</v>
      </c>
      <c r="O3" s="5">
        <v>3.5287999999999999</v>
      </c>
      <c r="P3" s="5">
        <v>5.48</v>
      </c>
      <c r="Q3" s="5">
        <v>2</v>
      </c>
      <c r="R3" s="5">
        <v>2.7989999999999999</v>
      </c>
      <c r="S3" s="5" t="s">
        <v>21</v>
      </c>
      <c r="T3" s="5">
        <v>343.37700000000001</v>
      </c>
      <c r="U3" s="5" t="s">
        <v>21</v>
      </c>
      <c r="V3" s="5">
        <v>343.37700000000001</v>
      </c>
    </row>
    <row r="4" spans="1:24" ht="84.95" customHeight="1">
      <c r="A4" s="5" t="s">
        <v>140</v>
      </c>
      <c r="B4" s="3" t="str">
        <f>_xll.JChemExcel.Functions.JCSYSStructure("5A5D634ABD4B41A8402497CD95F78DC8")</f>
        <v/>
      </c>
      <c r="C4" s="10" t="s">
        <v>22</v>
      </c>
      <c r="D4" s="5">
        <v>1.6</v>
      </c>
      <c r="E4" s="5">
        <v>5.6</v>
      </c>
      <c r="F4" s="5">
        <v>5.9</v>
      </c>
      <c r="G4" s="5" t="s">
        <v>311</v>
      </c>
      <c r="H4" s="5" t="s">
        <v>19</v>
      </c>
      <c r="J4" s="5" t="s">
        <v>15</v>
      </c>
      <c r="K4" s="5">
        <v>16</v>
      </c>
      <c r="M4" s="5">
        <v>36</v>
      </c>
      <c r="N4" s="5">
        <v>3.61</v>
      </c>
      <c r="O4" s="5">
        <v>7.3475000000000001</v>
      </c>
      <c r="P4" s="5">
        <v>6.12</v>
      </c>
      <c r="Q4" s="5">
        <v>2</v>
      </c>
      <c r="R4" s="5">
        <v>4.5659999999999998</v>
      </c>
      <c r="S4" s="5" t="s">
        <v>23</v>
      </c>
      <c r="T4" s="5">
        <v>310.44299999999998</v>
      </c>
      <c r="U4" s="5" t="s">
        <v>23</v>
      </c>
      <c r="V4" s="5">
        <v>310.44299999999998</v>
      </c>
    </row>
    <row r="5" spans="1:24" ht="84.95" customHeight="1">
      <c r="A5" s="5" t="s">
        <v>141</v>
      </c>
      <c r="B5" s="3" t="str">
        <f>_xll.JChemExcel.Functions.JCSYSStructure("2D15B4C82B1E21BDF341C4FB119682D7")</f>
        <v/>
      </c>
      <c r="C5" s="10" t="s">
        <v>24</v>
      </c>
      <c r="D5" s="5">
        <v>2</v>
      </c>
      <c r="E5" s="5">
        <v>5.6</v>
      </c>
      <c r="F5" s="5">
        <v>5.8</v>
      </c>
      <c r="G5" s="5" t="s">
        <v>311</v>
      </c>
      <c r="H5" s="5" t="s">
        <v>19</v>
      </c>
      <c r="J5" s="5" t="s">
        <v>17</v>
      </c>
      <c r="K5" s="5">
        <v>100</v>
      </c>
      <c r="M5" s="5">
        <v>88</v>
      </c>
      <c r="N5" s="5">
        <v>3.47</v>
      </c>
      <c r="O5" s="5">
        <v>3.5941000000000001</v>
      </c>
      <c r="P5" s="5">
        <v>5.51</v>
      </c>
      <c r="Q5" s="5">
        <v>2</v>
      </c>
      <c r="R5" s="5">
        <v>2.8879999999999999</v>
      </c>
      <c r="S5" s="5" t="s">
        <v>25</v>
      </c>
      <c r="T5" s="5">
        <v>341.404</v>
      </c>
      <c r="U5" s="5" t="s">
        <v>25</v>
      </c>
      <c r="V5" s="5">
        <v>341.404</v>
      </c>
    </row>
    <row r="6" spans="1:24" ht="84.95" customHeight="1">
      <c r="A6" s="5" t="s">
        <v>142</v>
      </c>
      <c r="B6" s="3" t="str">
        <f>_xll.JChemExcel.Functions.JCSYSStructure("184161580BAC23D08079AE163FB1E851")</f>
        <v/>
      </c>
      <c r="C6" s="10" t="s">
        <v>26</v>
      </c>
      <c r="D6" s="5">
        <v>2</v>
      </c>
      <c r="E6" s="5">
        <v>5.9</v>
      </c>
      <c r="F6" s="5">
        <v>5.6</v>
      </c>
      <c r="G6" s="5" t="s">
        <v>311</v>
      </c>
      <c r="H6" s="5" t="s">
        <v>19</v>
      </c>
      <c r="J6" s="5" t="s">
        <v>17</v>
      </c>
      <c r="K6" s="5">
        <v>100</v>
      </c>
      <c r="M6" s="5">
        <v>98</v>
      </c>
      <c r="N6" s="5">
        <v>4.82</v>
      </c>
      <c r="O6" s="5">
        <v>4.8996000000000004</v>
      </c>
      <c r="P6" s="5">
        <v>6.86</v>
      </c>
      <c r="Q6" s="5">
        <v>2</v>
      </c>
      <c r="R6" s="5">
        <v>3.2349999999999999</v>
      </c>
      <c r="S6" s="5" t="s">
        <v>27</v>
      </c>
      <c r="T6" s="5">
        <v>339.84</v>
      </c>
      <c r="U6" s="5" t="s">
        <v>27</v>
      </c>
      <c r="V6" s="5">
        <v>339.84</v>
      </c>
    </row>
    <row r="7" spans="1:24" ht="84.95" customHeight="1">
      <c r="A7" s="5" t="s">
        <v>143</v>
      </c>
      <c r="B7" s="3" t="str">
        <f>_xll.JChemExcel.Functions.JCSYSStructure("3D590588DA622A042BD693C2DC88114A")</f>
        <v/>
      </c>
      <c r="C7" s="10" t="s">
        <v>28</v>
      </c>
      <c r="D7" s="5">
        <v>2</v>
      </c>
      <c r="E7" s="5">
        <v>7</v>
      </c>
      <c r="F7" s="5">
        <v>7.8</v>
      </c>
      <c r="G7" s="5" t="s">
        <v>311</v>
      </c>
      <c r="H7" s="8" t="s">
        <v>29</v>
      </c>
      <c r="I7" s="5">
        <v>4.5</v>
      </c>
      <c r="J7" s="5" t="s">
        <v>15</v>
      </c>
      <c r="K7" s="5">
        <v>79</v>
      </c>
      <c r="M7" s="5">
        <v>59</v>
      </c>
      <c r="N7" s="5">
        <v>5.76</v>
      </c>
      <c r="O7" s="5">
        <v>5.9114000000000004</v>
      </c>
      <c r="P7" s="5">
        <v>7.76</v>
      </c>
      <c r="Q7" s="5">
        <v>2</v>
      </c>
      <c r="R7" s="5">
        <v>3.258</v>
      </c>
      <c r="S7" s="5" t="s">
        <v>30</v>
      </c>
      <c r="T7" s="5">
        <v>255.143</v>
      </c>
      <c r="U7" s="5" t="s">
        <v>31</v>
      </c>
      <c r="V7" s="5">
        <v>218.68</v>
      </c>
      <c r="W7" s="5" t="s">
        <v>32</v>
      </c>
    </row>
    <row r="8" spans="1:24" ht="84.95" customHeight="1">
      <c r="A8" s="5" t="s">
        <v>144</v>
      </c>
      <c r="B8" s="3" t="str">
        <f>_xll.JChemExcel.Functions.JCSYSStructure("933D133D9E03518B89171AE95EFC97FF")</f>
        <v/>
      </c>
      <c r="C8" s="10" t="s">
        <v>33</v>
      </c>
      <c r="D8" s="5">
        <v>2</v>
      </c>
      <c r="E8" s="5">
        <v>5.3</v>
      </c>
      <c r="F8" s="5" t="s">
        <v>311</v>
      </c>
      <c r="G8" s="5" t="s">
        <v>311</v>
      </c>
      <c r="H8" s="5" t="s">
        <v>19</v>
      </c>
      <c r="J8" s="5" t="s">
        <v>15</v>
      </c>
      <c r="K8" s="5">
        <v>32</v>
      </c>
      <c r="L8" s="5" t="s">
        <v>34</v>
      </c>
      <c r="M8" s="5">
        <v>134</v>
      </c>
      <c r="N8" s="5">
        <v>2.5</v>
      </c>
      <c r="O8" s="5">
        <v>2.5333999999999999</v>
      </c>
      <c r="P8" s="5">
        <v>4.5</v>
      </c>
      <c r="Q8" s="5">
        <v>2</v>
      </c>
      <c r="R8" s="5">
        <v>1.1020000000000001</v>
      </c>
      <c r="S8" s="5" t="s">
        <v>35</v>
      </c>
      <c r="T8" s="5">
        <v>303.83199999999999</v>
      </c>
      <c r="U8" s="5" t="s">
        <v>36</v>
      </c>
      <c r="V8" s="5">
        <v>267.37</v>
      </c>
      <c r="W8" s="5" t="s">
        <v>32</v>
      </c>
    </row>
    <row r="9" spans="1:24" ht="84.95" customHeight="1">
      <c r="A9" s="5" t="s">
        <v>145</v>
      </c>
      <c r="B9" s="3" t="str">
        <f>_xll.JChemExcel.Functions.JCSYSStructure("033D6EC4ED61E1E4CF5733FCC0290B3C")</f>
        <v/>
      </c>
      <c r="C9" s="10" t="s">
        <v>37</v>
      </c>
      <c r="D9" s="5">
        <v>2</v>
      </c>
      <c r="E9" s="5">
        <v>5.2</v>
      </c>
      <c r="F9" s="5" t="s">
        <v>309</v>
      </c>
      <c r="G9" s="5" t="s">
        <v>311</v>
      </c>
      <c r="H9" s="5" t="s">
        <v>19</v>
      </c>
      <c r="J9" s="5" t="s">
        <v>17</v>
      </c>
      <c r="K9" s="5">
        <v>100</v>
      </c>
      <c r="M9" s="5">
        <v>112</v>
      </c>
      <c r="N9" s="5">
        <v>1.07</v>
      </c>
      <c r="O9" s="5">
        <v>2.5171000000000001</v>
      </c>
      <c r="P9" s="5">
        <v>4.07</v>
      </c>
      <c r="Q9" s="5">
        <v>3</v>
      </c>
      <c r="R9" s="5">
        <v>2.1320000000000001</v>
      </c>
      <c r="S9" s="5" t="s">
        <v>38</v>
      </c>
      <c r="T9" s="5">
        <v>322.32299999999998</v>
      </c>
      <c r="U9" s="5" t="s">
        <v>39</v>
      </c>
      <c r="V9" s="5">
        <v>300.33999999999997</v>
      </c>
      <c r="W9" s="5" t="s">
        <v>40</v>
      </c>
    </row>
    <row r="10" spans="1:24" ht="84.95" customHeight="1">
      <c r="A10" s="5" t="s">
        <v>146</v>
      </c>
      <c r="B10" s="3" t="str">
        <f>_xll.JChemExcel.Functions.JCSYSStructure("27A2C5D6D14FFF6BC103F292C745444F")</f>
        <v/>
      </c>
      <c r="C10" s="10" t="s">
        <v>41</v>
      </c>
      <c r="D10" s="5">
        <v>2.5</v>
      </c>
      <c r="E10" s="5">
        <v>5.0999999999999996</v>
      </c>
      <c r="F10" s="5">
        <v>5.4</v>
      </c>
      <c r="G10" s="5" t="s">
        <v>311</v>
      </c>
      <c r="H10" s="5" t="s">
        <v>19</v>
      </c>
      <c r="J10" s="5" t="s">
        <v>17</v>
      </c>
      <c r="K10" s="5">
        <v>100</v>
      </c>
      <c r="L10" s="5" t="s">
        <v>34</v>
      </c>
      <c r="M10" s="5">
        <v>105</v>
      </c>
      <c r="N10" s="5">
        <v>3.53</v>
      </c>
      <c r="O10" s="5">
        <v>3.5287999999999999</v>
      </c>
      <c r="P10" s="5">
        <v>5.53</v>
      </c>
      <c r="Q10" s="5">
        <v>2</v>
      </c>
      <c r="R10" s="5">
        <v>2.48</v>
      </c>
      <c r="S10" s="5" t="s">
        <v>42</v>
      </c>
      <c r="T10" s="5">
        <v>305.39499999999998</v>
      </c>
      <c r="U10" s="5" t="s">
        <v>42</v>
      </c>
      <c r="V10" s="5">
        <v>305.39499999999998</v>
      </c>
    </row>
    <row r="11" spans="1:24" ht="84.95" customHeight="1">
      <c r="A11" s="5" t="s">
        <v>147</v>
      </c>
      <c r="B11" s="3" t="str">
        <f>_xll.JChemExcel.Functions.JCSYSStructure("BE412F1E59BBFC13583967350F1E2ABB")</f>
        <v/>
      </c>
      <c r="C11" s="10" t="s">
        <v>43</v>
      </c>
      <c r="D11" s="5">
        <v>2.5</v>
      </c>
      <c r="E11" s="5">
        <v>5.7</v>
      </c>
      <c r="F11" s="5">
        <v>5.4</v>
      </c>
      <c r="G11" s="5" t="s">
        <v>311</v>
      </c>
      <c r="H11" s="5" t="s">
        <v>19</v>
      </c>
      <c r="J11" s="5" t="s">
        <v>15</v>
      </c>
      <c r="K11" s="5">
        <v>10</v>
      </c>
      <c r="M11" s="5">
        <v>33</v>
      </c>
      <c r="N11" s="5">
        <v>3.2</v>
      </c>
      <c r="O11" s="5">
        <v>4.4100999999999999</v>
      </c>
      <c r="P11" s="5">
        <v>7.21</v>
      </c>
      <c r="Q11" s="5">
        <v>4</v>
      </c>
      <c r="R11" s="5">
        <v>3.7349999999999999</v>
      </c>
      <c r="S11" s="5" t="s">
        <v>44</v>
      </c>
      <c r="T11" s="5">
        <v>479.62400000000002</v>
      </c>
      <c r="U11" s="5" t="s">
        <v>44</v>
      </c>
      <c r="V11" s="5">
        <v>479.62400000000002</v>
      </c>
    </row>
    <row r="12" spans="1:24" ht="84.95" customHeight="1">
      <c r="A12" s="5" t="s">
        <v>148</v>
      </c>
      <c r="B12" s="3" t="str">
        <f>_xll.JChemExcel.Functions.JCSYSStructure("14BDF82DDA7C26A86CE5EBEA2FB46F56")</f>
        <v/>
      </c>
      <c r="C12" s="10" t="s">
        <v>45</v>
      </c>
      <c r="D12" s="5">
        <v>2.5</v>
      </c>
      <c r="E12" s="5">
        <v>5.5</v>
      </c>
      <c r="F12" s="5">
        <v>5.7</v>
      </c>
      <c r="G12" s="5" t="s">
        <v>304</v>
      </c>
      <c r="H12" s="5" t="s">
        <v>19</v>
      </c>
      <c r="J12" s="5" t="s">
        <v>17</v>
      </c>
      <c r="K12" s="5">
        <v>100</v>
      </c>
      <c r="M12" s="5">
        <v>121</v>
      </c>
      <c r="N12" s="5">
        <v>4.24</v>
      </c>
      <c r="O12" s="5">
        <v>4.2469000000000001</v>
      </c>
      <c r="P12" s="5">
        <v>6.24</v>
      </c>
      <c r="Q12" s="5">
        <v>2</v>
      </c>
      <c r="R12" s="5">
        <v>2.774</v>
      </c>
      <c r="S12" s="5" t="s">
        <v>46</v>
      </c>
      <c r="T12" s="5">
        <v>321.39499999999998</v>
      </c>
      <c r="U12" s="5" t="s">
        <v>46</v>
      </c>
      <c r="V12" s="5">
        <v>321.39499999999998</v>
      </c>
    </row>
    <row r="13" spans="1:24" ht="84.95" customHeight="1">
      <c r="A13" s="5" t="s">
        <v>149</v>
      </c>
      <c r="B13" s="3" t="str">
        <f>_xll.JChemExcel.Functions.JCSYSStructure("FF02C8825C9EF3960D4BC8AE08EA96BA")</f>
        <v/>
      </c>
      <c r="C13" s="10" t="s">
        <v>47</v>
      </c>
      <c r="D13" s="5">
        <v>2.5</v>
      </c>
      <c r="E13" s="5">
        <v>5.3</v>
      </c>
      <c r="F13" s="5">
        <v>5.7</v>
      </c>
      <c r="G13" s="5" t="s">
        <v>303</v>
      </c>
      <c r="H13" s="5" t="s">
        <v>19</v>
      </c>
      <c r="J13" s="5" t="s">
        <v>17</v>
      </c>
      <c r="K13" s="5">
        <v>100</v>
      </c>
      <c r="M13" s="5">
        <v>95</v>
      </c>
      <c r="N13" s="5">
        <v>3.97</v>
      </c>
      <c r="O13" s="5">
        <v>4.0510999999999999</v>
      </c>
      <c r="P13" s="5">
        <v>7.97</v>
      </c>
      <c r="Q13" s="5">
        <v>4</v>
      </c>
      <c r="R13" s="5">
        <v>2.2789999999999999</v>
      </c>
      <c r="S13" s="5" t="s">
        <v>48</v>
      </c>
      <c r="T13" s="5">
        <v>343.42700000000002</v>
      </c>
      <c r="U13" s="5" t="s">
        <v>48</v>
      </c>
      <c r="V13" s="5">
        <v>343.42700000000002</v>
      </c>
    </row>
    <row r="14" spans="1:24" ht="84.95" customHeight="1">
      <c r="A14" s="5" t="s">
        <v>150</v>
      </c>
      <c r="B14" s="3" t="str">
        <f>_xll.JChemExcel.Functions.JCSYSStructure("B3D60FAED1D6A48BFC0F9B432E5DCE94")</f>
        <v/>
      </c>
      <c r="C14" s="10" t="s">
        <v>49</v>
      </c>
      <c r="D14" s="5">
        <v>2.5</v>
      </c>
      <c r="E14" s="5">
        <v>4.9000000000000004</v>
      </c>
      <c r="F14" s="5">
        <v>6.1</v>
      </c>
      <c r="G14" s="5" t="s">
        <v>311</v>
      </c>
      <c r="H14" s="5" t="s">
        <v>19</v>
      </c>
      <c r="J14" s="5" t="s">
        <v>17</v>
      </c>
      <c r="K14" s="5">
        <v>100</v>
      </c>
      <c r="L14" s="5" t="s">
        <v>34</v>
      </c>
      <c r="M14" s="5">
        <v>85</v>
      </c>
      <c r="N14" s="5">
        <v>4.9400000000000004</v>
      </c>
      <c r="O14" s="5">
        <v>4.9976000000000003</v>
      </c>
      <c r="P14" s="5">
        <v>6.94</v>
      </c>
      <c r="Q14" s="5">
        <v>2</v>
      </c>
      <c r="R14" s="5">
        <v>4.3949999999999996</v>
      </c>
      <c r="S14" s="5" t="s">
        <v>50</v>
      </c>
      <c r="T14" s="5">
        <v>301.19900000000001</v>
      </c>
      <c r="U14" s="5" t="s">
        <v>50</v>
      </c>
      <c r="V14" s="5">
        <v>301.19900000000001</v>
      </c>
    </row>
    <row r="15" spans="1:24" ht="84.95" customHeight="1">
      <c r="A15" s="5" t="s">
        <v>151</v>
      </c>
      <c r="B15" s="3" t="str">
        <f>_xll.JChemExcel.Functions.JCSYSStructure("BA4EBB00CCD73DEC60F9DBE5D9550890")</f>
        <v/>
      </c>
      <c r="C15" s="10" t="s">
        <v>51</v>
      </c>
      <c r="D15" s="5">
        <v>2.9</v>
      </c>
      <c r="E15" s="5">
        <v>5.7</v>
      </c>
      <c r="F15" s="5">
        <v>4.97</v>
      </c>
      <c r="G15" s="5" t="s">
        <v>303</v>
      </c>
      <c r="H15" s="5" t="s">
        <v>19</v>
      </c>
      <c r="J15" s="5" t="s">
        <v>15</v>
      </c>
      <c r="K15" s="5">
        <v>50</v>
      </c>
      <c r="M15" s="5">
        <v>53</v>
      </c>
      <c r="N15" s="5">
        <v>0.97</v>
      </c>
      <c r="O15" s="5">
        <v>1.7338</v>
      </c>
      <c r="P15" s="5">
        <v>2.97</v>
      </c>
      <c r="Q15" s="5">
        <v>2</v>
      </c>
      <c r="R15" s="5">
        <v>1.1519999999999999</v>
      </c>
      <c r="S15" s="5" t="s">
        <v>52</v>
      </c>
      <c r="T15" s="5">
        <v>345.27199999999999</v>
      </c>
      <c r="U15" s="5" t="s">
        <v>53</v>
      </c>
      <c r="V15" s="5">
        <v>272.35000000000002</v>
      </c>
      <c r="W15" s="5" t="s">
        <v>54</v>
      </c>
    </row>
    <row r="16" spans="1:24" ht="84.95" customHeight="1">
      <c r="A16" s="5" t="s">
        <v>152</v>
      </c>
      <c r="B16" s="3" t="str">
        <f>_xll.JChemExcel.Functions.JCSYSStructure("AF49779AA5CDA23A62469AB0BB4D42AB")</f>
        <v/>
      </c>
      <c r="C16" s="10" t="s">
        <v>55</v>
      </c>
      <c r="D16" s="5">
        <v>3.7</v>
      </c>
      <c r="E16" s="5">
        <v>5.6</v>
      </c>
      <c r="F16" s="6">
        <v>6.2</v>
      </c>
      <c r="G16" s="6" t="s">
        <v>305</v>
      </c>
      <c r="H16" s="5" t="s">
        <v>19</v>
      </c>
      <c r="J16" s="5" t="s">
        <v>15</v>
      </c>
      <c r="K16" s="5">
        <v>79</v>
      </c>
      <c r="M16" s="5">
        <v>9</v>
      </c>
      <c r="N16" s="5">
        <v>5.26</v>
      </c>
      <c r="O16" s="5">
        <v>5.2587000000000002</v>
      </c>
      <c r="P16" s="5">
        <v>8.26</v>
      </c>
      <c r="Q16" s="5">
        <v>3</v>
      </c>
      <c r="R16" s="5">
        <v>3.5590000000000002</v>
      </c>
      <c r="S16" s="5" t="s">
        <v>56</v>
      </c>
      <c r="T16" s="5">
        <v>425.863</v>
      </c>
      <c r="U16" s="5" t="s">
        <v>57</v>
      </c>
      <c r="V16" s="5">
        <v>389.4</v>
      </c>
      <c r="W16" s="5" t="s">
        <v>32</v>
      </c>
    </row>
    <row r="17" spans="1:23" ht="84.95" customHeight="1">
      <c r="A17" s="5" t="s">
        <v>153</v>
      </c>
      <c r="B17" s="3" t="str">
        <f>_xll.JChemExcel.Functions.JCSYSStructure("D3A09E13191F0B1DBE203BA12FAF4175")</f>
        <v/>
      </c>
      <c r="C17" s="10" t="s">
        <v>58</v>
      </c>
      <c r="D17" s="5">
        <v>3.75</v>
      </c>
      <c r="E17" s="5">
        <v>4.9000000000000004</v>
      </c>
      <c r="F17" s="6">
        <v>6.7</v>
      </c>
      <c r="G17" s="7" t="s">
        <v>306</v>
      </c>
      <c r="H17" s="5" t="s">
        <v>19</v>
      </c>
      <c r="J17" s="5" t="s">
        <v>17</v>
      </c>
      <c r="K17" s="5">
        <v>100</v>
      </c>
      <c r="M17" s="5">
        <v>133</v>
      </c>
      <c r="N17" s="5">
        <v>3.75</v>
      </c>
      <c r="O17" s="5">
        <v>3.79</v>
      </c>
      <c r="P17" s="5">
        <v>5.76</v>
      </c>
      <c r="Q17" s="5">
        <v>2</v>
      </c>
      <c r="R17" s="5">
        <v>2.3450000000000002</v>
      </c>
      <c r="S17" s="5" t="s">
        <v>59</v>
      </c>
      <c r="T17" s="5">
        <v>348.392</v>
      </c>
      <c r="U17" s="5" t="s">
        <v>59</v>
      </c>
      <c r="V17" s="5">
        <v>348.392</v>
      </c>
    </row>
    <row r="18" spans="1:23" ht="84.95" customHeight="1">
      <c r="A18" s="5" t="s">
        <v>154</v>
      </c>
      <c r="B18" s="3" t="str">
        <f>_xll.JChemExcel.Functions.JCSYSStructure("2D2AC718499E97CFCEAC4D08AFE07D44")</f>
        <v/>
      </c>
      <c r="C18" s="10" t="s">
        <v>60</v>
      </c>
      <c r="D18" s="5">
        <v>3.8</v>
      </c>
      <c r="E18" s="5">
        <v>4.8</v>
      </c>
      <c r="F18" s="5">
        <v>6</v>
      </c>
      <c r="G18" s="5" t="s">
        <v>311</v>
      </c>
      <c r="H18" s="5" t="s">
        <v>19</v>
      </c>
      <c r="J18" s="5" t="s">
        <v>17</v>
      </c>
      <c r="K18" s="5">
        <v>100</v>
      </c>
      <c r="M18" s="5">
        <v>8</v>
      </c>
      <c r="N18" s="5">
        <v>3.62</v>
      </c>
      <c r="O18" s="5">
        <v>3.7246999999999999</v>
      </c>
      <c r="P18" s="5">
        <v>6.62</v>
      </c>
      <c r="Q18" s="5">
        <v>3</v>
      </c>
      <c r="R18" s="5">
        <v>2.8359999999999999</v>
      </c>
      <c r="S18" s="5" t="s">
        <v>61</v>
      </c>
      <c r="T18" s="5">
        <v>301.38299999999998</v>
      </c>
      <c r="U18" s="5" t="s">
        <v>61</v>
      </c>
      <c r="V18" s="5">
        <v>301.38299999999998</v>
      </c>
    </row>
    <row r="19" spans="1:23" ht="84.95" customHeight="1">
      <c r="A19" s="5" t="s">
        <v>155</v>
      </c>
      <c r="B19" s="3" t="str">
        <f>_xll.JChemExcel.Functions.JCSYSStructure("2294F07F4DCCBCBAAC6EB1703EFCE6CD")</f>
        <v/>
      </c>
      <c r="C19" s="10" t="s">
        <v>62</v>
      </c>
      <c r="D19" s="5">
        <v>3.9</v>
      </c>
      <c r="E19" s="5">
        <v>5.4</v>
      </c>
      <c r="F19" s="5" t="s">
        <v>309</v>
      </c>
      <c r="G19" s="5" t="s">
        <v>303</v>
      </c>
      <c r="H19" s="8" t="s">
        <v>63</v>
      </c>
      <c r="I19" s="5">
        <v>4.9000000000000004</v>
      </c>
      <c r="J19" s="5" t="s">
        <v>17</v>
      </c>
      <c r="K19" s="5">
        <v>100</v>
      </c>
      <c r="M19" s="5">
        <v>127</v>
      </c>
      <c r="N19" s="5">
        <v>5.86</v>
      </c>
      <c r="O19" s="5">
        <v>6.0092999999999996</v>
      </c>
      <c r="P19" s="5">
        <v>8.86</v>
      </c>
      <c r="Q19" s="5">
        <v>3</v>
      </c>
      <c r="R19" s="5">
        <v>2.09</v>
      </c>
      <c r="S19" s="5" t="s">
        <v>64</v>
      </c>
      <c r="T19" s="5">
        <v>356.803</v>
      </c>
      <c r="U19" s="5" t="s">
        <v>64</v>
      </c>
      <c r="V19" s="5">
        <v>356.803</v>
      </c>
    </row>
    <row r="20" spans="1:23" ht="84.95" customHeight="1">
      <c r="A20" s="5" t="s">
        <v>156</v>
      </c>
      <c r="B20" s="3" t="str">
        <f>_xll.JChemExcel.Functions.JCSYSStructure("7145291A5DF6F06DC8801C656A4F9107")</f>
        <v/>
      </c>
      <c r="C20" s="10" t="s">
        <v>65</v>
      </c>
      <c r="D20" s="5">
        <v>4</v>
      </c>
      <c r="E20" s="5">
        <v>5.5</v>
      </c>
      <c r="F20" s="5">
        <v>5.8</v>
      </c>
      <c r="G20" s="5" t="s">
        <v>307</v>
      </c>
      <c r="H20" s="5" t="s">
        <v>19</v>
      </c>
      <c r="J20" s="5" t="s">
        <v>17</v>
      </c>
      <c r="K20" s="5">
        <v>100</v>
      </c>
      <c r="L20" s="5" t="s">
        <v>34</v>
      </c>
      <c r="M20" s="5">
        <v>100</v>
      </c>
      <c r="N20" s="5">
        <v>4.41</v>
      </c>
      <c r="O20" s="5">
        <v>4.4100999999999999</v>
      </c>
      <c r="P20" s="5">
        <v>6.41</v>
      </c>
      <c r="Q20" s="5">
        <v>2</v>
      </c>
      <c r="R20" s="5">
        <v>2.4729999999999999</v>
      </c>
      <c r="S20" s="5" t="s">
        <v>66</v>
      </c>
      <c r="T20" s="5">
        <v>233.697</v>
      </c>
      <c r="U20" s="5" t="s">
        <v>66</v>
      </c>
      <c r="V20" s="5">
        <v>233.697</v>
      </c>
    </row>
    <row r="21" spans="1:23" ht="84.95" customHeight="1">
      <c r="A21" s="5" t="s">
        <v>157</v>
      </c>
      <c r="B21" s="3" t="str">
        <f>_xll.JChemExcel.Functions.JCSYSStructure("2748334DE86F6A8DC3FF5511F1B7209F")</f>
        <v/>
      </c>
      <c r="C21" s="10" t="s">
        <v>67</v>
      </c>
      <c r="D21" s="5">
        <v>4</v>
      </c>
      <c r="E21" s="5">
        <v>5.6</v>
      </c>
      <c r="F21" s="5">
        <v>6</v>
      </c>
      <c r="G21" s="5" t="s">
        <v>311</v>
      </c>
      <c r="H21" s="5" t="s">
        <v>19</v>
      </c>
      <c r="J21" s="5" t="s">
        <v>17</v>
      </c>
      <c r="K21" s="5">
        <v>100</v>
      </c>
      <c r="M21" s="5">
        <v>23</v>
      </c>
      <c r="N21" s="5">
        <v>3.41</v>
      </c>
      <c r="O21" s="5">
        <v>3.4146000000000001</v>
      </c>
      <c r="P21" s="5">
        <v>7.41</v>
      </c>
      <c r="Q21" s="5">
        <v>4</v>
      </c>
      <c r="R21" s="5">
        <v>3.3959999999999999</v>
      </c>
      <c r="S21" s="5" t="s">
        <v>68</v>
      </c>
      <c r="T21" s="5">
        <v>351.38900000000001</v>
      </c>
      <c r="U21" s="5" t="s">
        <v>68</v>
      </c>
      <c r="V21" s="5">
        <v>351.38900000000001</v>
      </c>
    </row>
    <row r="22" spans="1:23" ht="84.95" customHeight="1">
      <c r="A22" s="5" t="s">
        <v>158</v>
      </c>
      <c r="B22" s="3" t="str">
        <f>_xll.JChemExcel.Functions.JCSYSStructure("23F9ED29FE3C67207006020F110D60C7")</f>
        <v/>
      </c>
      <c r="C22" s="10" t="s">
        <v>69</v>
      </c>
      <c r="D22" s="5">
        <v>4.4000000000000004</v>
      </c>
      <c r="E22" s="5">
        <v>5.4</v>
      </c>
      <c r="F22" s="5" t="s">
        <v>309</v>
      </c>
      <c r="G22" s="5" t="s">
        <v>311</v>
      </c>
      <c r="H22" s="5" t="s">
        <v>19</v>
      </c>
      <c r="J22" s="5" t="s">
        <v>15</v>
      </c>
      <c r="K22" s="5">
        <v>10</v>
      </c>
      <c r="M22" s="5">
        <v>16</v>
      </c>
      <c r="N22" s="5">
        <v>3.17</v>
      </c>
      <c r="O22" s="5">
        <v>4.4589999999999996</v>
      </c>
      <c r="P22" s="5">
        <v>6.17</v>
      </c>
      <c r="Q22" s="5">
        <v>3</v>
      </c>
      <c r="R22" s="5">
        <v>2.2250000000000001</v>
      </c>
      <c r="S22" s="5" t="s">
        <v>70</v>
      </c>
      <c r="T22" s="5">
        <v>246.249</v>
      </c>
      <c r="U22" s="5" t="s">
        <v>70</v>
      </c>
      <c r="V22" s="5">
        <v>246.249</v>
      </c>
    </row>
    <row r="23" spans="1:23" ht="84.95" customHeight="1">
      <c r="A23" s="5" t="s">
        <v>159</v>
      </c>
      <c r="B23" s="3" t="str">
        <f>_xll.JChemExcel.Functions.JCSYSStructure("3DEEEF77B3EB69FA049CE0E8DCE9A886")</f>
        <v/>
      </c>
      <c r="C23" s="10" t="s">
        <v>71</v>
      </c>
      <c r="D23" s="5">
        <v>4.7</v>
      </c>
      <c r="E23" s="5">
        <v>5.5</v>
      </c>
      <c r="F23" s="5">
        <v>4.9000000000000004</v>
      </c>
      <c r="G23" s="8" t="s">
        <v>308</v>
      </c>
      <c r="H23" s="5" t="s">
        <v>19</v>
      </c>
      <c r="J23" s="5" t="s">
        <v>17</v>
      </c>
      <c r="K23" s="5">
        <v>100</v>
      </c>
      <c r="M23" s="5">
        <v>52</v>
      </c>
      <c r="N23" s="5">
        <v>0.66</v>
      </c>
      <c r="O23" s="5">
        <v>0.70569999999999999</v>
      </c>
      <c r="P23" s="5">
        <v>2.66</v>
      </c>
      <c r="Q23" s="5">
        <v>2</v>
      </c>
      <c r="R23" s="5">
        <v>-0.157</v>
      </c>
      <c r="S23" s="5" t="s">
        <v>72</v>
      </c>
      <c r="T23" s="5">
        <v>324.35599999999999</v>
      </c>
      <c r="U23" s="5" t="s">
        <v>72</v>
      </c>
      <c r="V23" s="5">
        <v>324.35599999999999</v>
      </c>
    </row>
    <row r="24" spans="1:23" ht="84.95" customHeight="1">
      <c r="A24" s="5" t="s">
        <v>160</v>
      </c>
      <c r="B24" s="3" t="str">
        <f>_xll.JChemExcel.Functions.JCSYSStructure("6B9370D0A815F7BF889DD2BC77A4D322")</f>
        <v/>
      </c>
      <c r="C24" s="10" t="s">
        <v>73</v>
      </c>
      <c r="D24" s="5">
        <v>5</v>
      </c>
      <c r="E24" s="5">
        <v>5.5</v>
      </c>
      <c r="F24" s="5">
        <v>5.5</v>
      </c>
      <c r="G24" s="5" t="s">
        <v>311</v>
      </c>
      <c r="H24" s="5" t="s">
        <v>19</v>
      </c>
      <c r="J24" s="5" t="s">
        <v>15</v>
      </c>
      <c r="K24" s="5">
        <v>16</v>
      </c>
      <c r="M24" s="5">
        <v>82</v>
      </c>
      <c r="N24" s="5">
        <v>3.47</v>
      </c>
      <c r="O24" s="5">
        <v>6.8742000000000001</v>
      </c>
      <c r="P24" s="5">
        <v>6.47</v>
      </c>
      <c r="Q24" s="5">
        <v>3</v>
      </c>
      <c r="R24" s="5">
        <v>4.093</v>
      </c>
      <c r="S24" s="5" t="s">
        <v>74</v>
      </c>
      <c r="T24" s="5">
        <v>502.41699999999997</v>
      </c>
      <c r="U24" s="5" t="s">
        <v>75</v>
      </c>
      <c r="V24" s="5">
        <v>388.39</v>
      </c>
      <c r="W24" s="5" t="s">
        <v>76</v>
      </c>
    </row>
    <row r="25" spans="1:23" ht="84.95" customHeight="1">
      <c r="A25" s="5" t="s">
        <v>161</v>
      </c>
      <c r="B25" s="3" t="str">
        <f>_xll.JChemExcel.Functions.JCSYSStructure("193FE49ABF9A926436A4E6403F7AA4CE")</f>
        <v/>
      </c>
      <c r="C25" s="10" t="s">
        <v>77</v>
      </c>
      <c r="D25" s="5">
        <v>5</v>
      </c>
      <c r="E25" s="5">
        <v>5.2</v>
      </c>
      <c r="F25" s="5">
        <v>5.3</v>
      </c>
      <c r="G25" s="5" t="s">
        <v>311</v>
      </c>
      <c r="H25" s="5" t="s">
        <v>19</v>
      </c>
      <c r="J25" s="5" t="s">
        <v>15</v>
      </c>
      <c r="K25" s="5">
        <v>12</v>
      </c>
      <c r="M25" s="5">
        <v>118</v>
      </c>
      <c r="N25" s="5">
        <v>2.99</v>
      </c>
      <c r="O25" s="5">
        <v>5.6013999999999999</v>
      </c>
      <c r="P25" s="5">
        <v>3.99</v>
      </c>
      <c r="Q25" s="5">
        <v>1</v>
      </c>
      <c r="R25" s="5">
        <v>2.855</v>
      </c>
      <c r="S25" s="5" t="s">
        <v>78</v>
      </c>
      <c r="T25" s="5">
        <v>299.80099999999999</v>
      </c>
      <c r="U25" s="5" t="s">
        <v>79</v>
      </c>
      <c r="V25" s="5">
        <v>263.33999999999997</v>
      </c>
      <c r="W25" s="5" t="s">
        <v>32</v>
      </c>
    </row>
    <row r="26" spans="1:23" ht="84.95" customHeight="1">
      <c r="A26" s="5" t="s">
        <v>162</v>
      </c>
      <c r="B26" s="3" t="str">
        <f>_xll.JChemExcel.Functions.JCSYSStructure("CE3ECD6D6E30BC3BE008FB030CA736E6")</f>
        <v/>
      </c>
      <c r="C26" s="10" t="s">
        <v>80</v>
      </c>
      <c r="D26" s="5">
        <v>5</v>
      </c>
      <c r="E26" s="5">
        <v>5.3</v>
      </c>
      <c r="F26" s="5">
        <v>5.5</v>
      </c>
      <c r="G26" s="5" t="s">
        <v>311</v>
      </c>
      <c r="H26" s="5" t="s">
        <v>19</v>
      </c>
      <c r="J26" s="5" t="s">
        <v>15</v>
      </c>
      <c r="K26" s="5">
        <v>25</v>
      </c>
      <c r="M26" s="5">
        <v>106.5</v>
      </c>
      <c r="N26" s="5">
        <v>2.41</v>
      </c>
      <c r="O26" s="5">
        <v>3.1698</v>
      </c>
      <c r="P26" s="5">
        <v>6.47</v>
      </c>
      <c r="Q26" s="5">
        <v>4</v>
      </c>
      <c r="R26" s="5">
        <v>2.4239999999999999</v>
      </c>
      <c r="S26" s="5" t="s">
        <v>81</v>
      </c>
      <c r="T26" s="5">
        <v>699.55700000000002</v>
      </c>
      <c r="U26" s="5" t="s">
        <v>82</v>
      </c>
      <c r="V26" s="5">
        <v>471.51</v>
      </c>
      <c r="W26" s="5" t="s">
        <v>83</v>
      </c>
    </row>
    <row r="27" spans="1:23" ht="84.95" customHeight="1">
      <c r="A27" s="5" t="s">
        <v>163</v>
      </c>
      <c r="B27" s="3" t="str">
        <f>_xll.JChemExcel.Functions.JCSYSStructure("D46294BC12D774399F4D415946AA13FA")</f>
        <v/>
      </c>
      <c r="C27" s="10" t="s">
        <v>84</v>
      </c>
      <c r="D27" s="5">
        <v>5</v>
      </c>
      <c r="E27" s="5">
        <v>5.0999999999999996</v>
      </c>
      <c r="F27" s="5" t="s">
        <v>309</v>
      </c>
      <c r="G27" s="5" t="s">
        <v>311</v>
      </c>
      <c r="H27" s="5" t="s">
        <v>19</v>
      </c>
      <c r="J27" s="5" t="s">
        <v>17</v>
      </c>
      <c r="K27" s="5">
        <v>100</v>
      </c>
      <c r="L27" s="5" t="s">
        <v>34</v>
      </c>
      <c r="M27" s="5">
        <v>105</v>
      </c>
      <c r="N27" s="5">
        <v>3.31</v>
      </c>
      <c r="O27" s="5">
        <v>3.3167</v>
      </c>
      <c r="P27" s="5">
        <v>6.31</v>
      </c>
      <c r="Q27" s="5">
        <v>3</v>
      </c>
      <c r="R27" s="5">
        <v>-0.83199999999999996</v>
      </c>
      <c r="S27" s="5" t="s">
        <v>85</v>
      </c>
      <c r="T27" s="5">
        <v>280.173</v>
      </c>
      <c r="U27" s="5" t="s">
        <v>85</v>
      </c>
      <c r="V27" s="5">
        <v>280.173</v>
      </c>
    </row>
    <row r="28" spans="1:23" ht="84.95" customHeight="1">
      <c r="A28" s="5" t="s">
        <v>164</v>
      </c>
      <c r="B28" s="3" t="str">
        <f>_xll.JChemExcel.Functions.JCSYSStructure("6591266EAF6A408AE84464B97F1DB43D")</f>
        <v/>
      </c>
      <c r="C28" s="10" t="s">
        <v>86</v>
      </c>
      <c r="D28" s="5">
        <v>5</v>
      </c>
      <c r="E28" s="5">
        <v>4.7</v>
      </c>
      <c r="F28" s="5">
        <v>4.7</v>
      </c>
      <c r="G28" s="5" t="s">
        <v>311</v>
      </c>
      <c r="H28" s="5" t="s">
        <v>19</v>
      </c>
      <c r="J28" s="5" t="s">
        <v>17</v>
      </c>
      <c r="K28" s="5">
        <v>100</v>
      </c>
      <c r="N28" s="5">
        <v>2.97</v>
      </c>
      <c r="O28" s="5">
        <v>2.9740000000000002</v>
      </c>
      <c r="P28" s="5">
        <v>4.9000000000000004</v>
      </c>
      <c r="Q28" s="5">
        <v>2</v>
      </c>
      <c r="R28" s="5">
        <v>1.9450000000000001</v>
      </c>
      <c r="S28" s="5" t="s">
        <v>87</v>
      </c>
      <c r="T28" s="5">
        <v>328.41199999999998</v>
      </c>
      <c r="U28" s="5" t="s">
        <v>87</v>
      </c>
      <c r="V28" s="5">
        <v>328.41199999999998</v>
      </c>
    </row>
    <row r="29" spans="1:23" ht="84.95" customHeight="1">
      <c r="A29" s="5" t="s">
        <v>165</v>
      </c>
      <c r="B29" s="3" t="str">
        <f>_xll.JChemExcel.Functions.JCSYSStructure("51DAB6AEB955B82BFC6270C02A439985")</f>
        <v/>
      </c>
      <c r="C29" s="10" t="s">
        <v>88</v>
      </c>
      <c r="D29" s="5">
        <v>5</v>
      </c>
      <c r="E29" s="5">
        <v>5.0999999999999996</v>
      </c>
      <c r="F29" s="5">
        <v>5.3</v>
      </c>
      <c r="G29" s="5" t="s">
        <v>311</v>
      </c>
      <c r="H29" s="5" t="s">
        <v>19</v>
      </c>
      <c r="J29" s="5" t="s">
        <v>15</v>
      </c>
      <c r="K29" s="5">
        <v>25</v>
      </c>
      <c r="M29" s="5">
        <v>3</v>
      </c>
      <c r="N29" s="5">
        <v>6.42</v>
      </c>
      <c r="O29" s="5">
        <v>6.7436999999999996</v>
      </c>
      <c r="P29" s="5">
        <v>10.42</v>
      </c>
      <c r="Q29" s="5">
        <v>4</v>
      </c>
      <c r="R29" s="5">
        <v>4.7789999999999999</v>
      </c>
      <c r="S29" s="5" t="s">
        <v>89</v>
      </c>
      <c r="T29" s="5">
        <v>397.93</v>
      </c>
      <c r="U29" s="5" t="s">
        <v>90</v>
      </c>
      <c r="V29" s="5">
        <v>361.47</v>
      </c>
      <c r="W29" s="5" t="s">
        <v>32</v>
      </c>
    </row>
    <row r="30" spans="1:23" ht="84.95" customHeight="1">
      <c r="A30" s="5" t="s">
        <v>166</v>
      </c>
      <c r="B30" s="3" t="str">
        <f>_xll.JChemExcel.Functions.JCSYSStructure("3DCFE1803FA9C79E2E4289CA5E41A957")</f>
        <v/>
      </c>
      <c r="C30" s="10" t="s">
        <v>91</v>
      </c>
      <c r="D30" s="5">
        <v>5.6</v>
      </c>
      <c r="E30" s="5">
        <v>5.2</v>
      </c>
      <c r="F30" s="5">
        <v>5.7</v>
      </c>
      <c r="G30" s="5" t="s">
        <v>311</v>
      </c>
      <c r="H30" s="5" t="s">
        <v>19</v>
      </c>
      <c r="J30" s="5" t="s">
        <v>15</v>
      </c>
      <c r="K30" s="5">
        <v>50</v>
      </c>
      <c r="M30" s="5">
        <v>8</v>
      </c>
      <c r="N30" s="5">
        <v>7.73</v>
      </c>
      <c r="O30" s="5">
        <v>8.1308000000000007</v>
      </c>
      <c r="P30" s="5">
        <v>10.73</v>
      </c>
      <c r="Q30" s="5">
        <v>3</v>
      </c>
      <c r="R30" s="5">
        <v>4.7629999999999999</v>
      </c>
      <c r="S30" s="5" t="s">
        <v>92</v>
      </c>
      <c r="T30" s="5">
        <v>395.92500000000001</v>
      </c>
      <c r="U30" s="5" t="s">
        <v>93</v>
      </c>
      <c r="V30" s="5">
        <v>359.46</v>
      </c>
      <c r="W30" s="5" t="s">
        <v>32</v>
      </c>
    </row>
    <row r="31" spans="1:23" ht="84.95" customHeight="1">
      <c r="A31" s="5" t="s">
        <v>167</v>
      </c>
      <c r="B31" s="3" t="str">
        <f>_xll.JChemExcel.Functions.JCSYSStructure("683357022C4370FFC2FF86084B663DC9")</f>
        <v/>
      </c>
      <c r="C31" s="10" t="s">
        <v>94</v>
      </c>
      <c r="D31" s="5">
        <v>5.6</v>
      </c>
      <c r="E31" s="5">
        <v>6.1</v>
      </c>
      <c r="F31" s="5">
        <v>6.2</v>
      </c>
      <c r="G31" s="5" t="s">
        <v>311</v>
      </c>
      <c r="H31" s="5" t="s">
        <v>19</v>
      </c>
      <c r="J31" s="5" t="s">
        <v>15</v>
      </c>
      <c r="K31" s="5">
        <v>63</v>
      </c>
      <c r="M31" s="5">
        <v>18</v>
      </c>
      <c r="N31" s="5">
        <v>1.45</v>
      </c>
      <c r="O31" s="5">
        <v>1.44</v>
      </c>
      <c r="P31" s="5">
        <v>3.45</v>
      </c>
      <c r="Q31" s="5">
        <v>2</v>
      </c>
      <c r="R31" s="5">
        <v>2.601</v>
      </c>
      <c r="S31" s="5" t="s">
        <v>95</v>
      </c>
      <c r="T31" s="5">
        <v>215.25700000000001</v>
      </c>
      <c r="U31" s="5" t="s">
        <v>95</v>
      </c>
      <c r="V31" s="5">
        <v>215.25700000000001</v>
      </c>
    </row>
    <row r="32" spans="1:23" ht="84.95" customHeight="1">
      <c r="A32" s="5" t="s">
        <v>168</v>
      </c>
      <c r="B32" s="3" t="str">
        <f>_xll.JChemExcel.Functions.JCSYSStructure("F268FE043E2FA2D2AF2F835BF48B8094")</f>
        <v/>
      </c>
      <c r="C32" s="10" t="s">
        <v>96</v>
      </c>
      <c r="D32" s="5">
        <v>5.6</v>
      </c>
      <c r="E32" s="5">
        <v>5.0999999999999996</v>
      </c>
      <c r="F32" s="5">
        <v>5.8</v>
      </c>
      <c r="G32" s="5" t="s">
        <v>311</v>
      </c>
      <c r="H32" s="5" t="s">
        <v>19</v>
      </c>
      <c r="J32" s="5" t="s">
        <v>15</v>
      </c>
      <c r="K32" s="5">
        <v>40</v>
      </c>
      <c r="M32" s="5">
        <v>69</v>
      </c>
      <c r="N32" s="5">
        <v>3.84</v>
      </c>
      <c r="O32" s="5">
        <v>3.8389000000000002</v>
      </c>
      <c r="P32" s="5">
        <v>7.75</v>
      </c>
      <c r="Q32" s="5">
        <v>4</v>
      </c>
      <c r="R32" s="5">
        <v>4.0960000000000001</v>
      </c>
      <c r="S32" s="5" t="s">
        <v>97</v>
      </c>
      <c r="T32" s="5">
        <v>475.51799999999997</v>
      </c>
      <c r="U32" s="5" t="s">
        <v>97</v>
      </c>
      <c r="V32" s="5">
        <v>475.51799999999997</v>
      </c>
    </row>
    <row r="33" spans="1:23" ht="84.95" customHeight="1">
      <c r="A33" s="5" t="s">
        <v>169</v>
      </c>
      <c r="B33" s="3" t="str">
        <f>_xll.JChemExcel.Functions.JCSYSStructure("458A72A68E0E9A6782207EC9941F342B")</f>
        <v/>
      </c>
      <c r="C33" s="10" t="s">
        <v>98</v>
      </c>
      <c r="D33" s="5">
        <v>5.6</v>
      </c>
      <c r="E33" s="5">
        <v>5.2</v>
      </c>
      <c r="F33" s="5" t="s">
        <v>311</v>
      </c>
      <c r="G33" s="5" t="s">
        <v>311</v>
      </c>
      <c r="H33" s="5" t="s">
        <v>19</v>
      </c>
      <c r="J33" s="5" t="s">
        <v>15</v>
      </c>
      <c r="K33" s="5">
        <v>40</v>
      </c>
      <c r="M33" s="5">
        <v>54</v>
      </c>
      <c r="N33" s="5">
        <v>7.64</v>
      </c>
      <c r="O33" s="5">
        <v>8.1798000000000002</v>
      </c>
      <c r="P33" s="5">
        <v>10.64</v>
      </c>
      <c r="Q33" s="5">
        <v>3</v>
      </c>
      <c r="R33" s="5">
        <v>5.5960000000000001</v>
      </c>
      <c r="S33" s="5" t="s">
        <v>99</v>
      </c>
      <c r="T33" s="5">
        <v>379.52800000000002</v>
      </c>
      <c r="U33" s="5" t="s">
        <v>99</v>
      </c>
      <c r="V33" s="5">
        <v>379.52800000000002</v>
      </c>
    </row>
    <row r="34" spans="1:23" ht="84.95" customHeight="1">
      <c r="A34" s="5" t="s">
        <v>170</v>
      </c>
      <c r="B34" s="3" t="str">
        <f>_xll.JChemExcel.Functions.JCSYSStructure("35D99AC1F1FF7990198C5B8E9A1DB1EA")</f>
        <v/>
      </c>
      <c r="C34" s="10" t="s">
        <v>100</v>
      </c>
      <c r="D34" s="5">
        <v>5.6</v>
      </c>
      <c r="E34" s="5">
        <v>5.5</v>
      </c>
      <c r="F34" s="5">
        <v>5.4</v>
      </c>
      <c r="G34" s="5" t="s">
        <v>311</v>
      </c>
      <c r="H34" s="8" t="s">
        <v>101</v>
      </c>
      <c r="I34" s="5">
        <v>4.5</v>
      </c>
      <c r="J34" s="5" t="s">
        <v>15</v>
      </c>
      <c r="K34" s="5">
        <v>32</v>
      </c>
      <c r="M34" s="5">
        <v>125</v>
      </c>
      <c r="N34" s="5">
        <v>3.78</v>
      </c>
      <c r="O34" s="5">
        <v>3.8715000000000002</v>
      </c>
      <c r="P34" s="5">
        <v>7.78</v>
      </c>
      <c r="Q34" s="5">
        <v>4</v>
      </c>
      <c r="R34" s="5">
        <v>0.94299999999999995</v>
      </c>
      <c r="S34" s="5" t="s">
        <v>102</v>
      </c>
      <c r="T34" s="5">
        <v>354.267</v>
      </c>
      <c r="U34" s="5" t="s">
        <v>102</v>
      </c>
      <c r="V34" s="5">
        <v>354.267</v>
      </c>
    </row>
    <row r="35" spans="1:23" ht="84.95" customHeight="1">
      <c r="A35" s="5" t="s">
        <v>171</v>
      </c>
      <c r="B35" s="3" t="str">
        <f>_xll.JChemExcel.Functions.JCSYSStructure("BD7F6E324EE4438A5CD0E926EC5CD78D")</f>
        <v/>
      </c>
      <c r="C35" s="10" t="s">
        <v>103</v>
      </c>
      <c r="D35" s="5">
        <v>5.6</v>
      </c>
      <c r="E35" s="5">
        <v>5.2</v>
      </c>
      <c r="F35" s="5" t="s">
        <v>309</v>
      </c>
      <c r="G35" s="5" t="s">
        <v>311</v>
      </c>
      <c r="H35" s="5" t="s">
        <v>19</v>
      </c>
      <c r="J35" s="5" t="s">
        <v>15</v>
      </c>
      <c r="K35" s="5">
        <v>40</v>
      </c>
      <c r="M35" s="5">
        <v>31</v>
      </c>
      <c r="N35" s="5">
        <v>3.01</v>
      </c>
      <c r="O35" s="5">
        <v>3.0066000000000002</v>
      </c>
      <c r="P35" s="5">
        <v>6.01</v>
      </c>
      <c r="Q35" s="5">
        <v>3</v>
      </c>
      <c r="R35" s="5">
        <v>1.7829999999999999</v>
      </c>
      <c r="S35" s="5" t="s">
        <v>104</v>
      </c>
      <c r="T35" s="5">
        <v>306.363</v>
      </c>
      <c r="U35" s="5" t="s">
        <v>104</v>
      </c>
      <c r="V35" s="5">
        <v>306.363</v>
      </c>
    </row>
    <row r="36" spans="1:23" ht="84.95" customHeight="1">
      <c r="A36" s="5" t="s">
        <v>172</v>
      </c>
      <c r="B36" s="3" t="str">
        <f>_xll.JChemExcel.Functions.JCSYSStructure("72613E278FB2FB30D6A1187BE4BD3AC7")</f>
        <v/>
      </c>
      <c r="C36" s="10" t="s">
        <v>105</v>
      </c>
      <c r="D36" s="5">
        <v>5.6</v>
      </c>
      <c r="E36" s="5">
        <v>4.7</v>
      </c>
      <c r="F36" s="5" t="s">
        <v>309</v>
      </c>
      <c r="G36" s="5" t="s">
        <v>311</v>
      </c>
      <c r="H36" s="5" t="s">
        <v>19</v>
      </c>
      <c r="J36" s="5" t="s">
        <v>17</v>
      </c>
      <c r="K36" s="5">
        <v>100</v>
      </c>
      <c r="M36" s="5">
        <v>17</v>
      </c>
      <c r="N36" s="5">
        <v>4.83</v>
      </c>
      <c r="O36" s="5">
        <v>4.8996000000000004</v>
      </c>
      <c r="P36" s="5">
        <v>7.83</v>
      </c>
      <c r="Q36" s="5">
        <v>3</v>
      </c>
      <c r="R36" s="5">
        <v>2.6459999999999999</v>
      </c>
      <c r="S36" s="5" t="s">
        <v>106</v>
      </c>
      <c r="T36" s="5">
        <v>345.35500000000002</v>
      </c>
      <c r="U36" s="5" t="s">
        <v>106</v>
      </c>
      <c r="V36" s="5">
        <v>345.35500000000002</v>
      </c>
    </row>
    <row r="37" spans="1:23" ht="84.95" customHeight="1">
      <c r="A37" s="5" t="s">
        <v>173</v>
      </c>
      <c r="B37" s="3" t="str">
        <f>_xll.JChemExcel.Functions.JCSYSStructure("BA7A7679EB81C12B1B073FFCB1643E74")</f>
        <v/>
      </c>
      <c r="C37" s="10" t="s">
        <v>107</v>
      </c>
      <c r="D37" s="5">
        <v>6</v>
      </c>
      <c r="E37" s="5">
        <v>5.2</v>
      </c>
      <c r="F37" s="5">
        <v>5.2</v>
      </c>
      <c r="G37" s="5" t="s">
        <v>311</v>
      </c>
      <c r="H37" s="5" t="s">
        <v>19</v>
      </c>
      <c r="J37" s="5" t="s">
        <v>15</v>
      </c>
      <c r="K37" s="5">
        <v>25</v>
      </c>
      <c r="M37" s="5">
        <v>13</v>
      </c>
      <c r="N37" s="5">
        <v>6.69</v>
      </c>
      <c r="P37" s="5">
        <v>9.69</v>
      </c>
      <c r="Q37" s="5">
        <v>3</v>
      </c>
      <c r="R37" s="5">
        <v>3.2829999999999999</v>
      </c>
      <c r="S37" s="5" t="s">
        <v>108</v>
      </c>
      <c r="T37" s="5">
        <v>489.56299999999999</v>
      </c>
      <c r="U37" s="5" t="s">
        <v>108</v>
      </c>
      <c r="V37" s="5">
        <v>489.56299999999999</v>
      </c>
    </row>
    <row r="38" spans="1:23" ht="84.95" customHeight="1">
      <c r="A38" s="5" t="s">
        <v>174</v>
      </c>
      <c r="B38" s="3" t="str">
        <f>_xll.JChemExcel.Functions.JCSYSStructure("7DEC7EA05007821025D4D6D5D7756A96")</f>
        <v/>
      </c>
      <c r="C38" s="10" t="s">
        <v>109</v>
      </c>
      <c r="D38" s="5">
        <v>7.5</v>
      </c>
      <c r="E38" s="5">
        <v>5.3</v>
      </c>
      <c r="F38" s="5">
        <v>5.7</v>
      </c>
      <c r="G38" s="5" t="s">
        <v>311</v>
      </c>
      <c r="H38" s="5" t="s">
        <v>19</v>
      </c>
      <c r="J38" s="5" t="s">
        <v>17</v>
      </c>
      <c r="K38" s="5">
        <v>100</v>
      </c>
      <c r="M38" s="5">
        <v>10</v>
      </c>
      <c r="N38" s="5">
        <v>3.74</v>
      </c>
      <c r="O38" s="5">
        <v>3.9857999999999998</v>
      </c>
      <c r="P38" s="5">
        <v>6.74</v>
      </c>
      <c r="Q38" s="5">
        <v>3</v>
      </c>
      <c r="R38" s="5">
        <v>3.2240000000000002</v>
      </c>
      <c r="S38" s="5" t="s">
        <v>110</v>
      </c>
      <c r="T38" s="5">
        <v>425.34300000000002</v>
      </c>
      <c r="U38" s="5" t="s">
        <v>110</v>
      </c>
      <c r="V38" s="5">
        <v>425.34300000000002</v>
      </c>
    </row>
    <row r="39" spans="1:23" ht="84.95" customHeight="1">
      <c r="A39" s="5" t="s">
        <v>175</v>
      </c>
      <c r="B39" s="3" t="str">
        <f>_xll.JChemExcel.Functions.JCSYSStructure("C6F57E79120D38797FD2400E711ECCD7")</f>
        <v/>
      </c>
      <c r="C39" s="10" t="s">
        <v>111</v>
      </c>
      <c r="D39" s="5">
        <v>8</v>
      </c>
      <c r="E39" s="5">
        <v>5.4</v>
      </c>
      <c r="F39" s="5">
        <v>5.7</v>
      </c>
      <c r="G39" s="5" t="s">
        <v>310</v>
      </c>
      <c r="H39" s="5" t="s">
        <v>19</v>
      </c>
      <c r="J39" s="5" t="s">
        <v>17</v>
      </c>
      <c r="K39" s="5">
        <v>100</v>
      </c>
      <c r="L39" s="5" t="s">
        <v>34</v>
      </c>
      <c r="M39" s="5">
        <v>226</v>
      </c>
      <c r="N39" s="5">
        <v>2.4300000000000002</v>
      </c>
      <c r="O39" s="5">
        <v>3.1698</v>
      </c>
      <c r="P39" s="5">
        <v>4.43</v>
      </c>
      <c r="Q39" s="5">
        <v>2</v>
      </c>
      <c r="R39" s="5">
        <v>2.7669999999999999</v>
      </c>
      <c r="S39" s="5" t="s">
        <v>112</v>
      </c>
      <c r="T39" s="5">
        <v>329.39699999999999</v>
      </c>
      <c r="U39" s="5" t="s">
        <v>112</v>
      </c>
      <c r="V39" s="5">
        <v>329.39699999999999</v>
      </c>
    </row>
    <row r="40" spans="1:23" ht="84.95" customHeight="1">
      <c r="A40" s="5" t="s">
        <v>176</v>
      </c>
      <c r="B40" s="3" t="str">
        <f>_xll.JChemExcel.Functions.JCSYSStructure("A183FAF3D26FEB63E2AA0C07DD6D75E8")</f>
        <v/>
      </c>
      <c r="C40" s="10" t="s">
        <v>113</v>
      </c>
      <c r="D40" s="5">
        <v>8</v>
      </c>
      <c r="E40" s="5">
        <v>5.0999999999999996</v>
      </c>
      <c r="F40" s="5" t="s">
        <v>309</v>
      </c>
      <c r="G40" s="5" t="s">
        <v>311</v>
      </c>
      <c r="H40" s="5" t="s">
        <v>19</v>
      </c>
      <c r="J40" s="5" t="s">
        <v>17</v>
      </c>
      <c r="K40" s="5">
        <v>100</v>
      </c>
      <c r="M40" s="5">
        <v>63</v>
      </c>
      <c r="N40" s="5">
        <v>0.04</v>
      </c>
      <c r="O40" s="5">
        <v>2.3212000000000002</v>
      </c>
      <c r="P40" s="5">
        <v>2.04</v>
      </c>
      <c r="Q40" s="5">
        <v>2</v>
      </c>
      <c r="R40" s="5">
        <v>0.217</v>
      </c>
      <c r="S40" s="5" t="s">
        <v>114</v>
      </c>
      <c r="T40" s="5">
        <v>219.19300000000001</v>
      </c>
      <c r="U40" s="5" t="s">
        <v>114</v>
      </c>
      <c r="V40" s="5">
        <v>219.19300000000001</v>
      </c>
    </row>
    <row r="41" spans="1:23" ht="84.95" customHeight="1">
      <c r="A41" s="5" t="s">
        <v>177</v>
      </c>
      <c r="B41" s="3" t="str">
        <f>_xll.JChemExcel.Functions.JCSYSStructure("6C6E2EA4F2C8EE7580733386EEB9FB8B")</f>
        <v/>
      </c>
      <c r="C41" s="10" t="s">
        <v>115</v>
      </c>
      <c r="D41" s="5">
        <v>10</v>
      </c>
      <c r="E41" s="5">
        <v>5</v>
      </c>
      <c r="F41" s="5" t="s">
        <v>309</v>
      </c>
      <c r="G41" s="5" t="s">
        <v>311</v>
      </c>
      <c r="H41" s="5" t="s">
        <v>19</v>
      </c>
      <c r="J41" s="5" t="s">
        <v>17</v>
      </c>
      <c r="K41" s="5">
        <v>100</v>
      </c>
      <c r="L41" s="5" t="s">
        <v>34</v>
      </c>
      <c r="M41" s="5">
        <v>167</v>
      </c>
      <c r="N41" s="5">
        <v>1.08</v>
      </c>
      <c r="O41" s="5">
        <v>2.8435000000000001</v>
      </c>
      <c r="P41" s="5">
        <v>4.07</v>
      </c>
      <c r="Q41" s="5">
        <v>3</v>
      </c>
      <c r="R41" s="5">
        <v>2.0670000000000002</v>
      </c>
      <c r="S41" s="5" t="s">
        <v>116</v>
      </c>
      <c r="T41" s="5">
        <v>314.36200000000002</v>
      </c>
      <c r="U41" s="5" t="s">
        <v>116</v>
      </c>
      <c r="V41" s="5">
        <v>314.36200000000002</v>
      </c>
    </row>
    <row r="42" spans="1:23" ht="84.95" customHeight="1">
      <c r="A42" s="5" t="s">
        <v>178</v>
      </c>
      <c r="B42" s="3" t="str">
        <f>_xll.JChemExcel.Functions.JCSYSStructure("B387A9BF9F9DC7A99F866C29957DDA23")</f>
        <v/>
      </c>
      <c r="C42" s="10" t="s">
        <v>117</v>
      </c>
      <c r="D42" s="5">
        <v>10</v>
      </c>
      <c r="E42" s="5">
        <v>5.4</v>
      </c>
      <c r="F42" s="5">
        <v>6.1</v>
      </c>
      <c r="G42" s="5" t="s">
        <v>311</v>
      </c>
      <c r="H42" s="5" t="s">
        <v>19</v>
      </c>
      <c r="J42" s="5" t="s">
        <v>15</v>
      </c>
      <c r="K42" s="5">
        <v>25</v>
      </c>
      <c r="M42" s="5">
        <v>4</v>
      </c>
      <c r="N42" s="5">
        <v>6.09</v>
      </c>
      <c r="O42" s="5">
        <v>6.3357000000000001</v>
      </c>
      <c r="P42" s="5">
        <v>9.09</v>
      </c>
      <c r="Q42" s="5">
        <v>3</v>
      </c>
      <c r="R42" s="5">
        <v>4.2430000000000003</v>
      </c>
      <c r="S42" s="5" t="s">
        <v>118</v>
      </c>
      <c r="T42" s="5">
        <v>396.49</v>
      </c>
      <c r="U42" s="5" t="s">
        <v>118</v>
      </c>
      <c r="V42" s="5">
        <v>396.49</v>
      </c>
    </row>
    <row r="43" spans="1:23" ht="84.95" customHeight="1">
      <c r="A43" s="5" t="s">
        <v>179</v>
      </c>
      <c r="B43" s="3" t="str">
        <f>_xll.JChemExcel.Functions.JCSYSStructure("6ACC742471641D6D9FB5C27EACC3C664")</f>
        <v/>
      </c>
      <c r="C43" s="10" t="s">
        <v>119</v>
      </c>
      <c r="D43" s="5">
        <v>10</v>
      </c>
      <c r="E43" s="5">
        <v>5.0999999999999996</v>
      </c>
      <c r="F43" s="5">
        <v>5.6</v>
      </c>
      <c r="G43" s="5" t="s">
        <v>311</v>
      </c>
      <c r="H43" s="5" t="s">
        <v>19</v>
      </c>
      <c r="J43" s="5" t="s">
        <v>15</v>
      </c>
      <c r="K43" s="5">
        <v>20</v>
      </c>
      <c r="M43" s="5">
        <v>1.5</v>
      </c>
      <c r="N43" s="5">
        <v>6.01</v>
      </c>
      <c r="O43" s="5">
        <v>7.3964999999999996</v>
      </c>
      <c r="P43" s="5">
        <v>8.1300000000000008</v>
      </c>
      <c r="Q43" s="5">
        <v>2</v>
      </c>
      <c r="R43" s="5">
        <v>2.8530000000000002</v>
      </c>
      <c r="S43" s="5" t="s">
        <v>120</v>
      </c>
      <c r="T43" s="5">
        <v>382.50700000000001</v>
      </c>
      <c r="U43" s="5" t="s">
        <v>120</v>
      </c>
      <c r="V43" s="5">
        <v>382.50700000000001</v>
      </c>
    </row>
    <row r="44" spans="1:23" ht="84.95" customHeight="1">
      <c r="A44" s="5" t="s">
        <v>180</v>
      </c>
      <c r="B44" s="3" t="str">
        <f>_xll.JChemExcel.Functions.JCSYSStructure("6430B138A493F7E88FC38C4409D9AB04")</f>
        <v/>
      </c>
      <c r="C44" s="10" t="s">
        <v>121</v>
      </c>
      <c r="D44" s="5">
        <v>10</v>
      </c>
      <c r="E44" s="5">
        <v>5.6</v>
      </c>
      <c r="F44" s="5">
        <v>5.5</v>
      </c>
      <c r="G44" s="5" t="s">
        <v>311</v>
      </c>
      <c r="H44" s="5" t="s">
        <v>19</v>
      </c>
      <c r="J44" s="5" t="s">
        <v>15</v>
      </c>
      <c r="K44" s="5">
        <v>16</v>
      </c>
      <c r="M44" s="5">
        <v>5</v>
      </c>
      <c r="N44" s="5">
        <v>4.92</v>
      </c>
      <c r="O44" s="5">
        <v>7.5922999999999998</v>
      </c>
      <c r="P44" s="5">
        <v>7.85</v>
      </c>
      <c r="Q44" s="5">
        <v>3</v>
      </c>
      <c r="R44" s="5">
        <v>4.8840000000000003</v>
      </c>
      <c r="S44" s="5" t="s">
        <v>122</v>
      </c>
      <c r="T44" s="5">
        <v>399.94600000000003</v>
      </c>
      <c r="U44" s="5" t="s">
        <v>122</v>
      </c>
      <c r="V44" s="5">
        <v>399.94600000000003</v>
      </c>
    </row>
    <row r="45" spans="1:23" ht="84.95" customHeight="1">
      <c r="A45" s="5" t="s">
        <v>181</v>
      </c>
      <c r="B45" s="3" t="str">
        <f>_xll.JChemExcel.Functions.JCSYSStructure("F07317739D048DD326B6FBF942AE6655")</f>
        <v/>
      </c>
      <c r="C45" s="10" t="s">
        <v>123</v>
      </c>
      <c r="D45" s="5">
        <v>10</v>
      </c>
      <c r="E45" s="5">
        <v>4.5999999999999996</v>
      </c>
      <c r="F45" s="5">
        <v>5.6</v>
      </c>
      <c r="G45" s="5" t="s">
        <v>311</v>
      </c>
      <c r="H45" s="5" t="s">
        <v>19</v>
      </c>
      <c r="J45" s="5" t="s">
        <v>15</v>
      </c>
      <c r="K45" s="5">
        <v>40</v>
      </c>
      <c r="M45" s="5">
        <v>11</v>
      </c>
      <c r="N45" s="5">
        <v>4.96</v>
      </c>
      <c r="O45" s="5">
        <v>4.9649000000000001</v>
      </c>
      <c r="P45" s="5">
        <v>7.96</v>
      </c>
      <c r="Q45" s="5">
        <v>3</v>
      </c>
      <c r="R45" s="5">
        <v>2.2040000000000002</v>
      </c>
      <c r="S45" s="5" t="s">
        <v>124</v>
      </c>
      <c r="T45" s="5">
        <v>513.41899999999998</v>
      </c>
      <c r="U45" s="5" t="s">
        <v>125</v>
      </c>
      <c r="V45" s="5">
        <v>440.5</v>
      </c>
      <c r="W45" s="5" t="s">
        <v>54</v>
      </c>
    </row>
    <row r="46" spans="1:23" ht="84.95" customHeight="1">
      <c r="A46" s="5" t="s">
        <v>182</v>
      </c>
      <c r="B46" s="3" t="str">
        <f>_xll.JChemExcel.Functions.JCSYSStructure("E2C6061A5319856AD7D8F63CEEA05B87")</f>
        <v/>
      </c>
      <c r="C46" s="10" t="s">
        <v>126</v>
      </c>
      <c r="D46" s="5">
        <v>10</v>
      </c>
      <c r="E46" s="5">
        <v>5.2</v>
      </c>
      <c r="F46" s="5">
        <v>6.1</v>
      </c>
      <c r="G46" s="5" t="s">
        <v>311</v>
      </c>
      <c r="H46" s="8" t="s">
        <v>127</v>
      </c>
      <c r="I46" s="5">
        <v>5.2</v>
      </c>
      <c r="J46" s="5" t="s">
        <v>17</v>
      </c>
      <c r="K46" s="5">
        <v>100</v>
      </c>
      <c r="M46" s="5">
        <v>72</v>
      </c>
      <c r="N46" s="5">
        <v>5.21</v>
      </c>
      <c r="O46" s="5">
        <v>5.4382000000000001</v>
      </c>
      <c r="P46" s="5">
        <v>8.2100000000000009</v>
      </c>
      <c r="Q46" s="5">
        <v>3</v>
      </c>
      <c r="R46" s="5">
        <v>3.077</v>
      </c>
      <c r="S46" s="5" t="s">
        <v>128</v>
      </c>
      <c r="T46" s="5">
        <v>384.76299999999998</v>
      </c>
      <c r="U46" s="5" t="s">
        <v>128</v>
      </c>
      <c r="V46" s="5">
        <v>384.76299999999998</v>
      </c>
    </row>
    <row r="47" spans="1:23" ht="84.95" customHeight="1">
      <c r="A47" s="5" t="s">
        <v>183</v>
      </c>
      <c r="B47" s="3" t="str">
        <f>_xll.JChemExcel.Functions.JCSYSStructure("722232DFAF74B7497FA70B603780FE58")</f>
        <v/>
      </c>
      <c r="C47" s="10" t="s">
        <v>129</v>
      </c>
      <c r="D47" s="5">
        <v>10</v>
      </c>
      <c r="E47" s="5">
        <v>5.2</v>
      </c>
      <c r="F47" s="5">
        <v>5.3</v>
      </c>
      <c r="G47" s="5" t="s">
        <v>311</v>
      </c>
      <c r="H47" s="5" t="s">
        <v>19</v>
      </c>
      <c r="J47" s="5" t="s">
        <v>17</v>
      </c>
      <c r="K47" s="5">
        <v>100</v>
      </c>
      <c r="M47" s="5">
        <v>64</v>
      </c>
      <c r="N47" s="5">
        <v>4.43</v>
      </c>
      <c r="O47" s="5">
        <v>4.6548999999999996</v>
      </c>
      <c r="P47" s="5">
        <v>6.43</v>
      </c>
      <c r="Q47" s="5">
        <v>2</v>
      </c>
      <c r="R47" s="5">
        <v>2.6949999999999998</v>
      </c>
      <c r="S47" s="5" t="s">
        <v>130</v>
      </c>
      <c r="T47" s="5">
        <v>229.28100000000001</v>
      </c>
      <c r="U47" s="5" t="s">
        <v>130</v>
      </c>
      <c r="V47" s="5">
        <v>229.28100000000001</v>
      </c>
    </row>
    <row r="48" spans="1:23" ht="84.95" customHeight="1">
      <c r="A48" s="5" t="s">
        <v>184</v>
      </c>
      <c r="B48" s="3" t="str">
        <f>_xll.JChemExcel.Functions.JCSYSStructure("35ACFA94D2EB14FE3D4BD3242D7F0737")</f>
        <v/>
      </c>
      <c r="C48" s="10" t="s">
        <v>131</v>
      </c>
      <c r="D48" s="5">
        <v>10</v>
      </c>
      <c r="E48" s="5">
        <v>5.2</v>
      </c>
      <c r="F48" s="5">
        <v>5.6</v>
      </c>
      <c r="G48" s="5" t="s">
        <v>311</v>
      </c>
      <c r="H48" s="5" t="s">
        <v>19</v>
      </c>
      <c r="J48" s="5" t="s">
        <v>17</v>
      </c>
      <c r="K48" s="5">
        <v>100</v>
      </c>
      <c r="M48" s="5">
        <v>6</v>
      </c>
      <c r="N48" s="5">
        <v>5.84</v>
      </c>
      <c r="O48" s="5">
        <v>6.1235999999999997</v>
      </c>
      <c r="P48" s="5">
        <v>8.84</v>
      </c>
      <c r="Q48" s="5">
        <v>3</v>
      </c>
      <c r="R48" s="5">
        <v>2.1850000000000001</v>
      </c>
      <c r="S48" s="5" t="s">
        <v>132</v>
      </c>
      <c r="T48" s="5">
        <v>375.35300000000001</v>
      </c>
      <c r="U48" s="5" t="s">
        <v>132</v>
      </c>
      <c r="V48" s="5">
        <v>375.35300000000001</v>
      </c>
    </row>
    <row r="49" spans="1:22" ht="84.95" customHeight="1">
      <c r="A49" s="5" t="s">
        <v>185</v>
      </c>
      <c r="B49" s="3" t="str">
        <f>_xll.JChemExcel.Functions.JCSYSStructure("1737957C2CBD3F9B4855052F9AC1B465")</f>
        <v/>
      </c>
      <c r="C49" s="10" t="s">
        <v>133</v>
      </c>
      <c r="D49" s="5">
        <v>10</v>
      </c>
      <c r="E49" s="5">
        <v>4.9000000000000004</v>
      </c>
      <c r="F49" s="5" t="s">
        <v>311</v>
      </c>
      <c r="G49" s="5" t="s">
        <v>311</v>
      </c>
      <c r="H49" s="5" t="s">
        <v>19</v>
      </c>
      <c r="J49" s="5" t="s">
        <v>15</v>
      </c>
      <c r="K49" s="5">
        <v>50</v>
      </c>
      <c r="M49" s="5">
        <v>64</v>
      </c>
      <c r="N49" s="5">
        <v>2.9</v>
      </c>
      <c r="O49" s="5">
        <v>5.1280999999999999</v>
      </c>
      <c r="P49" s="5">
        <v>5.9</v>
      </c>
      <c r="Q49" s="5">
        <v>3</v>
      </c>
      <c r="R49" s="5">
        <v>2.992</v>
      </c>
      <c r="S49" s="5" t="s">
        <v>134</v>
      </c>
      <c r="T49" s="5">
        <v>350.399</v>
      </c>
      <c r="U49" s="5" t="s">
        <v>134</v>
      </c>
      <c r="V49" s="5">
        <v>350.399</v>
      </c>
    </row>
    <row r="50" spans="1:22" ht="84.95" customHeight="1">
      <c r="A50" s="5" t="s">
        <v>186</v>
      </c>
      <c r="B50" s="3" t="str">
        <f>_xll.JChemExcel.Functions.JCSYSStructure("74AA1B76AD6DC6B7D4196251434871A2")</f>
        <v/>
      </c>
      <c r="C50" s="10" t="s">
        <v>135</v>
      </c>
      <c r="D50" s="5">
        <v>10</v>
      </c>
      <c r="E50" s="5">
        <v>5.0999999999999996</v>
      </c>
      <c r="F50" s="5">
        <v>5</v>
      </c>
      <c r="G50" s="5" t="s">
        <v>311</v>
      </c>
      <c r="H50" s="5" t="s">
        <v>19</v>
      </c>
      <c r="J50" s="5" t="s">
        <v>15</v>
      </c>
      <c r="K50" s="5">
        <v>100</v>
      </c>
      <c r="M50" s="5">
        <v>46</v>
      </c>
      <c r="N50" s="5">
        <v>3.62</v>
      </c>
      <c r="O50" s="5">
        <v>3.8226</v>
      </c>
      <c r="P50" s="5">
        <v>5.62</v>
      </c>
      <c r="Q50" s="5">
        <v>2</v>
      </c>
      <c r="R50" s="5">
        <v>2.5790000000000002</v>
      </c>
      <c r="S50" s="5" t="s">
        <v>136</v>
      </c>
      <c r="T50" s="5">
        <v>312.363</v>
      </c>
      <c r="U50" s="5" t="s">
        <v>136</v>
      </c>
      <c r="V50" s="5">
        <v>312.363</v>
      </c>
    </row>
    <row r="51" spans="1:22" ht="84.95" customHeight="1">
      <c r="A51" s="5" t="s">
        <v>187</v>
      </c>
      <c r="B51" s="3" t="str">
        <f>_xll.JChemExcel.Functions.JCSYSStructure("4D717D03500250811CB4E8EAA271B4F3")</f>
        <v/>
      </c>
      <c r="C51" s="10" t="s">
        <v>137</v>
      </c>
      <c r="D51" s="5">
        <v>10</v>
      </c>
      <c r="E51" s="5">
        <v>5.3</v>
      </c>
      <c r="F51" s="5">
        <v>5.7</v>
      </c>
      <c r="G51" s="5" t="s">
        <v>311</v>
      </c>
      <c r="H51" s="5" t="s">
        <v>19</v>
      </c>
      <c r="J51" s="5" t="s">
        <v>15</v>
      </c>
      <c r="K51" s="5">
        <v>80</v>
      </c>
      <c r="L51" s="5" t="s">
        <v>34</v>
      </c>
      <c r="M51" s="5">
        <v>116</v>
      </c>
      <c r="N51" s="5">
        <v>4.13</v>
      </c>
      <c r="O51" s="5">
        <v>4.1653000000000002</v>
      </c>
      <c r="P51" s="5">
        <v>6.13</v>
      </c>
      <c r="Q51" s="5">
        <v>2</v>
      </c>
      <c r="R51" s="5">
        <v>2.8090000000000002</v>
      </c>
      <c r="S51" s="5" t="s">
        <v>138</v>
      </c>
      <c r="T51" s="5">
        <v>357.47800000000001</v>
      </c>
      <c r="U51" s="5" t="s">
        <v>138</v>
      </c>
      <c r="V51" s="5">
        <v>357.47800000000001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HeliumHeader" r:id="rId1"/>
  </customProperties>
  <ignoredErrors>
    <ignoredError sqref="B44:B51 B25:B42 B2:B18 B19:B24 B43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eyvalues xmlns="http://ceibasolutions.com/helium/">
  <keyvalue>
    <key>mykey</key>
    <value>myvalue</value>
  </keyvalue>
</keyvalues>
</file>

<file path=customXml/itemProps1.xml><?xml version="1.0" encoding="utf-8"?>
<ds:datastoreItem xmlns:ds="http://schemas.openxmlformats.org/officeDocument/2006/customXml" ds:itemID="{66C2C041-3859-4C0A-9E67-3271F0936253}">
  <ds:schemaRefs>
    <ds:schemaRef ds:uri="http://ceibasolutions.com/helium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__JChemStructureSheet</vt:lpstr>
      <vt:lpstr>all data</vt:lpstr>
    </vt:vector>
  </TitlesOfParts>
  <Company>GlaxoSmithKline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jcp5005</dc:creator>
  <cp:lastModifiedBy>jll37577</cp:lastModifiedBy>
  <dcterms:created xsi:type="dcterms:W3CDTF">2014-09-24T17:05:30Z</dcterms:created>
  <dcterms:modified xsi:type="dcterms:W3CDTF">2016-01-14T09:44:28Z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2dcc107b-91f6-4589-929e-16b57dd4222a</vt:lpwstr>
  </property>
  <property fmtid="{D5CDD505-2E9C-101B-9397-08002B2CF9AE}" pid="3" name="JChemExcelVersion">
    <vt:lpwstr>5.4.1</vt:lpwstr>
  </property>
</Properties>
</file>